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Jigeesha Mukherjee\Desktop\Jigeesha\work 2023\job applications\guiltinan\drought paper\"/>
    </mc:Choice>
  </mc:AlternateContent>
  <xr:revisionPtr revIDLastSave="172" documentId="8_{641BBCAD-E6E7-49EA-BEF2-BB5CB3C0A9B6}" xr6:coauthVersionLast="47" xr6:coauthVersionMax="47" xr10:uidLastSave="{B37959CF-E6D4-47EE-9C27-695CECC8CDDA}"/>
  <bookViews>
    <workbookView xWindow="-108" yWindow="-108" windowWidth="23256" windowHeight="12456" firstSheet="4" activeTab="2" xr2:uid="{5BAB8E96-C7B7-4C2D-9251-5A971D1F0053}"/>
  </bookViews>
  <sheets>
    <sheet name="Cinnamic Acid" sheetId="1" r:id="rId1"/>
    <sheet name="Indole Acetic Acid" sheetId="2" r:id="rId2"/>
    <sheet name="Jasmonic Acid" sheetId="3" r:id="rId3"/>
    <sheet name="Oxophytodienoic Acid" sheetId="4" r:id="rId4"/>
    <sheet name="Salicylic Aci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5" l="1"/>
  <c r="O9" i="5"/>
  <c r="O6" i="5"/>
  <c r="O7" i="5"/>
  <c r="O11" i="5"/>
  <c r="O3" i="5"/>
  <c r="O12" i="5"/>
  <c r="O13" i="5"/>
  <c r="O5" i="5"/>
  <c r="O10" i="5"/>
  <c r="N8" i="5"/>
  <c r="N9" i="5"/>
  <c r="N6" i="5"/>
  <c r="N7" i="5"/>
  <c r="N11" i="5"/>
  <c r="N3" i="5"/>
  <c r="N12" i="5"/>
  <c r="N13" i="5"/>
  <c r="N5" i="5"/>
  <c r="N10" i="5"/>
  <c r="O2" i="5"/>
  <c r="N2" i="5"/>
  <c r="M13" i="4"/>
  <c r="M14" i="4"/>
  <c r="M15" i="4"/>
  <c r="M16" i="4"/>
  <c r="M17" i="4"/>
  <c r="M18" i="4"/>
  <c r="M19" i="4"/>
  <c r="M20" i="4"/>
  <c r="M21" i="4"/>
  <c r="M22" i="4"/>
  <c r="M23" i="4"/>
  <c r="L13" i="4"/>
  <c r="L14" i="4"/>
  <c r="L15" i="4"/>
  <c r="L16" i="4"/>
  <c r="L17" i="4"/>
  <c r="L18" i="4"/>
  <c r="L19" i="4"/>
  <c r="L20" i="4"/>
  <c r="L21" i="4"/>
  <c r="L22" i="4"/>
  <c r="L23" i="4"/>
  <c r="M12" i="4"/>
  <c r="L12" i="4"/>
  <c r="O8" i="3"/>
  <c r="O9" i="3"/>
  <c r="O6" i="3"/>
  <c r="O7" i="3"/>
  <c r="O11" i="3"/>
  <c r="O3" i="3"/>
  <c r="O12" i="3"/>
  <c r="O13" i="3"/>
  <c r="O4" i="3"/>
  <c r="O5" i="3"/>
  <c r="O10" i="3"/>
  <c r="N8" i="3"/>
  <c r="N9" i="3"/>
  <c r="N6" i="3"/>
  <c r="N7" i="3"/>
  <c r="N11" i="3"/>
  <c r="N3" i="3"/>
  <c r="N12" i="3"/>
  <c r="N13" i="3"/>
  <c r="N4" i="3"/>
  <c r="N5" i="3"/>
  <c r="N10" i="3"/>
  <c r="O2" i="3"/>
  <c r="N2" i="3"/>
  <c r="O8" i="2"/>
  <c r="O9" i="2"/>
  <c r="O6" i="2"/>
  <c r="O7" i="2"/>
  <c r="O11" i="2"/>
  <c r="O2" i="2"/>
  <c r="O12" i="2"/>
  <c r="O13" i="2"/>
  <c r="O5" i="2"/>
  <c r="O3" i="2"/>
  <c r="O10" i="2"/>
  <c r="O4" i="2"/>
  <c r="N10" i="2"/>
  <c r="N8" i="2"/>
  <c r="N9" i="2"/>
  <c r="N6" i="2"/>
  <c r="N7" i="2"/>
  <c r="N11" i="2"/>
  <c r="N2" i="2"/>
  <c r="N12" i="2"/>
  <c r="N13" i="2"/>
  <c r="N5" i="2"/>
  <c r="N3" i="2"/>
  <c r="N4" i="2"/>
  <c r="O8" i="1"/>
  <c r="O10" i="1"/>
  <c r="O6" i="1"/>
  <c r="O7" i="1"/>
  <c r="O11" i="1"/>
  <c r="O4" i="1"/>
  <c r="O12" i="1"/>
  <c r="O13" i="1"/>
  <c r="O5" i="1"/>
  <c r="O3" i="1"/>
  <c r="O9" i="1"/>
  <c r="O2" i="1"/>
  <c r="P8" i="1"/>
  <c r="P10" i="1"/>
  <c r="P6" i="1"/>
  <c r="P7" i="1"/>
  <c r="P11" i="1"/>
  <c r="P4" i="1"/>
  <c r="P12" i="1"/>
  <c r="P13" i="1"/>
  <c r="P5" i="1"/>
  <c r="P3" i="1"/>
  <c r="P9" i="1"/>
  <c r="P2" i="1"/>
</calcChain>
</file>

<file path=xl/sharedStrings.xml><?xml version="1.0" encoding="utf-8"?>
<sst xmlns="http://schemas.openxmlformats.org/spreadsheetml/2006/main" count="836" uniqueCount="53">
  <si>
    <t>Sample Name</t>
  </si>
  <si>
    <t>Sample Type</t>
  </si>
  <si>
    <t>Condition</t>
  </si>
  <si>
    <t>replicates</t>
  </si>
  <si>
    <t>Time</t>
  </si>
  <si>
    <t>Component Name</t>
  </si>
  <si>
    <t>Actual Concentration</t>
  </si>
  <si>
    <t>Area</t>
  </si>
  <si>
    <t>Height</t>
  </si>
  <si>
    <t>Retention Time</t>
  </si>
  <si>
    <t>Width at 50%</t>
  </si>
  <si>
    <t>Calculated Concentration, nM</t>
  </si>
  <si>
    <t>Accuracy</t>
  </si>
  <si>
    <t>weight, mg</t>
  </si>
  <si>
    <t>Content in raw materials, mg/mg</t>
  </si>
  <si>
    <t>Content in raw materials, ppm</t>
  </si>
  <si>
    <t>sample381</t>
  </si>
  <si>
    <t>Unknown</t>
  </si>
  <si>
    <t>Watered</t>
  </si>
  <si>
    <t>R1</t>
  </si>
  <si>
    <t>T2</t>
  </si>
  <si>
    <t>Cinnamic Acid</t>
  </si>
  <si>
    <t>N/A</t>
  </si>
  <si>
    <t>sample317</t>
  </si>
  <si>
    <t>Drought</t>
  </si>
  <si>
    <t>sample316</t>
  </si>
  <si>
    <t>R2</t>
  </si>
  <si>
    <t>sample379</t>
  </si>
  <si>
    <t>sample321</t>
  </si>
  <si>
    <t>T3</t>
  </si>
  <si>
    <t>sample384</t>
  </si>
  <si>
    <t>sample328</t>
  </si>
  <si>
    <t>T6</t>
  </si>
  <si>
    <t>sample390</t>
  </si>
  <si>
    <t>sample330</t>
  </si>
  <si>
    <t>sample332</t>
  </si>
  <si>
    <t>T7</t>
  </si>
  <si>
    <t>sample393</t>
  </si>
  <si>
    <t>sample392</t>
  </si>
  <si>
    <t>blank</t>
  </si>
  <si>
    <t>STD50pM</t>
  </si>
  <si>
    <t>Standard</t>
  </si>
  <si>
    <t>&lt; 0</t>
  </si>
  <si>
    <t>STD200pM</t>
  </si>
  <si>
    <t>STD1nM</t>
  </si>
  <si>
    <t>STD10nM</t>
  </si>
  <si>
    <t>STD50nM</t>
  </si>
  <si>
    <t>STD500nM</t>
  </si>
  <si>
    <t>STD2000nM</t>
  </si>
  <si>
    <t>Indole Acetic Acid_2</t>
  </si>
  <si>
    <t>Jasmonic Acid_2</t>
  </si>
  <si>
    <t>Oxophytodienoic Acid_2</t>
  </si>
  <si>
    <t>Salicylic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</si>
</sst>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0" borderId="13" xfId="0" applyBorder="1"/>
    <xf numFmtId="2" fontId="0" fillId="0" borderId="10" xfId="0" applyNumberFormat="1" applyBorder="1"/>
    <xf numFmtId="2" fontId="0" fillId="0" borderId="13" xfId="0" applyNumberFormat="1" applyBorder="1"/>
    <xf numFmtId="0" fontId="0" fillId="0" borderId="14" xfId="0" applyBorder="1"/>
    <xf numFmtId="1" fontId="0" fillId="0" borderId="10" xfId="0" applyNumberFormat="1" applyBorder="1"/>
    <xf numFmtId="0" fontId="0" fillId="0" borderId="15" xfId="0" applyBorder="1"/>
    <xf numFmtId="2" fontId="0" fillId="0" borderId="15" xfId="0" applyNumberFormat="1" applyBorder="1"/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1" fontId="14" fillId="0" borderId="10" xfId="0" applyNumberFormat="1" applyFont="1" applyBorder="1"/>
    <xf numFmtId="1" fontId="18" fillId="0" borderId="10" xfId="0" applyNumberFormat="1" applyFont="1" applyBorder="1"/>
    <xf numFmtId="1" fontId="19" fillId="0" borderId="10" xfId="0" applyNumberFormat="1" applyFont="1" applyBorder="1"/>
    <xf numFmtId="1" fontId="20" fillId="0" borderId="10" xfId="0" applyNumberFormat="1" applyFont="1" applyBorder="1"/>
    <xf numFmtId="1" fontId="21" fillId="0" borderId="10" xfId="0" applyNumberFormat="1" applyFont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C01B-E4E9-474E-8702-07FD934083CF}">
  <dimension ref="A1:P27"/>
  <sheetViews>
    <sheetView workbookViewId="0">
      <selection activeCell="H12" sqref="H12"/>
    </sheetView>
  </sheetViews>
  <sheetFormatPr defaultRowHeight="15" customHeight="1"/>
  <cols>
    <col min="1" max="1" width="14.7109375" customWidth="1"/>
    <col min="2" max="5" width="14.28515625" customWidth="1"/>
    <col min="6" max="6" width="16.85546875" customWidth="1"/>
    <col min="7" max="7" width="13.85546875" customWidth="1"/>
    <col min="12" max="12" width="19.7109375" customWidth="1"/>
    <col min="14" max="14" width="10.85546875" customWidth="1"/>
    <col min="15" max="15" width="21.140625" customWidth="1"/>
    <col min="16" max="16" width="21.28515625" customWidth="1"/>
  </cols>
  <sheetData>
    <row r="1" spans="1:16" ht="29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0" t="s">
        <v>15</v>
      </c>
    </row>
    <row r="2" spans="1:16">
      <c r="A2" s="1" t="s">
        <v>16</v>
      </c>
      <c r="B2" s="1" t="s">
        <v>17</v>
      </c>
      <c r="C2" s="13" t="s">
        <v>18</v>
      </c>
      <c r="D2" s="13" t="s">
        <v>19</v>
      </c>
      <c r="E2" s="1" t="s">
        <v>20</v>
      </c>
      <c r="F2" s="1" t="s">
        <v>21</v>
      </c>
      <c r="G2" s="1" t="s">
        <v>22</v>
      </c>
      <c r="H2" s="15">
        <v>241011.06285419199</v>
      </c>
      <c r="I2" s="6">
        <v>58706.192750695103</v>
      </c>
      <c r="J2" s="3">
        <v>7.6576856895892798</v>
      </c>
      <c r="K2" s="3">
        <v>6.4727529783103102E-2</v>
      </c>
      <c r="L2" s="3">
        <v>17.206002406963702</v>
      </c>
      <c r="M2" s="3" t="s">
        <v>22</v>
      </c>
      <c r="N2" s="8">
        <v>13.1</v>
      </c>
      <c r="O2" s="7">
        <f>(L2*148.1586*0.0002*0.000001)/N2</f>
        <v>3.8919346995608744E-8</v>
      </c>
      <c r="P2" s="4">
        <f>(L2*148.1586*0.0002)/N2</f>
        <v>3.8919346995608742E-2</v>
      </c>
    </row>
    <row r="3" spans="1:16">
      <c r="A3" s="1" t="s">
        <v>23</v>
      </c>
      <c r="B3" s="1" t="s">
        <v>17</v>
      </c>
      <c r="C3" s="14" t="s">
        <v>24</v>
      </c>
      <c r="D3" s="14" t="s">
        <v>19</v>
      </c>
      <c r="E3" s="1" t="s">
        <v>20</v>
      </c>
      <c r="F3" s="1" t="s">
        <v>21</v>
      </c>
      <c r="G3" s="1" t="s">
        <v>22</v>
      </c>
      <c r="H3" s="15">
        <v>942006.57056984399</v>
      </c>
      <c r="I3" s="6">
        <v>223981.045636653</v>
      </c>
      <c r="J3" s="3">
        <v>7.68498398193183</v>
      </c>
      <c r="K3" s="3">
        <v>6.6165266873011497E-2</v>
      </c>
      <c r="L3" s="3">
        <v>67.995177272538896</v>
      </c>
      <c r="M3" s="3" t="s">
        <v>22</v>
      </c>
      <c r="N3" s="7">
        <v>10.199999999999999</v>
      </c>
      <c r="O3" s="7">
        <f>(L3*148.1586*0.0002*0.000001)/N3</f>
        <v>1.9753078963629769E-7</v>
      </c>
      <c r="P3" s="4">
        <f>(L3*148.1586*0.0002)/N3</f>
        <v>0.19753078963629772</v>
      </c>
    </row>
    <row r="4" spans="1:16">
      <c r="A4" s="1" t="s">
        <v>25</v>
      </c>
      <c r="B4" s="1" t="s">
        <v>17</v>
      </c>
      <c r="C4" s="14" t="s">
        <v>24</v>
      </c>
      <c r="D4" s="14" t="s">
        <v>26</v>
      </c>
      <c r="E4" s="1" t="s">
        <v>20</v>
      </c>
      <c r="F4" s="1" t="s">
        <v>21</v>
      </c>
      <c r="G4" s="1" t="s">
        <v>22</v>
      </c>
      <c r="H4" s="15">
        <v>41167.780007857204</v>
      </c>
      <c r="I4" s="6">
        <v>10146.556722486201</v>
      </c>
      <c r="J4" s="3">
        <v>7.6785695541892904</v>
      </c>
      <c r="K4" s="3">
        <v>6.4368855632800107E-2</v>
      </c>
      <c r="L4" s="3">
        <v>2.7267720460321199</v>
      </c>
      <c r="M4" s="3" t="s">
        <v>22</v>
      </c>
      <c r="N4" s="8">
        <v>8.8000000000000007</v>
      </c>
      <c r="O4" s="7">
        <f>(L4*148.1586*0.0002*0.000001)/N4</f>
        <v>9.1816983831648733E-9</v>
      </c>
      <c r="P4" s="4">
        <f>(L4*148.1586*0.0002)/N4</f>
        <v>9.1816983831648734E-3</v>
      </c>
    </row>
    <row r="5" spans="1:16">
      <c r="A5" s="1" t="s">
        <v>27</v>
      </c>
      <c r="B5" s="1" t="s">
        <v>17</v>
      </c>
      <c r="C5" s="13" t="s">
        <v>18</v>
      </c>
      <c r="D5" s="13" t="s">
        <v>26</v>
      </c>
      <c r="E5" s="1" t="s">
        <v>20</v>
      </c>
      <c r="F5" s="1" t="s">
        <v>21</v>
      </c>
      <c r="G5" s="1" t="s">
        <v>22</v>
      </c>
      <c r="H5" s="6">
        <v>328837.91970480903</v>
      </c>
      <c r="I5" s="6">
        <v>81116.825548744397</v>
      </c>
      <c r="J5" s="3">
        <v>7.6453113861567896</v>
      </c>
      <c r="K5" s="3">
        <v>6.5479233938988898E-2</v>
      </c>
      <c r="L5" s="3">
        <v>23.5693150692885</v>
      </c>
      <c r="M5" s="3" t="s">
        <v>22</v>
      </c>
      <c r="N5" s="8">
        <v>12</v>
      </c>
      <c r="O5" s="7">
        <f>(L5*148.1586*0.0002*0.000001)/N5</f>
        <v>5.8199945393744785E-8</v>
      </c>
      <c r="P5" s="4">
        <f>(L5*148.1586*0.0002)/N5</f>
        <v>5.819994539374479E-2</v>
      </c>
    </row>
    <row r="6" spans="1:16">
      <c r="A6" s="1" t="s">
        <v>28</v>
      </c>
      <c r="B6" s="1" t="s">
        <v>17</v>
      </c>
      <c r="C6" s="14" t="s">
        <v>24</v>
      </c>
      <c r="D6" s="14" t="s">
        <v>19</v>
      </c>
      <c r="E6" s="1" t="s">
        <v>29</v>
      </c>
      <c r="F6" s="1" t="s">
        <v>21</v>
      </c>
      <c r="G6" s="1" t="s">
        <v>22</v>
      </c>
      <c r="H6" s="18">
        <v>125548.001265275</v>
      </c>
      <c r="I6" s="6">
        <v>30803.059084048298</v>
      </c>
      <c r="J6" s="3">
        <v>7.6513419345719598</v>
      </c>
      <c r="K6" s="3">
        <v>6.3543187096536599E-2</v>
      </c>
      <c r="L6" s="3">
        <v>8.8403658786152803</v>
      </c>
      <c r="M6" s="3" t="s">
        <v>22</v>
      </c>
      <c r="N6" s="8">
        <v>11.6</v>
      </c>
      <c r="O6" s="7">
        <f>(L6*148.1586*0.0002*0.000001)/N6</f>
        <v>2.2582348828679482E-8</v>
      </c>
      <c r="P6" s="4">
        <f>(L6*148.1586*0.0002)/N6</f>
        <v>2.2582348828679481E-2</v>
      </c>
    </row>
    <row r="7" spans="1:16">
      <c r="A7" s="1" t="s">
        <v>30</v>
      </c>
      <c r="B7" s="1" t="s">
        <v>17</v>
      </c>
      <c r="C7" s="13" t="s">
        <v>18</v>
      </c>
      <c r="D7" s="13" t="s">
        <v>19</v>
      </c>
      <c r="E7" s="1" t="s">
        <v>29</v>
      </c>
      <c r="F7" s="1" t="s">
        <v>21</v>
      </c>
      <c r="G7" s="1" t="s">
        <v>22</v>
      </c>
      <c r="H7" s="18">
        <v>624173.43861355004</v>
      </c>
      <c r="I7" s="6">
        <v>148969.49094107799</v>
      </c>
      <c r="J7" s="3">
        <v>7.6932447533961499</v>
      </c>
      <c r="K7" s="3">
        <v>6.5567623156737503E-2</v>
      </c>
      <c r="L7" s="3">
        <v>44.967237236795299</v>
      </c>
      <c r="M7" s="3" t="s">
        <v>22</v>
      </c>
      <c r="N7" s="8">
        <v>15.5</v>
      </c>
      <c r="O7" s="7">
        <f>(L7*148.1586*0.0002*0.000001)/N7</f>
        <v>8.5964940837051097E-8</v>
      </c>
      <c r="P7" s="4">
        <f>(L7*148.1586*0.0002)/N7</f>
        <v>8.5964940837051099E-2</v>
      </c>
    </row>
    <row r="8" spans="1:16">
      <c r="A8" s="1" t="s">
        <v>31</v>
      </c>
      <c r="B8" s="1" t="s">
        <v>17</v>
      </c>
      <c r="C8" s="14" t="s">
        <v>24</v>
      </c>
      <c r="D8" s="14" t="s">
        <v>19</v>
      </c>
      <c r="E8" s="1" t="s">
        <v>32</v>
      </c>
      <c r="F8" s="1" t="s">
        <v>21</v>
      </c>
      <c r="G8" s="1" t="s">
        <v>22</v>
      </c>
      <c r="H8" s="16">
        <v>98732.771906986003</v>
      </c>
      <c r="I8" s="6">
        <v>22434.820657195301</v>
      </c>
      <c r="J8" s="3">
        <v>7.6928633045767096</v>
      </c>
      <c r="K8" s="3">
        <v>6.66614822460216E-2</v>
      </c>
      <c r="L8" s="3">
        <v>6.8975240801324897</v>
      </c>
      <c r="M8" s="3" t="s">
        <v>22</v>
      </c>
      <c r="N8" s="8">
        <v>9.3000000000000007</v>
      </c>
      <c r="O8" s="7">
        <f>(L8*148.1586*0.0002*0.000001)/N8</f>
        <v>2.1976935724273493E-8</v>
      </c>
      <c r="P8" s="4">
        <f>(L8*148.1586*0.0002)/N8</f>
        <v>2.1976935724273495E-2</v>
      </c>
    </row>
    <row r="9" spans="1:16">
      <c r="A9" s="1" t="s">
        <v>33</v>
      </c>
      <c r="B9" s="1" t="s">
        <v>17</v>
      </c>
      <c r="C9" s="13" t="s">
        <v>18</v>
      </c>
      <c r="D9" s="13" t="s">
        <v>19</v>
      </c>
      <c r="E9" s="1" t="s">
        <v>32</v>
      </c>
      <c r="F9" s="1" t="s">
        <v>21</v>
      </c>
      <c r="G9" s="1" t="s">
        <v>22</v>
      </c>
      <c r="H9" s="16">
        <v>1433155.1463633501</v>
      </c>
      <c r="I9" s="6">
        <v>349694.30640838301</v>
      </c>
      <c r="J9" s="3">
        <v>7.6492987348683297</v>
      </c>
      <c r="K9" s="3">
        <v>6.4831458071403794E-2</v>
      </c>
      <c r="L9" s="3">
        <v>103.58032814211199</v>
      </c>
      <c r="M9" s="3" t="s">
        <v>22</v>
      </c>
      <c r="N9" s="7">
        <v>18.5</v>
      </c>
      <c r="O9" s="7">
        <f>(L9*148.1586*0.0002*0.000001)/N9</f>
        <v>1.6590612329811798E-7</v>
      </c>
      <c r="P9" s="4">
        <f>(L9*148.1586*0.0002)/N9</f>
        <v>0.16590612329811799</v>
      </c>
    </row>
    <row r="10" spans="1:16">
      <c r="A10" s="1" t="s">
        <v>34</v>
      </c>
      <c r="B10" s="1" t="s">
        <v>17</v>
      </c>
      <c r="C10" s="14" t="s">
        <v>24</v>
      </c>
      <c r="D10" s="14" t="s">
        <v>26</v>
      </c>
      <c r="E10" s="1" t="s">
        <v>32</v>
      </c>
      <c r="F10" s="1" t="s">
        <v>21</v>
      </c>
      <c r="G10" s="1" t="s">
        <v>22</v>
      </c>
      <c r="H10" s="16">
        <v>1218616.22964935</v>
      </c>
      <c r="I10" s="6">
        <v>291239.10873135098</v>
      </c>
      <c r="J10" s="3">
        <v>7.6623768339137301</v>
      </c>
      <c r="K10" s="3">
        <v>6.69806321294351E-2</v>
      </c>
      <c r="L10" s="3">
        <v>88.0363561244219</v>
      </c>
      <c r="M10" s="3" t="s">
        <v>22</v>
      </c>
      <c r="N10" s="8">
        <v>9.1</v>
      </c>
      <c r="O10" s="7">
        <f>(L10*148.1586*0.0002*0.000001)/N10</f>
        <v>2.8666688510979727E-7</v>
      </c>
      <c r="P10" s="4">
        <f>(L10*148.1586*0.0002)/N10</f>
        <v>0.28666688510979726</v>
      </c>
    </row>
    <row r="11" spans="1:16">
      <c r="A11" s="1" t="s">
        <v>35</v>
      </c>
      <c r="B11" s="1" t="s">
        <v>17</v>
      </c>
      <c r="C11" s="14" t="s">
        <v>24</v>
      </c>
      <c r="D11" s="14" t="s">
        <v>19</v>
      </c>
      <c r="E11" s="1" t="s">
        <v>36</v>
      </c>
      <c r="F11" s="1" t="s">
        <v>21</v>
      </c>
      <c r="G11" s="1" t="s">
        <v>22</v>
      </c>
      <c r="H11" s="19">
        <v>1176121.04882567</v>
      </c>
      <c r="I11" s="6">
        <v>272826.87834414502</v>
      </c>
      <c r="J11" s="3">
        <v>7.65422454855773</v>
      </c>
      <c r="K11" s="3">
        <v>6.8230305113595499E-2</v>
      </c>
      <c r="L11" s="3">
        <v>84.957455980209701</v>
      </c>
      <c r="M11" s="3" t="s">
        <v>22</v>
      </c>
      <c r="N11" s="8">
        <v>8.3000000000000007</v>
      </c>
      <c r="O11" s="7">
        <f>(L11*148.1586*0.0002*0.000001)/N11</f>
        <v>3.0330548765275897E-7</v>
      </c>
      <c r="P11" s="4">
        <f>(L11*148.1586*0.0002)/N11</f>
        <v>0.303305487652759</v>
      </c>
    </row>
    <row r="12" spans="1:16">
      <c r="A12" s="1" t="s">
        <v>37</v>
      </c>
      <c r="B12" s="1" t="s">
        <v>17</v>
      </c>
      <c r="C12" s="13" t="s">
        <v>18</v>
      </c>
      <c r="D12" s="13" t="s">
        <v>19</v>
      </c>
      <c r="E12" s="1" t="s">
        <v>36</v>
      </c>
      <c r="F12" s="1" t="s">
        <v>21</v>
      </c>
      <c r="G12" s="1" t="s">
        <v>22</v>
      </c>
      <c r="H12" s="19">
        <v>224644.26931553701</v>
      </c>
      <c r="I12" s="6">
        <v>52150.647058978997</v>
      </c>
      <c r="J12" s="3">
        <v>7.6683586659627503</v>
      </c>
      <c r="K12" s="3">
        <v>6.8300850596768797E-2</v>
      </c>
      <c r="L12" s="3">
        <v>16.0201803440915</v>
      </c>
      <c r="M12" s="3" t="s">
        <v>22</v>
      </c>
      <c r="N12" s="8">
        <v>17.399999999999999</v>
      </c>
      <c r="O12" s="7">
        <f>(L12*148.1586*0.0002*0.000001)/N12</f>
        <v>2.7281925189978338E-8</v>
      </c>
      <c r="P12" s="4">
        <f>(L12*148.1586*0.0002)/N12</f>
        <v>2.7281925189978341E-2</v>
      </c>
    </row>
    <row r="13" spans="1:16">
      <c r="A13" s="1" t="s">
        <v>38</v>
      </c>
      <c r="B13" s="1" t="s">
        <v>17</v>
      </c>
      <c r="C13" s="13" t="s">
        <v>18</v>
      </c>
      <c r="D13" s="13" t="s">
        <v>26</v>
      </c>
      <c r="E13" s="1" t="s">
        <v>36</v>
      </c>
      <c r="F13" s="1" t="s">
        <v>21</v>
      </c>
      <c r="G13" s="1" t="s">
        <v>22</v>
      </c>
      <c r="H13" s="19">
        <v>317875.53726888302</v>
      </c>
      <c r="I13" s="6">
        <v>77501.119008615206</v>
      </c>
      <c r="J13" s="3">
        <v>7.6432376486143996</v>
      </c>
      <c r="K13" s="3">
        <v>6.5138563388176293E-2</v>
      </c>
      <c r="L13" s="3">
        <v>22.7750583980926</v>
      </c>
      <c r="M13" s="3" t="s">
        <v>22</v>
      </c>
      <c r="N13" s="8">
        <v>18.399999999999999</v>
      </c>
      <c r="O13" s="7">
        <f>(L13*148.1586*0.0002*0.000001)/N13</f>
        <v>3.6677399643256986E-8</v>
      </c>
      <c r="P13" s="4">
        <f>(L13*148.1586*0.0002)/N13</f>
        <v>3.6677399643256989E-2</v>
      </c>
    </row>
    <row r="14" spans="1:16">
      <c r="A14" s="1" t="s">
        <v>39</v>
      </c>
      <c r="B14" s="1" t="s">
        <v>17</v>
      </c>
      <c r="C14" s="1"/>
      <c r="D14" s="1"/>
      <c r="E14" s="1"/>
      <c r="F14" s="1" t="s">
        <v>21</v>
      </c>
      <c r="G14" s="1" t="s">
        <v>22</v>
      </c>
      <c r="H14" s="6" t="s">
        <v>22</v>
      </c>
      <c r="I14" s="6" t="s">
        <v>22</v>
      </c>
      <c r="J14" s="3" t="s">
        <v>22</v>
      </c>
      <c r="K14" s="3" t="s">
        <v>22</v>
      </c>
      <c r="L14" s="3" t="s">
        <v>22</v>
      </c>
      <c r="M14" s="6" t="s">
        <v>22</v>
      </c>
      <c r="N14" s="7"/>
      <c r="O14" s="7"/>
      <c r="P14" s="2"/>
    </row>
    <row r="15" spans="1:16">
      <c r="A15" s="1" t="s">
        <v>40</v>
      </c>
      <c r="B15" s="1" t="s">
        <v>41</v>
      </c>
      <c r="C15" s="1"/>
      <c r="D15" s="1"/>
      <c r="E15" s="1"/>
      <c r="F15" s="1" t="s">
        <v>21</v>
      </c>
      <c r="G15" s="1">
        <v>0.05</v>
      </c>
      <c r="H15" s="6">
        <v>2934.3054968767601</v>
      </c>
      <c r="I15" s="6">
        <v>1165.55945691951</v>
      </c>
      <c r="J15" s="3">
        <v>7.7025376252672997</v>
      </c>
      <c r="K15" s="3">
        <v>4.57373109599555E-2</v>
      </c>
      <c r="L15" s="3" t="s">
        <v>42</v>
      </c>
      <c r="M15" s="6" t="s">
        <v>22</v>
      </c>
      <c r="N15" s="7"/>
      <c r="O15" s="7"/>
      <c r="P15" s="2"/>
    </row>
    <row r="16" spans="1:16">
      <c r="A16" s="1" t="s">
        <v>43</v>
      </c>
      <c r="B16" s="1" t="s">
        <v>41</v>
      </c>
      <c r="C16" s="1"/>
      <c r="D16" s="1"/>
      <c r="E16" s="1"/>
      <c r="F16" s="1" t="s">
        <v>21</v>
      </c>
      <c r="G16" s="1">
        <v>0.2</v>
      </c>
      <c r="H16" s="6">
        <v>6919.5391947739099</v>
      </c>
      <c r="I16" s="6">
        <v>1580.63682067687</v>
      </c>
      <c r="J16" s="3">
        <v>7.7166957573328503</v>
      </c>
      <c r="K16" s="3">
        <v>7.1980065179420002E-2</v>
      </c>
      <c r="L16" s="3">
        <v>0.245386826942254</v>
      </c>
      <c r="M16" s="6">
        <v>122.693413471127</v>
      </c>
      <c r="N16" s="7"/>
      <c r="O16" s="7"/>
      <c r="P16" s="2"/>
    </row>
    <row r="17" spans="1:16">
      <c r="A17" s="1" t="s">
        <v>44</v>
      </c>
      <c r="B17" s="1" t="s">
        <v>41</v>
      </c>
      <c r="C17" s="1"/>
      <c r="D17" s="1"/>
      <c r="E17" s="1"/>
      <c r="F17" s="1" t="s">
        <v>21</v>
      </c>
      <c r="G17" s="1">
        <v>1</v>
      </c>
      <c r="H17" s="6">
        <v>16310.3484715049</v>
      </c>
      <c r="I17" s="6">
        <v>3448.6825357151602</v>
      </c>
      <c r="J17" s="3">
        <v>7.6320794500950297</v>
      </c>
      <c r="K17" s="3">
        <v>8.6916818816809502E-2</v>
      </c>
      <c r="L17" s="3">
        <v>0.92577842608303396</v>
      </c>
      <c r="M17" s="6">
        <v>92.577842608303399</v>
      </c>
      <c r="N17" s="7"/>
      <c r="O17" s="7"/>
      <c r="P17" s="2"/>
    </row>
    <row r="18" spans="1:16">
      <c r="A18" s="1" t="s">
        <v>45</v>
      </c>
      <c r="B18" s="1" t="s">
        <v>41</v>
      </c>
      <c r="C18" s="1"/>
      <c r="D18" s="1"/>
      <c r="E18" s="1"/>
      <c r="F18" s="1" t="s">
        <v>21</v>
      </c>
      <c r="G18" s="1">
        <v>10</v>
      </c>
      <c r="H18" s="6">
        <v>126264.665946949</v>
      </c>
      <c r="I18" s="6">
        <v>29334.272541999799</v>
      </c>
      <c r="J18" s="3">
        <v>7.6439212846793403</v>
      </c>
      <c r="K18" s="3">
        <v>6.8218262253529005E-2</v>
      </c>
      <c r="L18" s="3">
        <v>8.8922903309647108</v>
      </c>
      <c r="M18" s="6">
        <v>88.922903309647097</v>
      </c>
      <c r="N18" s="7"/>
      <c r="O18" s="7"/>
      <c r="P18" s="2"/>
    </row>
    <row r="19" spans="1:16">
      <c r="A19" s="1" t="s">
        <v>46</v>
      </c>
      <c r="B19" s="1" t="s">
        <v>41</v>
      </c>
      <c r="C19" s="1"/>
      <c r="D19" s="1"/>
      <c r="E19" s="1"/>
      <c r="F19" s="1" t="s">
        <v>21</v>
      </c>
      <c r="G19" s="1">
        <v>50</v>
      </c>
      <c r="H19" s="6">
        <v>663083.40133251704</v>
      </c>
      <c r="I19" s="6">
        <v>159187.47639965199</v>
      </c>
      <c r="J19" s="3">
        <v>7.68680567227939</v>
      </c>
      <c r="K19" s="3">
        <v>6.5521621284579695E-2</v>
      </c>
      <c r="L19" s="3">
        <v>47.786377842969202</v>
      </c>
      <c r="M19" s="6">
        <v>95.572755685938304</v>
      </c>
      <c r="N19" s="7"/>
      <c r="O19" s="7"/>
      <c r="P19" s="2"/>
    </row>
    <row r="20" spans="1:16">
      <c r="A20" s="1" t="s">
        <v>47</v>
      </c>
      <c r="B20" s="1" t="s">
        <v>41</v>
      </c>
      <c r="C20" s="1"/>
      <c r="D20" s="1"/>
      <c r="E20" s="1"/>
      <c r="F20" s="1" t="s">
        <v>21</v>
      </c>
      <c r="G20" s="1">
        <v>500</v>
      </c>
      <c r="H20" s="6">
        <v>6910599.2908763802</v>
      </c>
      <c r="I20" s="6">
        <v>1570848.6600864099</v>
      </c>
      <c r="J20" s="3">
        <v>7.6335018238221002</v>
      </c>
      <c r="K20" s="3">
        <v>6.7251388721072794E-2</v>
      </c>
      <c r="L20" s="3">
        <v>500.43717730888102</v>
      </c>
      <c r="M20" s="3">
        <v>100.087435461776</v>
      </c>
      <c r="N20" s="7"/>
      <c r="O20" s="7"/>
      <c r="P20" s="2"/>
    </row>
    <row r="21" spans="1:16">
      <c r="A21" s="1" t="s">
        <v>48</v>
      </c>
      <c r="B21" s="1" t="s">
        <v>41</v>
      </c>
      <c r="C21" s="1"/>
      <c r="D21" s="1"/>
      <c r="E21" s="1"/>
      <c r="F21" s="1" t="s">
        <v>21</v>
      </c>
      <c r="G21" s="1">
        <v>2000</v>
      </c>
      <c r="H21" s="6">
        <v>27647868.5499199</v>
      </c>
      <c r="I21" s="6">
        <v>6281445.2583261002</v>
      </c>
      <c r="J21" s="3">
        <v>7.6639262070206797</v>
      </c>
      <c r="K21" s="3">
        <v>6.6771900528752107E-2</v>
      </c>
      <c r="L21" s="3">
        <v>2002.9129892641599</v>
      </c>
      <c r="M21" s="3">
        <v>100.145649463208</v>
      </c>
      <c r="N21" s="7"/>
      <c r="O21" s="7"/>
      <c r="P21" s="2"/>
    </row>
    <row r="22" spans="1:16">
      <c r="A22" s="1" t="s">
        <v>39</v>
      </c>
      <c r="B22" s="1" t="s">
        <v>17</v>
      </c>
      <c r="C22" s="1"/>
      <c r="D22" s="1"/>
      <c r="E22" s="1"/>
      <c r="F22" s="1" t="s">
        <v>21</v>
      </c>
      <c r="G22" s="1" t="s">
        <v>22</v>
      </c>
      <c r="H22" s="6">
        <v>3658.3417078766302</v>
      </c>
      <c r="I22" s="6">
        <v>953.04894895763505</v>
      </c>
      <c r="J22" s="3">
        <v>7.7606643443966998</v>
      </c>
      <c r="K22" s="3">
        <v>5.9629173706571101E-2</v>
      </c>
      <c r="L22" s="3">
        <v>9.1035303873962994E-3</v>
      </c>
      <c r="M22" s="3" t="s">
        <v>22</v>
      </c>
      <c r="N22" s="8"/>
      <c r="O22" s="7"/>
      <c r="P22" s="4"/>
    </row>
    <row r="23" spans="1:16">
      <c r="A23" s="1" t="s">
        <v>39</v>
      </c>
      <c r="B23" s="1" t="s">
        <v>17</v>
      </c>
      <c r="C23" s="1"/>
      <c r="D23" s="1"/>
      <c r="E23" s="1"/>
      <c r="F23" s="1" t="s">
        <v>21</v>
      </c>
      <c r="G23" s="1" t="s">
        <v>22</v>
      </c>
      <c r="H23" s="6">
        <v>5948.2571700052704</v>
      </c>
      <c r="I23" s="6">
        <v>1466.2947634642201</v>
      </c>
      <c r="J23" s="3">
        <v>7.6327687087325797</v>
      </c>
      <c r="K23" s="3">
        <v>9.6273886430258998E-2</v>
      </c>
      <c r="L23" s="3">
        <v>0.175014603359083</v>
      </c>
      <c r="M23" s="3" t="s">
        <v>22</v>
      </c>
      <c r="N23" s="8"/>
      <c r="O23" s="7"/>
      <c r="P23" s="4"/>
    </row>
    <row r="24" spans="1:16">
      <c r="A24" s="1" t="s">
        <v>39</v>
      </c>
      <c r="B24" s="1" t="s">
        <v>17</v>
      </c>
      <c r="C24" s="1"/>
      <c r="D24" s="1"/>
      <c r="E24" s="1"/>
      <c r="F24" s="1" t="s">
        <v>21</v>
      </c>
      <c r="G24" s="1" t="s">
        <v>22</v>
      </c>
      <c r="H24" s="6">
        <v>3057.8493857025001</v>
      </c>
      <c r="I24" s="6">
        <v>1445.6580691433801</v>
      </c>
      <c r="J24" s="3">
        <v>7.6138925534349502</v>
      </c>
      <c r="K24" s="3">
        <v>3.0249253029451102E-2</v>
      </c>
      <c r="L24" s="3" t="s">
        <v>42</v>
      </c>
      <c r="M24" s="3" t="s">
        <v>22</v>
      </c>
      <c r="N24" s="7"/>
      <c r="O24" s="7"/>
      <c r="P24" s="2"/>
    </row>
    <row r="25" spans="1:16">
      <c r="A25" s="1" t="s">
        <v>44</v>
      </c>
      <c r="B25" s="1" t="s">
        <v>17</v>
      </c>
      <c r="C25" s="1"/>
      <c r="D25" s="1"/>
      <c r="E25" s="1"/>
      <c r="F25" s="1" t="s">
        <v>21</v>
      </c>
      <c r="G25" s="1" t="s">
        <v>22</v>
      </c>
      <c r="H25" s="6">
        <v>14252.365290305501</v>
      </c>
      <c r="I25" s="6">
        <v>3919.3304127194101</v>
      </c>
      <c r="J25" s="3">
        <v>7.6766061386238302</v>
      </c>
      <c r="K25" s="3">
        <v>5.67601313275157E-2</v>
      </c>
      <c r="L25" s="3">
        <v>0.77667152524003102</v>
      </c>
      <c r="M25" s="3" t="s">
        <v>22</v>
      </c>
      <c r="N25" s="7"/>
      <c r="O25" s="7"/>
      <c r="P25" s="2"/>
    </row>
    <row r="26" spans="1:16">
      <c r="A26" s="1" t="s">
        <v>46</v>
      </c>
      <c r="B26" s="1" t="s">
        <v>17</v>
      </c>
      <c r="C26" s="1"/>
      <c r="D26" s="1"/>
      <c r="E26" s="1"/>
      <c r="F26" s="1" t="s">
        <v>21</v>
      </c>
      <c r="G26" s="1" t="s">
        <v>22</v>
      </c>
      <c r="H26" s="6">
        <v>669413.84985663905</v>
      </c>
      <c r="I26" s="6">
        <v>154899.05182589</v>
      </c>
      <c r="J26" s="3">
        <v>7.6380075996917096</v>
      </c>
      <c r="K26" s="3">
        <v>6.8565494076343797E-2</v>
      </c>
      <c r="L26" s="3">
        <v>48.245037354378702</v>
      </c>
      <c r="M26" s="6" t="s">
        <v>22</v>
      </c>
      <c r="N26" s="7"/>
      <c r="O26" s="7"/>
      <c r="P26" s="2"/>
    </row>
    <row r="27" spans="1:16">
      <c r="A27" s="1" t="s">
        <v>47</v>
      </c>
      <c r="B27" s="1" t="s">
        <v>17</v>
      </c>
      <c r="C27" s="1"/>
      <c r="D27" s="1"/>
      <c r="E27" s="1"/>
      <c r="F27" s="1" t="s">
        <v>21</v>
      </c>
      <c r="G27" s="1" t="s">
        <v>22</v>
      </c>
      <c r="H27" s="6">
        <v>6836649.0624559401</v>
      </c>
      <c r="I27" s="6">
        <v>1546392.20332944</v>
      </c>
      <c r="J27" s="3">
        <v>7.6451435764819902</v>
      </c>
      <c r="K27" s="3">
        <v>6.74844211810193E-2</v>
      </c>
      <c r="L27" s="3">
        <v>495.07926696387199</v>
      </c>
      <c r="M27" s="6" t="s">
        <v>22</v>
      </c>
      <c r="N27" s="7"/>
      <c r="O27" s="7"/>
      <c r="P27" s="5"/>
    </row>
  </sheetData>
  <sortState xmlns:xlrd2="http://schemas.microsoft.com/office/spreadsheetml/2017/richdata2" ref="A2:P27">
    <sortCondition ref="E2:E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0525-0050-4816-AF55-117DFB81690D}">
  <dimension ref="A1:O27"/>
  <sheetViews>
    <sheetView workbookViewId="0">
      <pane ySplit="1" topLeftCell="A2" activePane="bottomLeft" state="frozen"/>
      <selection pane="bottomLeft" activeCell="G9" sqref="G9"/>
    </sheetView>
  </sheetViews>
  <sheetFormatPr defaultRowHeight="15" customHeight="1"/>
  <cols>
    <col min="1" max="1" width="12.7109375" bestFit="1" customWidth="1"/>
    <col min="2" max="2" width="11.42578125" bestFit="1" customWidth="1"/>
    <col min="3" max="4" width="11.42578125" customWidth="1"/>
    <col min="5" max="5" width="17.7109375" bestFit="1" customWidth="1"/>
    <col min="6" max="6" width="18.7109375" bestFit="1" customWidth="1"/>
    <col min="7" max="7" width="10.28515625" bestFit="1" customWidth="1"/>
    <col min="8" max="8" width="9.28515625" bestFit="1" customWidth="1"/>
    <col min="9" max="9" width="8.7109375" bestFit="1" customWidth="1"/>
    <col min="10" max="10" width="11.7109375" bestFit="1" customWidth="1"/>
    <col min="11" max="11" width="22.7109375" bestFit="1" customWidth="1"/>
    <col min="12" max="12" width="8.7109375" bestFit="1" customWidth="1"/>
    <col min="14" max="14" width="16.7109375" customWidth="1"/>
    <col min="15" max="15" width="14.7109375" customWidth="1"/>
  </cols>
  <sheetData>
    <row r="1" spans="1:15" ht="29.25">
      <c r="A1" s="11" t="s">
        <v>0</v>
      </c>
      <c r="B1" s="11" t="s">
        <v>1</v>
      </c>
      <c r="C1" s="11" t="s">
        <v>2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2" t="s">
        <v>14</v>
      </c>
      <c r="O1" s="10" t="s">
        <v>15</v>
      </c>
    </row>
    <row r="2" spans="1:15">
      <c r="A2" s="1" t="s">
        <v>25</v>
      </c>
      <c r="B2" s="1" t="s">
        <v>17</v>
      </c>
      <c r="C2" s="13" t="s">
        <v>24</v>
      </c>
      <c r="D2" s="13" t="s">
        <v>20</v>
      </c>
      <c r="E2" s="1" t="s">
        <v>49</v>
      </c>
      <c r="F2" s="1" t="s">
        <v>22</v>
      </c>
      <c r="G2" s="15">
        <v>29789.279426261099</v>
      </c>
      <c r="H2" s="6">
        <v>6410.8306890020704</v>
      </c>
      <c r="I2" s="3">
        <v>6.9197751835747097</v>
      </c>
      <c r="J2" s="3">
        <v>7.0448427409139897E-2</v>
      </c>
      <c r="K2" s="3">
        <v>39.1486230088179</v>
      </c>
      <c r="L2" s="3" t="s">
        <v>22</v>
      </c>
      <c r="M2" s="8">
        <v>8.8000000000000007</v>
      </c>
      <c r="N2" s="7">
        <f>(K2*175.184*0.0002*0.000001)/M2</f>
        <v>1.5586846302674442E-7</v>
      </c>
      <c r="O2" s="4">
        <f>(K2*175.184*0.0002)/M2</f>
        <v>0.15586846302674442</v>
      </c>
    </row>
    <row r="3" spans="1:15">
      <c r="A3" s="1" t="s">
        <v>23</v>
      </c>
      <c r="B3" s="1" t="s">
        <v>17</v>
      </c>
      <c r="C3" s="13" t="s">
        <v>24</v>
      </c>
      <c r="D3" s="13" t="s">
        <v>20</v>
      </c>
      <c r="E3" s="1" t="s">
        <v>49</v>
      </c>
      <c r="F3" s="1" t="s">
        <v>22</v>
      </c>
      <c r="G3" s="15">
        <v>45650.991804167999</v>
      </c>
      <c r="H3" s="6">
        <v>7830.6939982959602</v>
      </c>
      <c r="I3" s="3">
        <v>6.9202758969689997</v>
      </c>
      <c r="J3" s="3">
        <v>8.6012622316790299E-2</v>
      </c>
      <c r="K3" s="3">
        <v>59.462383185635403</v>
      </c>
      <c r="L3" s="3" t="s">
        <v>22</v>
      </c>
      <c r="M3" s="7">
        <v>10.199999999999999</v>
      </c>
      <c r="N3" s="7">
        <f>(K3*175.184*0.0002*0.000001)/M3</f>
        <v>2.0425212031357555E-7</v>
      </c>
      <c r="O3" s="4">
        <f>(K3*175.184*0.0002)/M3</f>
        <v>0.20425212031357556</v>
      </c>
    </row>
    <row r="4" spans="1:15">
      <c r="A4" s="1" t="s">
        <v>16</v>
      </c>
      <c r="B4" s="1" t="s">
        <v>17</v>
      </c>
      <c r="C4" s="20" t="s">
        <v>18</v>
      </c>
      <c r="D4" s="20" t="s">
        <v>20</v>
      </c>
      <c r="E4" s="1" t="s">
        <v>49</v>
      </c>
      <c r="F4" s="1" t="s">
        <v>22</v>
      </c>
      <c r="G4" s="15">
        <v>13983.2230495368</v>
      </c>
      <c r="H4" s="6">
        <v>2400.1501428949</v>
      </c>
      <c r="I4" s="3">
        <v>6.8953801387259501</v>
      </c>
      <c r="J4" s="3">
        <v>8.3008674411761504E-2</v>
      </c>
      <c r="K4" s="3">
        <v>18.790320949735701</v>
      </c>
      <c r="L4" s="3" t="s">
        <v>22</v>
      </c>
      <c r="M4" s="8">
        <v>13.1</v>
      </c>
      <c r="N4" s="7">
        <f>(K4*175.184*0.0002*0.000001)/M4</f>
        <v>5.0255932599366405E-8</v>
      </c>
      <c r="O4" s="4">
        <f>(K4*175.184*0.0002)/M4</f>
        <v>5.02559325993664E-2</v>
      </c>
    </row>
    <row r="5" spans="1:15">
      <c r="A5" s="1" t="s">
        <v>27</v>
      </c>
      <c r="B5" s="1" t="s">
        <v>17</v>
      </c>
      <c r="C5" s="20" t="s">
        <v>18</v>
      </c>
      <c r="D5" s="20" t="s">
        <v>20</v>
      </c>
      <c r="E5" s="1" t="s">
        <v>49</v>
      </c>
      <c r="F5" s="1" t="s">
        <v>22</v>
      </c>
      <c r="G5" s="15">
        <v>53025.485034629601</v>
      </c>
      <c r="H5" s="6">
        <v>11519.8854070579</v>
      </c>
      <c r="I5" s="3">
        <v>6.8913086832577504</v>
      </c>
      <c r="J5" s="3">
        <v>6.7540685778522097E-2</v>
      </c>
      <c r="K5" s="3">
        <v>68.867643506496805</v>
      </c>
      <c r="L5" s="3" t="s">
        <v>22</v>
      </c>
      <c r="M5" s="8">
        <v>12</v>
      </c>
      <c r="N5" s="7">
        <f>(K5*175.184*0.0002*0.000001)/M5</f>
        <v>2.0107515433403556E-7</v>
      </c>
      <c r="O5" s="4">
        <f>(K5*175.184*0.0002)/M5</f>
        <v>0.20107515433403558</v>
      </c>
    </row>
    <row r="6" spans="1:15">
      <c r="A6" s="1" t="s">
        <v>28</v>
      </c>
      <c r="B6" s="1" t="s">
        <v>17</v>
      </c>
      <c r="C6" s="1" t="s">
        <v>24</v>
      </c>
      <c r="D6" s="1" t="s">
        <v>29</v>
      </c>
      <c r="E6" s="1" t="s">
        <v>49</v>
      </c>
      <c r="F6" s="1" t="s">
        <v>22</v>
      </c>
      <c r="G6" s="18">
        <v>26713.739663778</v>
      </c>
      <c r="H6" s="6">
        <v>4093.69997224692</v>
      </c>
      <c r="I6" s="3">
        <v>6.8869283016490996</v>
      </c>
      <c r="J6" s="3">
        <v>0.10358511381482501</v>
      </c>
      <c r="K6" s="3">
        <v>35.196429527314898</v>
      </c>
      <c r="L6" s="3" t="s">
        <v>22</v>
      </c>
      <c r="M6" s="8">
        <v>11.6</v>
      </c>
      <c r="N6" s="7">
        <f>(K6*175.184*0.0002*0.000001)/M6</f>
        <v>1.0630778121229539E-7</v>
      </c>
      <c r="O6" s="4">
        <f>(K6*175.184*0.0002)/M6</f>
        <v>0.10630778121229539</v>
      </c>
    </row>
    <row r="7" spans="1:15">
      <c r="A7" s="1" t="s">
        <v>30</v>
      </c>
      <c r="B7" s="1" t="s">
        <v>17</v>
      </c>
      <c r="C7" s="1" t="s">
        <v>18</v>
      </c>
      <c r="D7" s="1" t="s">
        <v>29</v>
      </c>
      <c r="E7" s="1" t="s">
        <v>49</v>
      </c>
      <c r="F7" s="1" t="s">
        <v>22</v>
      </c>
      <c r="G7" s="18">
        <v>184330.79734664399</v>
      </c>
      <c r="H7" s="6">
        <v>41190.005717362197</v>
      </c>
      <c r="I7" s="3">
        <v>6.9359654678291696</v>
      </c>
      <c r="J7" s="3">
        <v>6.8358444802370896E-2</v>
      </c>
      <c r="K7" s="3">
        <v>232.39235574033901</v>
      </c>
      <c r="L7" s="3" t="s">
        <v>22</v>
      </c>
      <c r="M7" s="8">
        <v>15.5</v>
      </c>
      <c r="N7" s="7">
        <f>(K7*175.184*0.0002*0.000001)/M7</f>
        <v>5.2530867674858771E-7</v>
      </c>
      <c r="O7" s="4">
        <f>(K7*175.184*0.0002)/M7</f>
        <v>0.52530867674858772</v>
      </c>
    </row>
    <row r="8" spans="1:15">
      <c r="A8" s="1" t="s">
        <v>31</v>
      </c>
      <c r="B8" s="1" t="s">
        <v>17</v>
      </c>
      <c r="C8" s="1" t="s">
        <v>24</v>
      </c>
      <c r="D8" s="1" t="s">
        <v>32</v>
      </c>
      <c r="E8" s="1" t="s">
        <v>49</v>
      </c>
      <c r="F8" s="1" t="s">
        <v>22</v>
      </c>
      <c r="G8" s="16">
        <v>25792.7093729603</v>
      </c>
      <c r="H8" s="6">
        <v>4348.8268176349702</v>
      </c>
      <c r="I8" s="3">
        <v>6.9104238818949399</v>
      </c>
      <c r="J8" s="3">
        <v>9.5581461639721296E-2</v>
      </c>
      <c r="K8" s="3">
        <v>34.0120143168038</v>
      </c>
      <c r="L8" s="3" t="s">
        <v>22</v>
      </c>
      <c r="M8" s="8">
        <v>9.3000000000000007</v>
      </c>
      <c r="N8" s="7">
        <f>(K8*175.184*0.0002*0.000001)/M8</f>
        <v>1.2813678959300981E-7</v>
      </c>
      <c r="O8" s="4">
        <f>(K8*175.184*0.0002)/M8</f>
        <v>0.12813678959300984</v>
      </c>
    </row>
    <row r="9" spans="1:15">
      <c r="A9" s="1" t="s">
        <v>34</v>
      </c>
      <c r="B9" s="1" t="s">
        <v>17</v>
      </c>
      <c r="C9" s="1" t="s">
        <v>24</v>
      </c>
      <c r="D9" s="1" t="s">
        <v>32</v>
      </c>
      <c r="E9" s="1" t="s">
        <v>49</v>
      </c>
      <c r="F9" s="1" t="s">
        <v>22</v>
      </c>
      <c r="G9" s="16">
        <v>32655.102421240801</v>
      </c>
      <c r="H9" s="6">
        <v>6176.2639625953898</v>
      </c>
      <c r="I9" s="3">
        <v>6.9040561845586801</v>
      </c>
      <c r="J9" s="3">
        <v>7.3006264408789406E-2</v>
      </c>
      <c r="K9" s="3">
        <v>42.827381893624199</v>
      </c>
      <c r="L9" s="3" t="s">
        <v>22</v>
      </c>
      <c r="M9" s="8">
        <v>9.1</v>
      </c>
      <c r="N9" s="7">
        <f>(K9*175.184*0.0002*0.000001)/M9</f>
        <v>1.6489389164071785E-7</v>
      </c>
      <c r="O9" s="4">
        <f>(K9*175.184*0.0002)/M9</f>
        <v>0.16489389164071785</v>
      </c>
    </row>
    <row r="10" spans="1:15">
      <c r="A10" s="1" t="s">
        <v>33</v>
      </c>
      <c r="B10" s="1" t="s">
        <v>17</v>
      </c>
      <c r="C10" s="1" t="s">
        <v>18</v>
      </c>
      <c r="D10" s="1" t="s">
        <v>32</v>
      </c>
      <c r="E10" s="1" t="s">
        <v>49</v>
      </c>
      <c r="F10" s="1" t="s">
        <v>22</v>
      </c>
      <c r="G10" s="16">
        <v>223398.01234787499</v>
      </c>
      <c r="H10" s="6">
        <v>50987.566369785898</v>
      </c>
      <c r="I10" s="3">
        <v>6.8931628638312299</v>
      </c>
      <c r="J10" s="3">
        <v>6.7993409010248307E-2</v>
      </c>
      <c r="K10" s="3">
        <v>279.689498565235</v>
      </c>
      <c r="L10" s="3" t="s">
        <v>22</v>
      </c>
      <c r="M10" s="7">
        <v>18.5</v>
      </c>
      <c r="N10" s="7">
        <f>(K10*175.184*0.0002*0.000001)/M10</f>
        <v>5.2969864990975273E-7</v>
      </c>
      <c r="O10" s="4">
        <f>(K10*175.184*0.0002)/M10</f>
        <v>0.52969864990975268</v>
      </c>
    </row>
    <row r="11" spans="1:15">
      <c r="A11" s="1" t="s">
        <v>35</v>
      </c>
      <c r="B11" s="1" t="s">
        <v>17</v>
      </c>
      <c r="C11" s="1" t="s">
        <v>24</v>
      </c>
      <c r="D11" s="1" t="s">
        <v>36</v>
      </c>
      <c r="E11" s="1" t="s">
        <v>49</v>
      </c>
      <c r="F11" s="1" t="s">
        <v>22</v>
      </c>
      <c r="G11" s="19">
        <v>61359.532940115801</v>
      </c>
      <c r="H11" s="6">
        <v>13136.857062692099</v>
      </c>
      <c r="I11" s="3">
        <v>6.8944971394798404</v>
      </c>
      <c r="J11" s="3">
        <v>6.7586634320266903E-2</v>
      </c>
      <c r="K11" s="3">
        <v>79.4671612802113</v>
      </c>
      <c r="L11" s="3" t="s">
        <v>22</v>
      </c>
      <c r="M11" s="8">
        <v>8.3000000000000007</v>
      </c>
      <c r="N11" s="7">
        <f>(K11*175.184*0.0002*0.000001)/M11</f>
        <v>3.3545482365572376E-7</v>
      </c>
      <c r="O11" s="4">
        <f>(K11*175.184*0.0002)/M11</f>
        <v>0.33545482365572377</v>
      </c>
    </row>
    <row r="12" spans="1:15">
      <c r="A12" s="1" t="s">
        <v>37</v>
      </c>
      <c r="B12" s="1" t="s">
        <v>17</v>
      </c>
      <c r="C12" s="1" t="s">
        <v>18</v>
      </c>
      <c r="D12" s="1" t="s">
        <v>36</v>
      </c>
      <c r="E12" s="1" t="s">
        <v>49</v>
      </c>
      <c r="F12" s="1" t="s">
        <v>22</v>
      </c>
      <c r="G12" s="19">
        <v>39926.405137104099</v>
      </c>
      <c r="H12" s="6">
        <v>8107.6406047990504</v>
      </c>
      <c r="I12" s="3">
        <v>6.9106618167244704</v>
      </c>
      <c r="J12" s="3">
        <v>7.3130229369541902E-2</v>
      </c>
      <c r="K12" s="3">
        <v>52.144328567960301</v>
      </c>
      <c r="L12" s="3" t="s">
        <v>22</v>
      </c>
      <c r="M12" s="8">
        <v>17.399999999999999</v>
      </c>
      <c r="N12" s="7">
        <f>(K12*175.184*0.0002*0.000001)/M12</f>
        <v>1.0499829949252365E-7</v>
      </c>
      <c r="O12" s="4">
        <f>(K12*175.184*0.0002)/M12</f>
        <v>0.10499829949252365</v>
      </c>
    </row>
    <row r="13" spans="1:15">
      <c r="A13" s="1" t="s">
        <v>38</v>
      </c>
      <c r="B13" s="1" t="s">
        <v>17</v>
      </c>
      <c r="C13" s="1" t="s">
        <v>18</v>
      </c>
      <c r="D13" s="1" t="s">
        <v>36</v>
      </c>
      <c r="E13" s="1" t="s">
        <v>49</v>
      </c>
      <c r="F13" s="1" t="s">
        <v>22</v>
      </c>
      <c r="G13" s="19">
        <v>29379.175998735402</v>
      </c>
      <c r="H13" s="6">
        <v>4890.99125650114</v>
      </c>
      <c r="I13" s="3">
        <v>6.8855580291556899</v>
      </c>
      <c r="J13" s="3">
        <v>9.4055167365696399E-2</v>
      </c>
      <c r="K13" s="3">
        <v>38.621876695365401</v>
      </c>
      <c r="L13" s="3" t="s">
        <v>22</v>
      </c>
      <c r="M13" s="8">
        <v>18.399999999999999</v>
      </c>
      <c r="N13" s="7">
        <f>(K13*175.184*0.0002*0.000001)/M13</f>
        <v>7.3542770076096657E-8</v>
      </c>
      <c r="O13" s="4">
        <f>(K13*175.184*0.0002)/M13</f>
        <v>7.3542770076096664E-2</v>
      </c>
    </row>
    <row r="14" spans="1:15">
      <c r="A14" s="1" t="s">
        <v>39</v>
      </c>
      <c r="B14" s="1" t="s">
        <v>17</v>
      </c>
      <c r="C14" s="1"/>
      <c r="D14" s="1"/>
      <c r="E14" s="1" t="s">
        <v>49</v>
      </c>
      <c r="F14" s="1" t="s">
        <v>22</v>
      </c>
      <c r="G14" s="6" t="s">
        <v>22</v>
      </c>
      <c r="H14" s="6" t="s">
        <v>22</v>
      </c>
      <c r="I14" s="3" t="s">
        <v>22</v>
      </c>
      <c r="J14" s="3" t="s">
        <v>22</v>
      </c>
      <c r="K14" s="3" t="s">
        <v>22</v>
      </c>
      <c r="L14" s="6" t="s">
        <v>22</v>
      </c>
      <c r="M14" s="7"/>
      <c r="N14" s="7"/>
      <c r="O14" s="2"/>
    </row>
    <row r="15" spans="1:15">
      <c r="A15" s="1" t="s">
        <v>40</v>
      </c>
      <c r="B15" s="1" t="s">
        <v>41</v>
      </c>
      <c r="C15" s="1"/>
      <c r="D15" s="1"/>
      <c r="E15" s="1" t="s">
        <v>49</v>
      </c>
      <c r="F15" s="1">
        <v>0.05</v>
      </c>
      <c r="G15" s="6" t="s">
        <v>22</v>
      </c>
      <c r="H15" s="6" t="s">
        <v>22</v>
      </c>
      <c r="I15" s="3" t="s">
        <v>22</v>
      </c>
      <c r="J15" s="3" t="s">
        <v>22</v>
      </c>
      <c r="K15" s="3" t="s">
        <v>22</v>
      </c>
      <c r="L15" s="6" t="s">
        <v>22</v>
      </c>
      <c r="M15" s="7"/>
      <c r="N15" s="7"/>
      <c r="O15" s="2"/>
    </row>
    <row r="16" spans="1:15">
      <c r="A16" s="1" t="s">
        <v>43</v>
      </c>
      <c r="B16" s="1" t="s">
        <v>41</v>
      </c>
      <c r="C16" s="1"/>
      <c r="D16" s="1"/>
      <c r="E16" s="1" t="s">
        <v>49</v>
      </c>
      <c r="F16" s="1">
        <v>0.2</v>
      </c>
      <c r="G16" s="6" t="s">
        <v>22</v>
      </c>
      <c r="H16" s="6" t="s">
        <v>22</v>
      </c>
      <c r="I16" s="3" t="s">
        <v>22</v>
      </c>
      <c r="J16" s="3" t="s">
        <v>22</v>
      </c>
      <c r="K16" s="3" t="s">
        <v>22</v>
      </c>
      <c r="L16" s="6" t="s">
        <v>22</v>
      </c>
      <c r="M16" s="7"/>
      <c r="N16" s="7"/>
      <c r="O16" s="2"/>
    </row>
    <row r="17" spans="1:15">
      <c r="A17" s="1" t="s">
        <v>44</v>
      </c>
      <c r="B17" s="1" t="s">
        <v>41</v>
      </c>
      <c r="C17" s="1"/>
      <c r="D17" s="1"/>
      <c r="E17" s="1" t="s">
        <v>49</v>
      </c>
      <c r="F17" s="1">
        <v>1</v>
      </c>
      <c r="G17" s="6">
        <v>535.63667281183098</v>
      </c>
      <c r="H17" s="6">
        <v>436.552537093892</v>
      </c>
      <c r="I17" s="3">
        <v>7.3060447218760798</v>
      </c>
      <c r="J17" s="3">
        <v>1.96981275654231E-2</v>
      </c>
      <c r="K17" s="3">
        <v>1.37721809892201</v>
      </c>
      <c r="L17" s="6">
        <v>137.72180989220101</v>
      </c>
      <c r="M17" s="7"/>
      <c r="N17" s="7"/>
      <c r="O17" s="2"/>
    </row>
    <row r="18" spans="1:15">
      <c r="A18" s="1" t="s">
        <v>45</v>
      </c>
      <c r="B18" s="1" t="s">
        <v>41</v>
      </c>
      <c r="C18" s="1"/>
      <c r="D18" s="1"/>
      <c r="E18" s="1" t="s">
        <v>49</v>
      </c>
      <c r="F18" s="1">
        <v>10</v>
      </c>
      <c r="G18" s="6">
        <v>6557.2955179278797</v>
      </c>
      <c r="H18" s="6">
        <v>1776.6770489534499</v>
      </c>
      <c r="I18" s="3">
        <v>6.8388309976091497</v>
      </c>
      <c r="J18" s="3">
        <v>6.0822322080160703E-2</v>
      </c>
      <c r="K18" s="3">
        <v>9.1851915990534607</v>
      </c>
      <c r="L18" s="6">
        <v>91.851915990534593</v>
      </c>
      <c r="M18" s="7"/>
      <c r="N18" s="7"/>
      <c r="O18" s="2"/>
    </row>
    <row r="19" spans="1:15">
      <c r="A19" s="1" t="s">
        <v>46</v>
      </c>
      <c r="B19" s="1" t="s">
        <v>41</v>
      </c>
      <c r="C19" s="1"/>
      <c r="D19" s="1"/>
      <c r="E19" s="1" t="s">
        <v>49</v>
      </c>
      <c r="F19" s="1">
        <v>50</v>
      </c>
      <c r="G19" s="6">
        <v>25230.996270051499</v>
      </c>
      <c r="H19" s="6">
        <v>5721.3468360392699</v>
      </c>
      <c r="I19" s="3">
        <v>6.88282578739733</v>
      </c>
      <c r="J19" s="3">
        <v>6.8406181831643501E-2</v>
      </c>
      <c r="K19" s="3">
        <v>33.289475882510402</v>
      </c>
      <c r="L19" s="6">
        <v>66.578951765020804</v>
      </c>
      <c r="M19" s="7"/>
      <c r="N19" s="7"/>
      <c r="O19" s="2"/>
    </row>
    <row r="20" spans="1:15">
      <c r="A20" s="1" t="s">
        <v>47</v>
      </c>
      <c r="B20" s="1" t="s">
        <v>41</v>
      </c>
      <c r="C20" s="1"/>
      <c r="D20" s="1"/>
      <c r="E20" s="1" t="s">
        <v>49</v>
      </c>
      <c r="F20" s="1">
        <v>500</v>
      </c>
      <c r="G20" s="6">
        <v>429186.43085314601</v>
      </c>
      <c r="H20" s="6">
        <v>100833.30180407201</v>
      </c>
      <c r="I20" s="3">
        <v>6.82963660539997</v>
      </c>
      <c r="J20" s="3">
        <v>6.6315818527574094E-2</v>
      </c>
      <c r="K20" s="3">
        <v>519.71064089659399</v>
      </c>
      <c r="L20" s="3">
        <v>103.942128179319</v>
      </c>
      <c r="M20" s="7"/>
      <c r="N20" s="7"/>
      <c r="O20" s="2"/>
    </row>
    <row r="21" spans="1:15">
      <c r="A21" s="1" t="s">
        <v>48</v>
      </c>
      <c r="B21" s="1" t="s">
        <v>41</v>
      </c>
      <c r="C21" s="1"/>
      <c r="D21" s="1"/>
      <c r="E21" s="1" t="s">
        <v>49</v>
      </c>
      <c r="F21" s="1">
        <v>2000</v>
      </c>
      <c r="G21" s="6">
        <v>1972471.99187953</v>
      </c>
      <c r="H21" s="6">
        <v>457160.47848026</v>
      </c>
      <c r="I21" s="3">
        <v>6.86102936240838</v>
      </c>
      <c r="J21" s="3">
        <v>6.5867985676626398E-2</v>
      </c>
      <c r="K21" s="3">
        <v>1996.6724843750101</v>
      </c>
      <c r="L21" s="3">
        <v>99.833624218750401</v>
      </c>
      <c r="M21" s="7"/>
      <c r="N21" s="7"/>
      <c r="O21" s="2"/>
    </row>
    <row r="22" spans="1:15">
      <c r="A22" s="1" t="s">
        <v>39</v>
      </c>
      <c r="B22" s="1" t="s">
        <v>17</v>
      </c>
      <c r="C22" s="1"/>
      <c r="D22" s="1"/>
      <c r="E22" s="1" t="s">
        <v>49</v>
      </c>
      <c r="F22" s="1" t="s">
        <v>22</v>
      </c>
      <c r="G22" s="6" t="s">
        <v>22</v>
      </c>
      <c r="H22" s="6" t="s">
        <v>22</v>
      </c>
      <c r="I22" s="3" t="s">
        <v>22</v>
      </c>
      <c r="J22" s="3" t="s">
        <v>22</v>
      </c>
      <c r="K22" s="3" t="s">
        <v>22</v>
      </c>
      <c r="L22" s="3" t="s">
        <v>22</v>
      </c>
      <c r="M22" s="8"/>
      <c r="N22" s="7"/>
      <c r="O22" s="4"/>
    </row>
    <row r="23" spans="1:15">
      <c r="A23" s="1" t="s">
        <v>39</v>
      </c>
      <c r="B23" s="1" t="s">
        <v>17</v>
      </c>
      <c r="C23" s="1"/>
      <c r="D23" s="1"/>
      <c r="E23" s="1" t="s">
        <v>49</v>
      </c>
      <c r="F23" s="1" t="s">
        <v>22</v>
      </c>
      <c r="G23" s="6" t="s">
        <v>22</v>
      </c>
      <c r="H23" s="6" t="s">
        <v>22</v>
      </c>
      <c r="I23" s="3" t="s">
        <v>22</v>
      </c>
      <c r="J23" s="3" t="s">
        <v>22</v>
      </c>
      <c r="K23" s="3" t="s">
        <v>22</v>
      </c>
      <c r="L23" s="3" t="s">
        <v>22</v>
      </c>
      <c r="M23" s="8"/>
      <c r="N23" s="7"/>
      <c r="O23" s="4"/>
    </row>
    <row r="24" spans="1:15">
      <c r="A24" s="1" t="s">
        <v>39</v>
      </c>
      <c r="B24" s="1" t="s">
        <v>17</v>
      </c>
      <c r="C24" s="1"/>
      <c r="D24" s="1"/>
      <c r="E24" s="1" t="s">
        <v>49</v>
      </c>
      <c r="F24" s="1" t="s">
        <v>22</v>
      </c>
      <c r="G24" s="6" t="s">
        <v>22</v>
      </c>
      <c r="H24" s="6" t="s">
        <v>22</v>
      </c>
      <c r="I24" s="3" t="s">
        <v>22</v>
      </c>
      <c r="J24" s="3" t="s">
        <v>22</v>
      </c>
      <c r="K24" s="3" t="s">
        <v>22</v>
      </c>
      <c r="L24" s="3" t="s">
        <v>22</v>
      </c>
      <c r="M24" s="7"/>
      <c r="N24" s="7"/>
      <c r="O24" s="2"/>
    </row>
    <row r="25" spans="1:15">
      <c r="A25" s="1" t="s">
        <v>44</v>
      </c>
      <c r="B25" s="1" t="s">
        <v>17</v>
      </c>
      <c r="C25" s="1"/>
      <c r="D25" s="1"/>
      <c r="E25" s="1" t="s">
        <v>49</v>
      </c>
      <c r="F25" s="1" t="s">
        <v>22</v>
      </c>
      <c r="G25" s="6" t="s">
        <v>22</v>
      </c>
      <c r="H25" s="6" t="s">
        <v>22</v>
      </c>
      <c r="I25" s="3" t="s">
        <v>22</v>
      </c>
      <c r="J25" s="3" t="s">
        <v>22</v>
      </c>
      <c r="K25" s="3" t="s">
        <v>22</v>
      </c>
      <c r="L25" s="3" t="s">
        <v>22</v>
      </c>
      <c r="M25" s="7"/>
      <c r="N25" s="7"/>
      <c r="O25" s="2"/>
    </row>
    <row r="26" spans="1:15">
      <c r="A26" s="1" t="s">
        <v>46</v>
      </c>
      <c r="B26" s="1" t="s">
        <v>17</v>
      </c>
      <c r="C26" s="1"/>
      <c r="D26" s="1"/>
      <c r="E26" s="1" t="s">
        <v>49</v>
      </c>
      <c r="F26" s="1" t="s">
        <v>22</v>
      </c>
      <c r="G26" s="6">
        <v>25837.070180742299</v>
      </c>
      <c r="H26" s="6">
        <v>6101.1151297183796</v>
      </c>
      <c r="I26" s="3">
        <v>6.8393258215136701</v>
      </c>
      <c r="J26" s="3">
        <v>6.1123468274227703E-2</v>
      </c>
      <c r="K26" s="3">
        <v>34.069069917324498</v>
      </c>
      <c r="L26" s="6" t="s">
        <v>22</v>
      </c>
      <c r="M26" s="7"/>
      <c r="N26" s="7"/>
      <c r="O26" s="2"/>
    </row>
    <row r="27" spans="1:15">
      <c r="A27" s="1" t="s">
        <v>47</v>
      </c>
      <c r="B27" s="1" t="s">
        <v>17</v>
      </c>
      <c r="C27" s="1"/>
      <c r="D27" s="1"/>
      <c r="E27" s="1" t="s">
        <v>49</v>
      </c>
      <c r="F27" s="1" t="s">
        <v>22</v>
      </c>
      <c r="G27" s="6">
        <v>430257.25142247003</v>
      </c>
      <c r="H27" s="6">
        <v>101744.891621845</v>
      </c>
      <c r="I27" s="3">
        <v>6.8403245518668401</v>
      </c>
      <c r="J27" s="3">
        <v>6.7021610467170603E-2</v>
      </c>
      <c r="K27" s="3">
        <v>520.92235507738701</v>
      </c>
      <c r="L27" s="6" t="s">
        <v>22</v>
      </c>
      <c r="M27" s="7"/>
      <c r="N27" s="7"/>
      <c r="O27" s="5"/>
    </row>
  </sheetData>
  <sortState xmlns:xlrd2="http://schemas.microsoft.com/office/spreadsheetml/2017/richdata2" ref="A2:O27">
    <sortCondition ref="D2:D27"/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64B0-3C7A-426A-B163-8C3654AED667}">
  <dimension ref="A1:O27"/>
  <sheetViews>
    <sheetView tabSelected="1" workbookViewId="0">
      <selection activeCell="K5" sqref="K5"/>
    </sheetView>
  </sheetViews>
  <sheetFormatPr defaultRowHeight="15" customHeight="1"/>
  <cols>
    <col min="1" max="1" width="12.7109375" bestFit="1" customWidth="1"/>
    <col min="2" max="2" width="11.42578125" bestFit="1" customWidth="1"/>
    <col min="3" max="4" width="11.42578125" customWidth="1"/>
    <col min="5" max="5" width="16.28515625" bestFit="1" customWidth="1"/>
    <col min="6" max="6" width="18.7109375" bestFit="1" customWidth="1"/>
    <col min="7" max="7" width="11.28515625" bestFit="1" customWidth="1"/>
    <col min="8" max="8" width="10.28515625" bestFit="1" customWidth="1"/>
    <col min="9" max="9" width="13.42578125" bestFit="1" customWidth="1"/>
    <col min="10" max="10" width="11.7109375" bestFit="1" customWidth="1"/>
    <col min="11" max="11" width="22.7109375" bestFit="1" customWidth="1"/>
    <col min="12" max="12" width="8.7109375" bestFit="1" customWidth="1"/>
    <col min="14" max="14" width="17.28515625" customWidth="1"/>
    <col min="15" max="15" width="17" customWidth="1"/>
  </cols>
  <sheetData>
    <row r="1" spans="1:15" ht="29.25">
      <c r="A1" s="11" t="s">
        <v>0</v>
      </c>
      <c r="B1" s="11" t="s">
        <v>1</v>
      </c>
      <c r="C1" s="11" t="s">
        <v>2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2" t="s">
        <v>14</v>
      </c>
      <c r="O1" s="10" t="s">
        <v>15</v>
      </c>
    </row>
    <row r="2" spans="1:15">
      <c r="A2" s="1" t="s">
        <v>16</v>
      </c>
      <c r="B2" s="1" t="s">
        <v>17</v>
      </c>
      <c r="C2" s="13" t="s">
        <v>18</v>
      </c>
      <c r="D2" s="1" t="s">
        <v>20</v>
      </c>
      <c r="E2" s="1" t="s">
        <v>50</v>
      </c>
      <c r="F2" s="1" t="s">
        <v>22</v>
      </c>
      <c r="G2" s="15">
        <v>63007.704981053997</v>
      </c>
      <c r="H2" s="6">
        <v>15167.692565548999</v>
      </c>
      <c r="I2" s="3">
        <v>7.9755285333947903</v>
      </c>
      <c r="J2" s="3">
        <v>6.5209858513451693E-2</v>
      </c>
      <c r="K2" s="3">
        <v>4.6763029917297496</v>
      </c>
      <c r="L2" s="3" t="s">
        <v>22</v>
      </c>
      <c r="M2" s="8">
        <v>13.1</v>
      </c>
      <c r="N2" s="7">
        <f>(K2*210.27*0.0002*0.000001)/M2</f>
        <v>1.5012003512534574E-8</v>
      </c>
      <c r="O2" s="4">
        <f>(K2*210.27*0.0002)/M2</f>
        <v>1.5012003512534575E-2</v>
      </c>
    </row>
    <row r="3" spans="1:15">
      <c r="A3" s="1" t="s">
        <v>25</v>
      </c>
      <c r="B3" s="1" t="s">
        <v>17</v>
      </c>
      <c r="C3" s="14" t="s">
        <v>24</v>
      </c>
      <c r="D3" s="1" t="s">
        <v>20</v>
      </c>
      <c r="E3" s="1" t="s">
        <v>50</v>
      </c>
      <c r="F3" s="1" t="s">
        <v>22</v>
      </c>
      <c r="G3" s="15">
        <v>48147.298837358299</v>
      </c>
      <c r="H3" s="6">
        <v>10843.475947847601</v>
      </c>
      <c r="I3" s="3">
        <v>8.0006748097536402</v>
      </c>
      <c r="J3" s="3">
        <v>6.8173562106584207E-2</v>
      </c>
      <c r="K3" s="3">
        <v>3.6797200659076301</v>
      </c>
      <c r="L3" s="3" t="s">
        <v>22</v>
      </c>
      <c r="M3" s="8">
        <v>8.8000000000000007</v>
      </c>
      <c r="N3" s="7">
        <f>(K3*210.27*0.0002*0.000001)/M3</f>
        <v>1.7584880414963575E-8</v>
      </c>
      <c r="O3" s="4">
        <f>(K3*210.27*0.0002)/M3</f>
        <v>1.7584880414963575E-2</v>
      </c>
    </row>
    <row r="4" spans="1:15">
      <c r="A4" s="1" t="s">
        <v>27</v>
      </c>
      <c r="B4" s="1" t="s">
        <v>17</v>
      </c>
      <c r="C4" s="13" t="s">
        <v>18</v>
      </c>
      <c r="D4" s="1" t="s">
        <v>20</v>
      </c>
      <c r="E4" s="1" t="s">
        <v>50</v>
      </c>
      <c r="F4" s="1" t="s">
        <v>22</v>
      </c>
      <c r="G4" s="6">
        <v>97686.941315181699</v>
      </c>
      <c r="H4" s="6">
        <v>19575.8034063534</v>
      </c>
      <c r="I4" s="3">
        <v>7.9682771876791998</v>
      </c>
      <c r="J4" s="3">
        <v>7.2741268584795904E-2</v>
      </c>
      <c r="K4" s="3">
        <v>7.0019954712589003</v>
      </c>
      <c r="L4" s="3" t="s">
        <v>22</v>
      </c>
      <c r="M4" s="8">
        <v>12</v>
      </c>
      <c r="N4" s="7">
        <f>(K4*210.27*0.0002*0.000001)/M4</f>
        <v>2.4538493129026814E-8</v>
      </c>
      <c r="O4" s="4">
        <f>(K4*210.27*0.0002)/M4</f>
        <v>2.4538493129026815E-2</v>
      </c>
    </row>
    <row r="5" spans="1:15">
      <c r="A5" s="1" t="s">
        <v>23</v>
      </c>
      <c r="B5" s="1" t="s">
        <v>17</v>
      </c>
      <c r="C5" s="14" t="s">
        <v>24</v>
      </c>
      <c r="D5" s="1" t="s">
        <v>20</v>
      </c>
      <c r="E5" s="1" t="s">
        <v>50</v>
      </c>
      <c r="F5" s="1" t="s">
        <v>22</v>
      </c>
      <c r="G5" s="15">
        <v>846643.13808497495</v>
      </c>
      <c r="H5" s="6">
        <v>188572.39941994901</v>
      </c>
      <c r="I5" s="3">
        <v>8.0070202821527108</v>
      </c>
      <c r="J5" s="3">
        <v>7.0829636177318606E-2</v>
      </c>
      <c r="K5" s="3">
        <v>57.2292201293209</v>
      </c>
      <c r="L5" s="3" t="s">
        <v>22</v>
      </c>
      <c r="M5" s="7">
        <v>10.199999999999999</v>
      </c>
      <c r="N5" s="7">
        <f>(K5*210.27*0.0002*0.000001)/M5</f>
        <v>2.3595270816847662E-7</v>
      </c>
      <c r="O5" s="4">
        <f>(K5*210.27*0.0002)/M5</f>
        <v>0.2359527081684766</v>
      </c>
    </row>
    <row r="6" spans="1:15">
      <c r="A6" s="1" t="s">
        <v>28</v>
      </c>
      <c r="B6" s="1" t="s">
        <v>17</v>
      </c>
      <c r="C6" s="14" t="s">
        <v>24</v>
      </c>
      <c r="D6" s="1" t="s">
        <v>29</v>
      </c>
      <c r="E6" s="1" t="s">
        <v>50</v>
      </c>
      <c r="F6" s="1" t="s">
        <v>22</v>
      </c>
      <c r="G6" s="18">
        <v>160478.41724795799</v>
      </c>
      <c r="H6" s="6">
        <v>37025.788028675197</v>
      </c>
      <c r="I6" s="3">
        <v>7.9688359200546897</v>
      </c>
      <c r="J6" s="3">
        <v>6.90881544961819E-2</v>
      </c>
      <c r="K6" s="3">
        <v>11.2129781453982</v>
      </c>
      <c r="L6" s="3" t="s">
        <v>22</v>
      </c>
      <c r="M6" s="8">
        <v>11.6</v>
      </c>
      <c r="N6" s="7">
        <f>(K6*210.27*0.0002*0.000001)/M6</f>
        <v>4.0650912321256551E-8</v>
      </c>
      <c r="O6" s="4">
        <f>(K6*210.27*0.0002)/M6</f>
        <v>4.0650912321256553E-2</v>
      </c>
    </row>
    <row r="7" spans="1:15">
      <c r="A7" s="1" t="s">
        <v>30</v>
      </c>
      <c r="B7" s="1" t="s">
        <v>17</v>
      </c>
      <c r="C7" s="13" t="s">
        <v>18</v>
      </c>
      <c r="D7" s="1" t="s">
        <v>29</v>
      </c>
      <c r="E7" s="1" t="s">
        <v>50</v>
      </c>
      <c r="F7" s="1" t="s">
        <v>22</v>
      </c>
      <c r="G7" s="18">
        <v>4335403.4237544499</v>
      </c>
      <c r="H7" s="6">
        <v>988633.99797737796</v>
      </c>
      <c r="I7" s="3">
        <v>8.0149679050638891</v>
      </c>
      <c r="J7" s="3">
        <v>6.7926719097859398E-2</v>
      </c>
      <c r="K7" s="3">
        <v>291.19583580351701</v>
      </c>
      <c r="L7" s="3" t="s">
        <v>22</v>
      </c>
      <c r="M7" s="8">
        <v>15.5</v>
      </c>
      <c r="N7" s="7">
        <f>(K7*210.27*0.0002*0.000001)/M7</f>
        <v>7.9006126960523254E-7</v>
      </c>
      <c r="O7" s="4">
        <f>(K7*210.27*0.0002)/M7</f>
        <v>0.7900612696052326</v>
      </c>
    </row>
    <row r="8" spans="1:15">
      <c r="A8" s="1" t="s">
        <v>31</v>
      </c>
      <c r="B8" s="1" t="s">
        <v>17</v>
      </c>
      <c r="C8" s="14" t="s">
        <v>24</v>
      </c>
      <c r="D8" s="1" t="s">
        <v>32</v>
      </c>
      <c r="E8" s="1" t="s">
        <v>50</v>
      </c>
      <c r="F8" s="1" t="s">
        <v>22</v>
      </c>
      <c r="G8" s="16">
        <v>143725.31700062199</v>
      </c>
      <c r="H8" s="6">
        <v>30399.5312863976</v>
      </c>
      <c r="I8" s="3">
        <v>8.0130095875836709</v>
      </c>
      <c r="J8" s="3">
        <v>7.0865039292353799E-2</v>
      </c>
      <c r="K8" s="3">
        <v>10.089465537489801</v>
      </c>
      <c r="L8" s="3" t="s">
        <v>22</v>
      </c>
      <c r="M8" s="8">
        <v>9.3000000000000007</v>
      </c>
      <c r="N8" s="7">
        <f>(K8*210.27*0.0002*0.000001)/M8</f>
        <v>4.5623912227268393E-8</v>
      </c>
      <c r="O8" s="4">
        <f>(K8*210.27*0.0002)/M8</f>
        <v>4.5623912227268401E-2</v>
      </c>
    </row>
    <row r="9" spans="1:15">
      <c r="A9" s="1" t="s">
        <v>34</v>
      </c>
      <c r="B9" s="1" t="s">
        <v>17</v>
      </c>
      <c r="C9" s="14" t="s">
        <v>24</v>
      </c>
      <c r="D9" s="1" t="s">
        <v>32</v>
      </c>
      <c r="E9" s="1" t="s">
        <v>50</v>
      </c>
      <c r="F9" s="1" t="s">
        <v>22</v>
      </c>
      <c r="G9" s="16">
        <v>991138.20052390604</v>
      </c>
      <c r="H9" s="6">
        <v>223205.74554902301</v>
      </c>
      <c r="I9" s="3">
        <v>7.9837546367390804</v>
      </c>
      <c r="J9" s="3">
        <v>6.98285038865087E-2</v>
      </c>
      <c r="K9" s="3">
        <v>66.9194877236108</v>
      </c>
      <c r="L9" s="3" t="s">
        <v>22</v>
      </c>
      <c r="M9" s="8">
        <v>9.1</v>
      </c>
      <c r="N9" s="7">
        <f>(K9*210.27*0.0002*0.000001)/M9</f>
        <v>3.0925627876139882E-7</v>
      </c>
      <c r="O9" s="4">
        <f>(K9*210.27*0.0002)/M9</f>
        <v>0.30925627876139877</v>
      </c>
    </row>
    <row r="10" spans="1:15">
      <c r="A10" s="1" t="s">
        <v>33</v>
      </c>
      <c r="B10" s="1" t="s">
        <v>17</v>
      </c>
      <c r="C10" s="13" t="s">
        <v>18</v>
      </c>
      <c r="D10" s="1" t="s">
        <v>32</v>
      </c>
      <c r="E10" s="1" t="s">
        <v>50</v>
      </c>
      <c r="F10" s="1" t="s">
        <v>22</v>
      </c>
      <c r="G10" s="16">
        <v>1796089.71332087</v>
      </c>
      <c r="H10" s="6">
        <v>414961.35490618902</v>
      </c>
      <c r="I10" s="3">
        <v>7.9689195147309899</v>
      </c>
      <c r="J10" s="3">
        <v>6.9149483212628496E-2</v>
      </c>
      <c r="K10" s="3">
        <v>120.90192440879299</v>
      </c>
      <c r="L10" s="3" t="s">
        <v>22</v>
      </c>
      <c r="M10" s="7">
        <v>18.5</v>
      </c>
      <c r="N10" s="7">
        <f>(K10*210.27*0.0002*0.000001)/M10</f>
        <v>2.7483294751823681E-7</v>
      </c>
      <c r="O10" s="4">
        <f>(K10*210.27*0.0002)/M10</f>
        <v>0.27483294751823684</v>
      </c>
    </row>
    <row r="11" spans="1:15">
      <c r="A11" s="1" t="s">
        <v>35</v>
      </c>
      <c r="B11" s="1" t="s">
        <v>17</v>
      </c>
      <c r="C11" s="14" t="s">
        <v>24</v>
      </c>
      <c r="D11" s="1" t="s">
        <v>36</v>
      </c>
      <c r="E11" s="1" t="s">
        <v>50</v>
      </c>
      <c r="F11" s="1" t="s">
        <v>22</v>
      </c>
      <c r="G11" s="19">
        <v>1564823.4919171799</v>
      </c>
      <c r="H11" s="6">
        <v>354571.55121811602</v>
      </c>
      <c r="I11" s="3">
        <v>7.9729695875932203</v>
      </c>
      <c r="J11" s="3">
        <v>6.9629625867965395E-2</v>
      </c>
      <c r="K11" s="3">
        <v>105.392525450131</v>
      </c>
      <c r="L11" s="3" t="s">
        <v>22</v>
      </c>
      <c r="M11" s="8">
        <v>8.3000000000000007</v>
      </c>
      <c r="N11" s="7">
        <f>(K11*210.27*0.0002*0.000001)/M11</f>
        <v>5.3399726087708536E-7</v>
      </c>
      <c r="O11" s="4">
        <f>(K11*210.27*0.0002)/M11</f>
        <v>0.53399726087708543</v>
      </c>
    </row>
    <row r="12" spans="1:15">
      <c r="A12" s="1" t="s">
        <v>37</v>
      </c>
      <c r="B12" s="1" t="s">
        <v>17</v>
      </c>
      <c r="C12" s="13" t="s">
        <v>18</v>
      </c>
      <c r="D12" s="1" t="s">
        <v>36</v>
      </c>
      <c r="E12" s="1" t="s">
        <v>50</v>
      </c>
      <c r="F12" s="1" t="s">
        <v>22</v>
      </c>
      <c r="G12" s="19">
        <v>244934.41664505599</v>
      </c>
      <c r="H12" s="6">
        <v>57339.065797630901</v>
      </c>
      <c r="I12" s="3">
        <v>7.9867131592484997</v>
      </c>
      <c r="J12" s="3">
        <v>6.8153974808890197E-2</v>
      </c>
      <c r="K12" s="3">
        <v>16.876848040239398</v>
      </c>
      <c r="L12" s="3" t="s">
        <v>22</v>
      </c>
      <c r="M12" s="8">
        <v>17.399999999999999</v>
      </c>
      <c r="N12" s="7">
        <f>(K12*210.27*0.0002*0.000001)/M12</f>
        <v>4.0789595832426886E-8</v>
      </c>
      <c r="O12" s="4">
        <f>(K12*210.27*0.0002)/M12</f>
        <v>4.0789595832426882E-2</v>
      </c>
    </row>
    <row r="13" spans="1:15">
      <c r="A13" s="1" t="s">
        <v>38</v>
      </c>
      <c r="B13" s="1" t="s">
        <v>17</v>
      </c>
      <c r="C13" s="13" t="s">
        <v>18</v>
      </c>
      <c r="D13" s="1" t="s">
        <v>36</v>
      </c>
      <c r="E13" s="1" t="s">
        <v>50</v>
      </c>
      <c r="F13" s="1" t="s">
        <v>22</v>
      </c>
      <c r="G13" s="19">
        <v>173229.88294454201</v>
      </c>
      <c r="H13" s="6">
        <v>36826.407023331398</v>
      </c>
      <c r="I13" s="3">
        <v>7.9622417759125899</v>
      </c>
      <c r="J13" s="3">
        <v>7.4094049839414006E-2</v>
      </c>
      <c r="K13" s="3">
        <v>12.0681292677525</v>
      </c>
      <c r="L13" s="3" t="s">
        <v>22</v>
      </c>
      <c r="M13" s="8">
        <v>18.399999999999999</v>
      </c>
      <c r="N13" s="7">
        <f>(K13*210.27*0.0002*0.000001)/M13</f>
        <v>2.758223414272085E-8</v>
      </c>
      <c r="O13" s="4">
        <f>(K13*210.27*0.0002)/M13</f>
        <v>2.7582234142720853E-2</v>
      </c>
    </row>
    <row r="14" spans="1:15">
      <c r="A14" s="1" t="s">
        <v>39</v>
      </c>
      <c r="B14" s="1" t="s">
        <v>17</v>
      </c>
      <c r="C14" s="1"/>
      <c r="D14" s="1"/>
      <c r="E14" s="1" t="s">
        <v>50</v>
      </c>
      <c r="F14" s="1" t="s">
        <v>22</v>
      </c>
      <c r="G14" s="6" t="s">
        <v>22</v>
      </c>
      <c r="H14" s="6" t="s">
        <v>22</v>
      </c>
      <c r="I14" s="3" t="s">
        <v>22</v>
      </c>
      <c r="J14" s="3" t="s">
        <v>22</v>
      </c>
      <c r="K14" s="3" t="s">
        <v>22</v>
      </c>
      <c r="L14" s="6" t="s">
        <v>22</v>
      </c>
      <c r="M14" s="7"/>
      <c r="N14" s="7"/>
      <c r="O14" s="2"/>
    </row>
    <row r="15" spans="1:15">
      <c r="A15" s="1" t="s">
        <v>40</v>
      </c>
      <c r="B15" s="1" t="s">
        <v>41</v>
      </c>
      <c r="C15" s="1"/>
      <c r="D15" s="1"/>
      <c r="E15" s="1" t="s">
        <v>50</v>
      </c>
      <c r="F15" s="1">
        <v>0.05</v>
      </c>
      <c r="G15" s="6" t="s">
        <v>22</v>
      </c>
      <c r="H15" s="6" t="s">
        <v>22</v>
      </c>
      <c r="I15" s="3" t="s">
        <v>22</v>
      </c>
      <c r="J15" s="3" t="s">
        <v>22</v>
      </c>
      <c r="K15" s="3" t="s">
        <v>22</v>
      </c>
      <c r="L15" s="6" t="s">
        <v>22</v>
      </c>
      <c r="M15" s="7"/>
      <c r="N15" s="7"/>
      <c r="O15" s="2"/>
    </row>
    <row r="16" spans="1:15">
      <c r="A16" s="1" t="s">
        <v>43</v>
      </c>
      <c r="B16" s="1" t="s">
        <v>41</v>
      </c>
      <c r="C16" s="1"/>
      <c r="D16" s="1"/>
      <c r="E16" s="1" t="s">
        <v>50</v>
      </c>
      <c r="F16" s="1">
        <v>0.2</v>
      </c>
      <c r="G16" s="6">
        <v>5690.9828682388998</v>
      </c>
      <c r="H16" s="6">
        <v>2431.45173561006</v>
      </c>
      <c r="I16" s="3">
        <v>7.5527422885422002</v>
      </c>
      <c r="J16" s="3">
        <v>3.7125334973040901E-2</v>
      </c>
      <c r="K16" s="3">
        <v>0.832473551983553</v>
      </c>
      <c r="L16" s="6">
        <v>416.23677599177603</v>
      </c>
      <c r="M16" s="7"/>
      <c r="N16" s="7"/>
      <c r="O16" s="2"/>
    </row>
    <row r="17" spans="1:15">
      <c r="A17" s="1" t="s">
        <v>44</v>
      </c>
      <c r="B17" s="1" t="s">
        <v>41</v>
      </c>
      <c r="C17" s="1"/>
      <c r="D17" s="1"/>
      <c r="E17" s="1" t="s">
        <v>50</v>
      </c>
      <c r="F17" s="1">
        <v>1</v>
      </c>
      <c r="G17" s="6">
        <v>10342.2549555401</v>
      </c>
      <c r="H17" s="6">
        <v>2888.0879117514801</v>
      </c>
      <c r="I17" s="3">
        <v>7.9632166282232504</v>
      </c>
      <c r="J17" s="3">
        <v>5.8949704927087503E-2</v>
      </c>
      <c r="K17" s="3">
        <v>1.14440165816953</v>
      </c>
      <c r="L17" s="6">
        <v>114.440165816953</v>
      </c>
      <c r="M17" s="7"/>
      <c r="N17" s="7"/>
      <c r="O17" s="2"/>
    </row>
    <row r="18" spans="1:15">
      <c r="A18" s="1" t="s">
        <v>45</v>
      </c>
      <c r="B18" s="1" t="s">
        <v>41</v>
      </c>
      <c r="C18" s="1"/>
      <c r="D18" s="1"/>
      <c r="E18" s="1" t="s">
        <v>50</v>
      </c>
      <c r="F18" s="1">
        <v>10</v>
      </c>
      <c r="G18" s="6">
        <v>129910.811789352</v>
      </c>
      <c r="H18" s="6">
        <v>29532.098516599501</v>
      </c>
      <c r="I18" s="3">
        <v>7.9673172294014103</v>
      </c>
      <c r="J18" s="3">
        <v>6.9788638635846403E-2</v>
      </c>
      <c r="K18" s="3">
        <v>9.1630238313138594</v>
      </c>
      <c r="L18" s="6">
        <v>91.630238313138605</v>
      </c>
      <c r="M18" s="7"/>
      <c r="N18" s="7"/>
      <c r="O18" s="2"/>
    </row>
    <row r="19" spans="1:15">
      <c r="A19" s="1" t="s">
        <v>46</v>
      </c>
      <c r="B19" s="1" t="s">
        <v>41</v>
      </c>
      <c r="C19" s="1"/>
      <c r="D19" s="1"/>
      <c r="E19" s="1" t="s">
        <v>50</v>
      </c>
      <c r="F19" s="1">
        <v>50</v>
      </c>
      <c r="G19" s="6">
        <v>711178.96963265596</v>
      </c>
      <c r="H19" s="6">
        <v>154352.322071673</v>
      </c>
      <c r="I19" s="3">
        <v>8.0081066626620299</v>
      </c>
      <c r="J19" s="3">
        <v>7.1551332670524395E-2</v>
      </c>
      <c r="K19" s="3">
        <v>48.144591079828601</v>
      </c>
      <c r="L19" s="6">
        <v>96.289182159657202</v>
      </c>
      <c r="M19" s="7"/>
      <c r="N19" s="7"/>
      <c r="O19" s="2"/>
    </row>
    <row r="20" spans="1:15">
      <c r="A20" s="1" t="s">
        <v>47</v>
      </c>
      <c r="B20" s="1" t="s">
        <v>41</v>
      </c>
      <c r="C20" s="1"/>
      <c r="D20" s="1"/>
      <c r="E20" s="1" t="s">
        <v>50</v>
      </c>
      <c r="F20" s="1">
        <v>500</v>
      </c>
      <c r="G20" s="6">
        <v>7201728.4599548299</v>
      </c>
      <c r="H20" s="6">
        <v>1536898.3438273601</v>
      </c>
      <c r="I20" s="3">
        <v>7.95513637913528</v>
      </c>
      <c r="J20" s="3">
        <v>7.1773705427099294E-2</v>
      </c>
      <c r="K20" s="3">
        <v>483.42009692477899</v>
      </c>
      <c r="L20" s="3">
        <v>96.684019384955803</v>
      </c>
      <c r="M20" s="7"/>
      <c r="N20" s="7"/>
      <c r="O20" s="2"/>
    </row>
    <row r="21" spans="1:15">
      <c r="A21" s="1" t="s">
        <v>48</v>
      </c>
      <c r="B21" s="1" t="s">
        <v>41</v>
      </c>
      <c r="C21" s="1"/>
      <c r="D21" s="1"/>
      <c r="E21" s="1" t="s">
        <v>50</v>
      </c>
      <c r="F21" s="1">
        <v>2000</v>
      </c>
      <c r="G21" s="6">
        <v>30101219.1896265</v>
      </c>
      <c r="H21" s="6">
        <v>6610903.4330611099</v>
      </c>
      <c r="I21" s="3">
        <v>7.98525101146467</v>
      </c>
      <c r="J21" s="3">
        <v>6.9766978712205094E-2</v>
      </c>
      <c r="K21" s="3">
        <v>2019.1278865059101</v>
      </c>
      <c r="L21" s="3">
        <v>100.95639432529499</v>
      </c>
      <c r="M21" s="7"/>
      <c r="N21" s="7"/>
      <c r="O21" s="2"/>
    </row>
    <row r="22" spans="1:15">
      <c r="A22" s="1" t="s">
        <v>39</v>
      </c>
      <c r="B22" s="1" t="s">
        <v>17</v>
      </c>
      <c r="C22" s="1"/>
      <c r="D22" s="1"/>
      <c r="E22" s="1" t="s">
        <v>50</v>
      </c>
      <c r="F22" s="1" t="s">
        <v>22</v>
      </c>
      <c r="G22" s="6">
        <v>14976.289310087899</v>
      </c>
      <c r="H22" s="6">
        <v>3124.3124736705699</v>
      </c>
      <c r="I22" s="3">
        <v>7.9929844785804303</v>
      </c>
      <c r="J22" s="3">
        <v>6.9814039554086299E-2</v>
      </c>
      <c r="K22" s="3">
        <v>1.45517375085386</v>
      </c>
      <c r="L22" s="3" t="s">
        <v>22</v>
      </c>
      <c r="M22" s="8"/>
      <c r="N22" s="7"/>
      <c r="O22" s="4"/>
    </row>
    <row r="23" spans="1:15">
      <c r="A23" s="1" t="s">
        <v>39</v>
      </c>
      <c r="B23" s="1" t="s">
        <v>17</v>
      </c>
      <c r="C23" s="1"/>
      <c r="D23" s="1"/>
      <c r="E23" s="1" t="s">
        <v>50</v>
      </c>
      <c r="F23" s="1" t="s">
        <v>22</v>
      </c>
      <c r="G23" s="6" t="s">
        <v>22</v>
      </c>
      <c r="H23" s="6" t="s">
        <v>22</v>
      </c>
      <c r="I23" s="3" t="s">
        <v>22</v>
      </c>
      <c r="J23" s="3" t="s">
        <v>22</v>
      </c>
      <c r="K23" s="3" t="s">
        <v>22</v>
      </c>
      <c r="L23" s="3" t="s">
        <v>22</v>
      </c>
      <c r="M23" s="8"/>
      <c r="N23" s="7"/>
      <c r="O23" s="4"/>
    </row>
    <row r="24" spans="1:15">
      <c r="A24" s="1" t="s">
        <v>39</v>
      </c>
      <c r="B24" s="1" t="s">
        <v>17</v>
      </c>
      <c r="C24" s="1"/>
      <c r="D24" s="1"/>
      <c r="E24" s="1" t="s">
        <v>50</v>
      </c>
      <c r="F24" s="1" t="s">
        <v>22</v>
      </c>
      <c r="G24" s="6">
        <v>7532.9674002612501</v>
      </c>
      <c r="H24" s="6">
        <v>2200.7000265976098</v>
      </c>
      <c r="I24" s="3">
        <v>7.5048950423829597</v>
      </c>
      <c r="J24" s="3">
        <v>5.52345898869726E-2</v>
      </c>
      <c r="K24" s="3">
        <v>0.95600249974523199</v>
      </c>
      <c r="L24" s="3" t="s">
        <v>22</v>
      </c>
      <c r="M24" s="7"/>
      <c r="N24" s="7"/>
      <c r="O24" s="2"/>
    </row>
    <row r="25" spans="1:15">
      <c r="A25" s="1" t="s">
        <v>44</v>
      </c>
      <c r="B25" s="1" t="s">
        <v>17</v>
      </c>
      <c r="C25" s="1"/>
      <c r="D25" s="1"/>
      <c r="E25" s="1" t="s">
        <v>50</v>
      </c>
      <c r="F25" s="1" t="s">
        <v>22</v>
      </c>
      <c r="G25" s="6">
        <v>6006.1442350790103</v>
      </c>
      <c r="H25" s="6">
        <v>2877.38728080699</v>
      </c>
      <c r="I25" s="3">
        <v>8.0213855054318</v>
      </c>
      <c r="J25" s="3">
        <v>3.6367202432658501E-2</v>
      </c>
      <c r="K25" s="3">
        <v>0.85360920830643605</v>
      </c>
      <c r="L25" s="3" t="s">
        <v>22</v>
      </c>
      <c r="M25" s="7"/>
      <c r="N25" s="7"/>
      <c r="O25" s="2"/>
    </row>
    <row r="26" spans="1:15">
      <c r="A26" s="1" t="s">
        <v>46</v>
      </c>
      <c r="B26" s="1" t="s">
        <v>17</v>
      </c>
      <c r="C26" s="1"/>
      <c r="D26" s="1"/>
      <c r="E26" s="1" t="s">
        <v>50</v>
      </c>
      <c r="F26" s="1" t="s">
        <v>22</v>
      </c>
      <c r="G26" s="6">
        <v>704897.09780161502</v>
      </c>
      <c r="H26" s="6">
        <v>157190.09599060699</v>
      </c>
      <c r="I26" s="3">
        <v>7.9614144061290002</v>
      </c>
      <c r="J26" s="3">
        <v>7.0827447867160706E-2</v>
      </c>
      <c r="K26" s="3">
        <v>47.723310116947602</v>
      </c>
      <c r="L26" s="6" t="s">
        <v>22</v>
      </c>
      <c r="M26" s="7"/>
      <c r="N26" s="7"/>
      <c r="O26" s="2"/>
    </row>
    <row r="27" spans="1:15">
      <c r="A27" s="1" t="s">
        <v>47</v>
      </c>
      <c r="B27" s="1" t="s">
        <v>17</v>
      </c>
      <c r="C27" s="1"/>
      <c r="D27" s="1"/>
      <c r="E27" s="1" t="s">
        <v>50</v>
      </c>
      <c r="F27" s="1" t="s">
        <v>22</v>
      </c>
      <c r="G27" s="6">
        <v>7520906.9493978601</v>
      </c>
      <c r="H27" s="6">
        <v>1623966.8146377001</v>
      </c>
      <c r="I27" s="3">
        <v>7.9676319603446801</v>
      </c>
      <c r="J27" s="3">
        <v>7.0080725293149002E-2</v>
      </c>
      <c r="K27" s="3">
        <v>504.82515340794703</v>
      </c>
      <c r="L27" s="6" t="s">
        <v>22</v>
      </c>
      <c r="M27" s="7"/>
      <c r="N27" s="7"/>
      <c r="O27" s="5"/>
    </row>
  </sheetData>
  <sortState xmlns:xlrd2="http://schemas.microsoft.com/office/spreadsheetml/2017/richdata2" ref="A2:O27">
    <sortCondition ref="D2:D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8431-72E3-465D-AF76-3744F749798E}">
  <dimension ref="A1:M27"/>
  <sheetViews>
    <sheetView workbookViewId="0">
      <selection activeCell="M16" sqref="M16"/>
    </sheetView>
  </sheetViews>
  <sheetFormatPr defaultRowHeight="14.45"/>
  <cols>
    <col min="1" max="1" width="12.7109375" bestFit="1" customWidth="1"/>
    <col min="2" max="2" width="11.42578125" bestFit="1" customWidth="1"/>
    <col min="3" max="3" width="21.28515625" bestFit="1" customWidth="1"/>
    <col min="4" max="4" width="18.7109375" bestFit="1" customWidth="1"/>
    <col min="5" max="5" width="11.28515625" bestFit="1" customWidth="1"/>
    <col min="6" max="6" width="10.28515625" bestFit="1" customWidth="1"/>
    <col min="7" max="7" width="13.42578125" bestFit="1" customWidth="1"/>
    <col min="8" max="8" width="11.7109375" bestFit="1" customWidth="1"/>
    <col min="9" max="9" width="19" customWidth="1"/>
    <col min="10" max="10" width="8.7109375" bestFit="1" customWidth="1"/>
    <col min="12" max="13" width="16.28515625" customWidth="1"/>
  </cols>
  <sheetData>
    <row r="1" spans="1:13" ht="28.9">
      <c r="A1" s="11" t="s">
        <v>0</v>
      </c>
      <c r="B1" s="11" t="s">
        <v>1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2" t="s">
        <v>14</v>
      </c>
      <c r="M1" s="10" t="s">
        <v>15</v>
      </c>
    </row>
    <row r="2" spans="1:13">
      <c r="A2" s="1" t="s">
        <v>39</v>
      </c>
      <c r="B2" s="1" t="s">
        <v>17</v>
      </c>
      <c r="C2" s="1" t="s">
        <v>51</v>
      </c>
      <c r="D2" s="1" t="s">
        <v>22</v>
      </c>
      <c r="E2" s="6">
        <v>59141.037300665201</v>
      </c>
      <c r="F2" s="6">
        <v>12818.745135045499</v>
      </c>
      <c r="G2" s="3">
        <v>10.074272557679199</v>
      </c>
      <c r="H2" s="3">
        <v>7.4815080335619996E-2</v>
      </c>
      <c r="I2" s="3" t="s">
        <v>42</v>
      </c>
      <c r="J2" s="6" t="s">
        <v>22</v>
      </c>
      <c r="K2" s="7"/>
      <c r="L2" s="7"/>
      <c r="M2" s="2"/>
    </row>
    <row r="3" spans="1:13">
      <c r="A3" s="1" t="s">
        <v>40</v>
      </c>
      <c r="B3" s="1" t="s">
        <v>41</v>
      </c>
      <c r="C3" s="1" t="s">
        <v>51</v>
      </c>
      <c r="D3" s="1">
        <v>0.05</v>
      </c>
      <c r="E3" s="6">
        <v>70484.014632948703</v>
      </c>
      <c r="F3" s="6">
        <v>18961.480520450699</v>
      </c>
      <c r="G3" s="3">
        <v>10.1204954304081</v>
      </c>
      <c r="H3" s="3">
        <v>5.83825412883048E-2</v>
      </c>
      <c r="I3" s="3">
        <v>0.87255872263288603</v>
      </c>
      <c r="J3" s="6">
        <v>1745.1174452657699</v>
      </c>
      <c r="K3" s="7"/>
      <c r="L3" s="7"/>
      <c r="M3" s="2"/>
    </row>
    <row r="4" spans="1:13">
      <c r="A4" s="1" t="s">
        <v>43</v>
      </c>
      <c r="B4" s="1" t="s">
        <v>41</v>
      </c>
      <c r="C4" s="1" t="s">
        <v>51</v>
      </c>
      <c r="D4" s="1">
        <v>0.2</v>
      </c>
      <c r="E4" s="6">
        <v>68416.057263609298</v>
      </c>
      <c r="F4" s="6">
        <v>20270.2641005265</v>
      </c>
      <c r="G4" s="3">
        <v>10.1320939095525</v>
      </c>
      <c r="H4" s="3">
        <v>4.2145600283268102E-2</v>
      </c>
      <c r="I4" s="3">
        <v>0.62451018215086296</v>
      </c>
      <c r="J4" s="6">
        <v>312.25509107543098</v>
      </c>
      <c r="K4" s="7"/>
      <c r="L4" s="7"/>
      <c r="M4" s="2"/>
    </row>
    <row r="5" spans="1:13">
      <c r="A5" s="1" t="s">
        <v>44</v>
      </c>
      <c r="B5" s="1" t="s">
        <v>41</v>
      </c>
      <c r="C5" s="1" t="s">
        <v>51</v>
      </c>
      <c r="D5" s="1">
        <v>1</v>
      </c>
      <c r="E5" s="6">
        <v>76991.756143148305</v>
      </c>
      <c r="F5" s="6">
        <v>12989.3880479328</v>
      </c>
      <c r="G5" s="3">
        <v>10.069766778882601</v>
      </c>
      <c r="H5" s="3">
        <v>6.6902497901352803E-2</v>
      </c>
      <c r="I5" s="3">
        <v>1.65306478028611</v>
      </c>
      <c r="J5" s="6">
        <v>165.306478028611</v>
      </c>
      <c r="K5" s="7"/>
      <c r="L5" s="7"/>
      <c r="M5" s="2"/>
    </row>
    <row r="6" spans="1:13">
      <c r="A6" s="1" t="s">
        <v>45</v>
      </c>
      <c r="B6" s="1" t="s">
        <v>41</v>
      </c>
      <c r="C6" s="1" t="s">
        <v>51</v>
      </c>
      <c r="D6" s="1">
        <v>10</v>
      </c>
      <c r="E6" s="6">
        <v>82603.497977149993</v>
      </c>
      <c r="F6" s="6">
        <v>18036.254138025601</v>
      </c>
      <c r="G6" s="3">
        <v>9.9588831593578107</v>
      </c>
      <c r="H6" s="3">
        <v>7.3423796640710706E-2</v>
      </c>
      <c r="I6" s="3">
        <v>2.3260015803177199</v>
      </c>
      <c r="J6" s="6">
        <v>23.2600158031772</v>
      </c>
      <c r="K6" s="7"/>
      <c r="L6" s="7"/>
      <c r="M6" s="2"/>
    </row>
    <row r="7" spans="1:13">
      <c r="A7" s="1" t="s">
        <v>46</v>
      </c>
      <c r="B7" s="1" t="s">
        <v>41</v>
      </c>
      <c r="C7" s="1" t="s">
        <v>51</v>
      </c>
      <c r="D7" s="1">
        <v>50</v>
      </c>
      <c r="E7" s="6">
        <v>528673.78471712198</v>
      </c>
      <c r="F7" s="6">
        <v>107508.146874139</v>
      </c>
      <c r="G7" s="3">
        <v>9.9951593526531095</v>
      </c>
      <c r="H7" s="3">
        <v>6.3663266283148404E-2</v>
      </c>
      <c r="I7" s="3">
        <v>55.502150323524297</v>
      </c>
      <c r="J7" s="6">
        <v>111.00430064704901</v>
      </c>
      <c r="K7" s="7"/>
      <c r="L7" s="7"/>
      <c r="M7" s="2"/>
    </row>
    <row r="8" spans="1:13">
      <c r="A8" s="1" t="s">
        <v>47</v>
      </c>
      <c r="B8" s="1" t="s">
        <v>41</v>
      </c>
      <c r="C8" s="1" t="s">
        <v>51</v>
      </c>
      <c r="D8" s="1">
        <v>500</v>
      </c>
      <c r="E8" s="6">
        <v>4477540.9882492498</v>
      </c>
      <c r="F8" s="6">
        <v>1067341.8788328599</v>
      </c>
      <c r="G8" s="3">
        <v>9.9434365211687101</v>
      </c>
      <c r="H8" s="3">
        <v>6.0724298515626898E-2</v>
      </c>
      <c r="I8" s="3">
        <v>501.88104521272601</v>
      </c>
      <c r="J8" s="3">
        <v>100.376209042545</v>
      </c>
      <c r="K8" s="7"/>
      <c r="L8" s="7"/>
      <c r="M8" s="2"/>
    </row>
    <row r="9" spans="1:13">
      <c r="A9" s="1" t="s">
        <v>48</v>
      </c>
      <c r="B9" s="1" t="s">
        <v>41</v>
      </c>
      <c r="C9" s="1" t="s">
        <v>51</v>
      </c>
      <c r="D9" s="1">
        <v>2000</v>
      </c>
      <c r="E9" s="6">
        <v>20395596.401134599</v>
      </c>
      <c r="F9" s="6">
        <v>4166646.2635133001</v>
      </c>
      <c r="G9" s="3">
        <v>9.9769329511899301</v>
      </c>
      <c r="H9" s="3">
        <v>7.2375204732328099E-2</v>
      </c>
      <c r="I9" s="3">
        <v>1999.56721903731</v>
      </c>
      <c r="J9" s="3">
        <v>99.978360951865596</v>
      </c>
      <c r="K9" s="7"/>
      <c r="L9" s="7"/>
      <c r="M9" s="2"/>
    </row>
    <row r="10" spans="1:13">
      <c r="A10" s="1" t="s">
        <v>39</v>
      </c>
      <c r="B10" s="1" t="s">
        <v>17</v>
      </c>
      <c r="C10" s="1" t="s">
        <v>51</v>
      </c>
      <c r="D10" s="1" t="s">
        <v>22</v>
      </c>
      <c r="E10" s="6">
        <v>94524.802854433001</v>
      </c>
      <c r="F10" s="6">
        <v>14016.190487628</v>
      </c>
      <c r="G10" s="3">
        <v>10.1254697889583</v>
      </c>
      <c r="H10" s="3">
        <v>0.101852640222322</v>
      </c>
      <c r="I10" s="3">
        <v>3.7552247603048299</v>
      </c>
      <c r="J10" s="3" t="s">
        <v>22</v>
      </c>
      <c r="K10" s="8"/>
      <c r="L10" s="7"/>
      <c r="M10" s="4"/>
    </row>
    <row r="11" spans="1:13">
      <c r="A11" s="1" t="s">
        <v>39</v>
      </c>
      <c r="B11" s="1" t="s">
        <v>17</v>
      </c>
      <c r="C11" s="1" t="s">
        <v>51</v>
      </c>
      <c r="D11" s="1" t="s">
        <v>22</v>
      </c>
      <c r="E11" s="6">
        <v>60275.795073885303</v>
      </c>
      <c r="F11" s="6">
        <v>14019.6775267554</v>
      </c>
      <c r="G11" s="3">
        <v>10.0796694171804</v>
      </c>
      <c r="H11" s="3">
        <v>5.8989318041699997E-2</v>
      </c>
      <c r="I11" s="3" t="s">
        <v>42</v>
      </c>
      <c r="J11" s="3" t="s">
        <v>22</v>
      </c>
      <c r="K11" s="8"/>
      <c r="L11" s="7"/>
      <c r="M11" s="4"/>
    </row>
    <row r="12" spans="1:13">
      <c r="A12" s="1" t="s">
        <v>16</v>
      </c>
      <c r="B12" s="1" t="s">
        <v>17</v>
      </c>
      <c r="C12" s="1" t="s">
        <v>51</v>
      </c>
      <c r="D12" s="1" t="s">
        <v>22</v>
      </c>
      <c r="E12" s="6">
        <v>1450933.3560758899</v>
      </c>
      <c r="F12" s="6">
        <v>293590.12940785201</v>
      </c>
      <c r="G12" s="3">
        <v>9.9652448120547792</v>
      </c>
      <c r="H12" s="3">
        <v>7.2788036725926403E-2</v>
      </c>
      <c r="I12" s="3">
        <v>163.541686684062</v>
      </c>
      <c r="J12" s="3" t="s">
        <v>22</v>
      </c>
      <c r="K12" s="8">
        <v>13.1</v>
      </c>
      <c r="L12" s="7">
        <f>(I12*292.41*0.0002*0.000001)/K12</f>
        <v>7.3009503211124537E-7</v>
      </c>
      <c r="M12" s="4">
        <f>(I12*292.41*0.0002)/K12</f>
        <v>0.73009503211124538</v>
      </c>
    </row>
    <row r="13" spans="1:13">
      <c r="A13" s="1" t="s">
        <v>31</v>
      </c>
      <c r="B13" s="1" t="s">
        <v>17</v>
      </c>
      <c r="C13" s="1" t="s">
        <v>51</v>
      </c>
      <c r="D13" s="1" t="s">
        <v>22</v>
      </c>
      <c r="E13" s="6">
        <v>557804.55468317505</v>
      </c>
      <c r="F13" s="6">
        <v>137492.22717213901</v>
      </c>
      <c r="G13" s="3">
        <v>9.9857178553836405</v>
      </c>
      <c r="H13" s="3">
        <v>6.6136538680439103E-2</v>
      </c>
      <c r="I13" s="3">
        <v>58.953480554156499</v>
      </c>
      <c r="J13" s="3" t="s">
        <v>22</v>
      </c>
      <c r="K13" s="8">
        <v>9.3000000000000007</v>
      </c>
      <c r="L13" s="7">
        <f t="shared" ref="L13:L23" si="0">(I13*292.41*0.0002*0.000001)/K13</f>
        <v>3.7072230642668605E-7</v>
      </c>
      <c r="M13" s="4">
        <f t="shared" ref="M13:M23" si="1">(I13*292.41*0.0002)/K13</f>
        <v>0.37072230642668608</v>
      </c>
    </row>
    <row r="14" spans="1:13">
      <c r="A14" s="1" t="s">
        <v>34</v>
      </c>
      <c r="B14" s="1" t="s">
        <v>17</v>
      </c>
      <c r="C14" s="1" t="s">
        <v>51</v>
      </c>
      <c r="D14" s="1" t="s">
        <v>22</v>
      </c>
      <c r="E14" s="6">
        <v>1645798.8835207</v>
      </c>
      <c r="F14" s="6">
        <v>352389.38867768203</v>
      </c>
      <c r="G14" s="3">
        <v>9.9598169517798407</v>
      </c>
      <c r="H14" s="3">
        <v>7.0520081418642605E-2</v>
      </c>
      <c r="I14" s="3">
        <v>186.053922244261</v>
      </c>
      <c r="J14" s="3" t="s">
        <v>22</v>
      </c>
      <c r="K14" s="8">
        <v>9.1</v>
      </c>
      <c r="L14" s="7">
        <f t="shared" si="0"/>
        <v>1.1956929099658103E-6</v>
      </c>
      <c r="M14" s="4">
        <f t="shared" si="1"/>
        <v>1.1956929099658105</v>
      </c>
    </row>
    <row r="15" spans="1:13">
      <c r="A15" s="1" t="s">
        <v>28</v>
      </c>
      <c r="B15" s="1" t="s">
        <v>17</v>
      </c>
      <c r="C15" s="1" t="s">
        <v>51</v>
      </c>
      <c r="D15" s="1" t="s">
        <v>22</v>
      </c>
      <c r="E15" s="6">
        <v>658571.50246014597</v>
      </c>
      <c r="F15" s="6">
        <v>134130.31379169499</v>
      </c>
      <c r="G15" s="3">
        <v>9.9487104797073993</v>
      </c>
      <c r="H15" s="3">
        <v>8.4209692221710597E-2</v>
      </c>
      <c r="I15" s="3">
        <v>70.872165672610393</v>
      </c>
      <c r="J15" s="3" t="s">
        <v>22</v>
      </c>
      <c r="K15" s="8">
        <v>11.6</v>
      </c>
      <c r="L15" s="7">
        <f t="shared" si="0"/>
        <v>3.5730568904013803E-7</v>
      </c>
      <c r="M15" s="4">
        <f t="shared" si="1"/>
        <v>0.3573056890401381</v>
      </c>
    </row>
    <row r="16" spans="1:13">
      <c r="A16" s="1" t="s">
        <v>30</v>
      </c>
      <c r="B16" s="1" t="s">
        <v>17</v>
      </c>
      <c r="C16" s="1" t="s">
        <v>51</v>
      </c>
      <c r="D16" s="1" t="s">
        <v>22</v>
      </c>
      <c r="E16" s="6">
        <v>2491436.4570340798</v>
      </c>
      <c r="F16" s="6">
        <v>496907.15397532698</v>
      </c>
      <c r="G16" s="3">
        <v>10.003682322700501</v>
      </c>
      <c r="H16" s="3">
        <v>7.7163284773334298E-2</v>
      </c>
      <c r="I16" s="3">
        <v>282.53223989927102</v>
      </c>
      <c r="J16" s="3" t="s">
        <v>22</v>
      </c>
      <c r="K16" s="8">
        <v>15.5</v>
      </c>
      <c r="L16" s="7">
        <f t="shared" si="0"/>
        <v>1.0660032550831722E-6</v>
      </c>
      <c r="M16" s="4">
        <f t="shared" si="1"/>
        <v>1.0660032550831722</v>
      </c>
    </row>
    <row r="17" spans="1:13">
      <c r="A17" s="1" t="s">
        <v>35</v>
      </c>
      <c r="B17" s="1" t="s">
        <v>17</v>
      </c>
      <c r="C17" s="1" t="s">
        <v>51</v>
      </c>
      <c r="D17" s="1" t="s">
        <v>22</v>
      </c>
      <c r="E17" s="6">
        <v>1630421.1152419101</v>
      </c>
      <c r="F17" s="6">
        <v>327143.719469784</v>
      </c>
      <c r="G17" s="3">
        <v>9.9514735757150596</v>
      </c>
      <c r="H17" s="3">
        <v>8.0663998373321305E-2</v>
      </c>
      <c r="I17" s="3">
        <v>184.28126750133799</v>
      </c>
      <c r="J17" s="3" t="s">
        <v>22</v>
      </c>
      <c r="K17" s="8">
        <v>8.3000000000000007</v>
      </c>
      <c r="L17" s="7">
        <f t="shared" si="0"/>
        <v>1.2984502513268975E-6</v>
      </c>
      <c r="M17" s="4">
        <f t="shared" si="1"/>
        <v>1.2984502513268974</v>
      </c>
    </row>
    <row r="18" spans="1:13">
      <c r="A18" s="1" t="s">
        <v>25</v>
      </c>
      <c r="B18" s="1" t="s">
        <v>17</v>
      </c>
      <c r="C18" s="1" t="s">
        <v>51</v>
      </c>
      <c r="D18" s="1" t="s">
        <v>22</v>
      </c>
      <c r="E18" s="6">
        <v>660442.20919830399</v>
      </c>
      <c r="F18" s="6">
        <v>118859.078947652</v>
      </c>
      <c r="G18" s="3">
        <v>9.9838580525614606</v>
      </c>
      <c r="H18" s="3">
        <v>7.0968701765369999E-2</v>
      </c>
      <c r="I18" s="3">
        <v>71.093141478188102</v>
      </c>
      <c r="J18" s="3" t="s">
        <v>22</v>
      </c>
      <c r="K18" s="8">
        <v>8.8000000000000007</v>
      </c>
      <c r="L18" s="7">
        <f t="shared" si="0"/>
        <v>4.7246239771902234E-7</v>
      </c>
      <c r="M18" s="4">
        <f t="shared" si="1"/>
        <v>0.47246239771902238</v>
      </c>
    </row>
    <row r="19" spans="1:13">
      <c r="A19" s="1" t="s">
        <v>37</v>
      </c>
      <c r="B19" s="1" t="s">
        <v>17</v>
      </c>
      <c r="C19" s="1" t="s">
        <v>51</v>
      </c>
      <c r="D19" s="1" t="s">
        <v>22</v>
      </c>
      <c r="E19" s="6">
        <v>1527221.64400826</v>
      </c>
      <c r="F19" s="6">
        <v>303458.10333512898</v>
      </c>
      <c r="G19" s="3">
        <v>9.9703551403470598</v>
      </c>
      <c r="H19" s="3">
        <v>7.9361336267277593E-2</v>
      </c>
      <c r="I19" s="3">
        <v>172.367837657981</v>
      </c>
      <c r="J19" s="3" t="s">
        <v>22</v>
      </c>
      <c r="K19" s="8">
        <v>17.399999999999999</v>
      </c>
      <c r="L19" s="7">
        <f t="shared" si="0"/>
        <v>5.7933424608701414E-7</v>
      </c>
      <c r="M19" s="4">
        <f t="shared" si="1"/>
        <v>0.57933424608701423</v>
      </c>
    </row>
    <row r="20" spans="1:13">
      <c r="A20" s="1" t="s">
        <v>38</v>
      </c>
      <c r="B20" s="1" t="s">
        <v>17</v>
      </c>
      <c r="C20" s="1" t="s">
        <v>51</v>
      </c>
      <c r="D20" s="1" t="s">
        <v>22</v>
      </c>
      <c r="E20" s="6">
        <v>2243276.5957173002</v>
      </c>
      <c r="F20" s="6">
        <v>469711.58440671198</v>
      </c>
      <c r="G20" s="3">
        <v>9.9467805062962906</v>
      </c>
      <c r="H20" s="3">
        <v>7.3916219080567599E-2</v>
      </c>
      <c r="I20" s="3">
        <v>254.420806919683</v>
      </c>
      <c r="J20" s="3" t="s">
        <v>22</v>
      </c>
      <c r="K20" s="8">
        <v>18.399999999999999</v>
      </c>
      <c r="L20" s="7">
        <f t="shared" si="0"/>
        <v>8.0864334947157076E-7</v>
      </c>
      <c r="M20" s="4">
        <f t="shared" si="1"/>
        <v>0.8086433494715709</v>
      </c>
    </row>
    <row r="21" spans="1:13">
      <c r="A21" s="1" t="s">
        <v>27</v>
      </c>
      <c r="B21" s="1" t="s">
        <v>17</v>
      </c>
      <c r="C21" s="1" t="s">
        <v>51</v>
      </c>
      <c r="D21" s="1" t="s">
        <v>22</v>
      </c>
      <c r="E21" s="6">
        <v>1207491.42751512</v>
      </c>
      <c r="F21" s="6">
        <v>205219.61472275</v>
      </c>
      <c r="G21" s="3">
        <v>9.9563970672483695</v>
      </c>
      <c r="H21" s="3">
        <v>8.7169636479989904E-2</v>
      </c>
      <c r="I21" s="3">
        <v>135.26548708550999</v>
      </c>
      <c r="J21" s="3" t="s">
        <v>22</v>
      </c>
      <c r="K21" s="8">
        <v>12</v>
      </c>
      <c r="L21" s="7">
        <f t="shared" si="0"/>
        <v>6.5921635131123293E-7</v>
      </c>
      <c r="M21" s="4">
        <f t="shared" si="1"/>
        <v>0.65921635131123291</v>
      </c>
    </row>
    <row r="22" spans="1:13">
      <c r="A22" s="1" t="s">
        <v>23</v>
      </c>
      <c r="B22" s="1" t="s">
        <v>17</v>
      </c>
      <c r="C22" s="1" t="s">
        <v>51</v>
      </c>
      <c r="D22" s="1" t="s">
        <v>22</v>
      </c>
      <c r="E22" s="6">
        <v>2122183.6667437102</v>
      </c>
      <c r="F22" s="6">
        <v>418803.14155034098</v>
      </c>
      <c r="G22" s="3">
        <v>9.9829602962363708</v>
      </c>
      <c r="H22" s="3">
        <v>7.6401907187008802E-2</v>
      </c>
      <c r="I22" s="3">
        <v>240.64353200848899</v>
      </c>
      <c r="J22" s="3" t="s">
        <v>22</v>
      </c>
      <c r="K22" s="7">
        <v>10.199999999999999</v>
      </c>
      <c r="L22" s="7">
        <f t="shared" si="0"/>
        <v>1.3797367685216131E-6</v>
      </c>
      <c r="M22" s="4">
        <f t="shared" si="1"/>
        <v>1.3797367685216131</v>
      </c>
    </row>
    <row r="23" spans="1:13">
      <c r="A23" s="1" t="s">
        <v>33</v>
      </c>
      <c r="B23" s="1" t="s">
        <v>17</v>
      </c>
      <c r="C23" s="1" t="s">
        <v>51</v>
      </c>
      <c r="D23" s="1" t="s">
        <v>22</v>
      </c>
      <c r="E23" s="6">
        <v>3956950.5953154298</v>
      </c>
      <c r="F23" s="6">
        <v>741899.03468589496</v>
      </c>
      <c r="G23" s="3">
        <v>9.9499221127531303</v>
      </c>
      <c r="H23" s="3">
        <v>8.2107543605175706E-2</v>
      </c>
      <c r="I23" s="3">
        <v>445.31827071505899</v>
      </c>
      <c r="J23" s="3" t="s">
        <v>22</v>
      </c>
      <c r="K23" s="7">
        <v>18.5</v>
      </c>
      <c r="L23" s="7">
        <f t="shared" si="0"/>
        <v>1.4077353031328695E-6</v>
      </c>
      <c r="M23" s="4">
        <f t="shared" si="1"/>
        <v>1.4077353031328694</v>
      </c>
    </row>
    <row r="24" spans="1:13">
      <c r="A24" s="1" t="s">
        <v>39</v>
      </c>
      <c r="B24" s="1" t="s">
        <v>17</v>
      </c>
      <c r="C24" s="1" t="s">
        <v>51</v>
      </c>
      <c r="D24" s="1" t="s">
        <v>22</v>
      </c>
      <c r="E24" s="6">
        <v>91764.172809185999</v>
      </c>
      <c r="F24" s="6">
        <v>17723.186544281602</v>
      </c>
      <c r="G24" s="3">
        <v>10.078211054166401</v>
      </c>
      <c r="H24" s="3">
        <v>7.0599525764393406E-2</v>
      </c>
      <c r="I24" s="3">
        <v>3.4242978742383898</v>
      </c>
      <c r="J24" s="3" t="s">
        <v>22</v>
      </c>
      <c r="K24" s="7"/>
      <c r="L24" s="7"/>
      <c r="M24" s="2"/>
    </row>
    <row r="25" spans="1:13">
      <c r="A25" s="1" t="s">
        <v>44</v>
      </c>
      <c r="B25" s="1" t="s">
        <v>17</v>
      </c>
      <c r="C25" s="1" t="s">
        <v>51</v>
      </c>
      <c r="D25" s="1" t="s">
        <v>22</v>
      </c>
      <c r="E25" s="6">
        <v>101106.243277028</v>
      </c>
      <c r="F25" s="6">
        <v>23015.0342732637</v>
      </c>
      <c r="G25" s="3">
        <v>10.114880098189801</v>
      </c>
      <c r="H25" s="3">
        <v>5.8743123699324301E-2</v>
      </c>
      <c r="I25" s="3">
        <v>4.5440691921839802</v>
      </c>
      <c r="J25" s="3" t="s">
        <v>22</v>
      </c>
      <c r="K25" s="7"/>
      <c r="L25" s="7"/>
      <c r="M25" s="2"/>
    </row>
    <row r="26" spans="1:13">
      <c r="A26" s="1" t="s">
        <v>46</v>
      </c>
      <c r="B26" s="1" t="s">
        <v>17</v>
      </c>
      <c r="C26" s="1" t="s">
        <v>51</v>
      </c>
      <c r="D26" s="1" t="s">
        <v>22</v>
      </c>
      <c r="E26" s="6">
        <v>571327.06503029296</v>
      </c>
      <c r="F26" s="6">
        <v>114617.784355572</v>
      </c>
      <c r="G26" s="3">
        <v>9.9421476714779207</v>
      </c>
      <c r="H26" s="3">
        <v>6.6472719338296599E-2</v>
      </c>
      <c r="I26" s="3">
        <v>60.554710264705797</v>
      </c>
      <c r="J26" s="6" t="s">
        <v>22</v>
      </c>
      <c r="K26" s="7"/>
      <c r="L26" s="7"/>
      <c r="M26" s="2"/>
    </row>
    <row r="27" spans="1:13" ht="15" thickBot="1">
      <c r="A27" s="1" t="s">
        <v>47</v>
      </c>
      <c r="B27" s="1" t="s">
        <v>17</v>
      </c>
      <c r="C27" s="1" t="s">
        <v>51</v>
      </c>
      <c r="D27" s="1" t="s">
        <v>22</v>
      </c>
      <c r="E27" s="6">
        <v>5625310.7741473103</v>
      </c>
      <c r="F27" s="6">
        <v>1161772.35926966</v>
      </c>
      <c r="G27" s="3">
        <v>9.9494001387117699</v>
      </c>
      <c r="H27" s="3">
        <v>7.5765298791481001E-2</v>
      </c>
      <c r="I27" s="3">
        <v>624.40239042768997</v>
      </c>
      <c r="J27" s="6" t="s">
        <v>22</v>
      </c>
      <c r="K27" s="7"/>
      <c r="L27" s="7"/>
      <c r="M2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5777-15BF-4A84-8BD6-61824338A73E}">
  <dimension ref="A1:O28"/>
  <sheetViews>
    <sheetView workbookViewId="0">
      <pane ySplit="1" topLeftCell="A2" activePane="bottomLeft" state="frozen"/>
      <selection pane="bottomLeft" activeCell="D12" sqref="D12"/>
    </sheetView>
  </sheetViews>
  <sheetFormatPr defaultRowHeight="15" customHeight="1"/>
  <cols>
    <col min="1" max="1" width="12.7109375" bestFit="1" customWidth="1"/>
    <col min="2" max="2" width="11.42578125" bestFit="1" customWidth="1"/>
    <col min="3" max="4" width="11.42578125" customWidth="1"/>
    <col min="5" max="5" width="16.28515625" bestFit="1" customWidth="1"/>
    <col min="6" max="6" width="18.7109375" bestFit="1" customWidth="1"/>
    <col min="7" max="8" width="11.7109375" bestFit="1" customWidth="1"/>
    <col min="9" max="9" width="13.42578125" bestFit="1" customWidth="1"/>
    <col min="10" max="10" width="11.7109375" bestFit="1" customWidth="1"/>
    <col min="11" max="11" width="17.5703125" customWidth="1"/>
    <col min="13" max="13" width="9.85546875" bestFit="1" customWidth="1"/>
    <col min="14" max="15" width="20.7109375" customWidth="1"/>
  </cols>
  <sheetData>
    <row r="1" spans="1:15" ht="29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1" t="s">
        <v>11</v>
      </c>
      <c r="L1" s="1" t="s">
        <v>12</v>
      </c>
      <c r="M1" s="1" t="s">
        <v>13</v>
      </c>
      <c r="N1" s="12" t="s">
        <v>14</v>
      </c>
      <c r="O1" s="10" t="s">
        <v>15</v>
      </c>
    </row>
    <row r="2" spans="1:15">
      <c r="A2" s="1" t="s">
        <v>16</v>
      </c>
      <c r="B2" s="1" t="s">
        <v>17</v>
      </c>
      <c r="C2" s="13" t="s">
        <v>18</v>
      </c>
      <c r="D2" s="1" t="s">
        <v>20</v>
      </c>
      <c r="E2" s="1" t="s">
        <v>52</v>
      </c>
      <c r="F2" s="1" t="s">
        <v>22</v>
      </c>
      <c r="G2" s="15">
        <v>41916.549723657998</v>
      </c>
      <c r="H2" s="6">
        <v>7293.0940550077103</v>
      </c>
      <c r="I2" s="3">
        <v>6.1866689717142496</v>
      </c>
      <c r="J2" s="3">
        <v>9.7041382652251207E-2</v>
      </c>
      <c r="K2" s="3">
        <v>40.478219337065298</v>
      </c>
      <c r="L2" s="3" t="s">
        <v>22</v>
      </c>
      <c r="M2" s="8">
        <v>13.1</v>
      </c>
      <c r="N2" s="7">
        <f>(K2*138.12*0.0002*0.000001)/M2</f>
        <v>8.5356513814281818E-8</v>
      </c>
      <c r="O2" s="4">
        <f>(K2*138.12*0.0002)/M2</f>
        <v>8.5356513814281817E-2</v>
      </c>
    </row>
    <row r="3" spans="1:15">
      <c r="A3" s="1" t="s">
        <v>25</v>
      </c>
      <c r="B3" s="1" t="s">
        <v>17</v>
      </c>
      <c r="C3" s="14" t="s">
        <v>24</v>
      </c>
      <c r="D3" s="1" t="s">
        <v>20</v>
      </c>
      <c r="E3" s="1" t="s">
        <v>52</v>
      </c>
      <c r="F3" s="1" t="s">
        <v>22</v>
      </c>
      <c r="G3" s="15">
        <v>26344.102741797102</v>
      </c>
      <c r="H3" s="6">
        <v>4435.1249985191298</v>
      </c>
      <c r="I3" s="3">
        <v>6.2184651067571899</v>
      </c>
      <c r="J3" s="3">
        <v>9.2521123660067595E-2</v>
      </c>
      <c r="K3" s="3">
        <v>25.026747673227</v>
      </c>
      <c r="L3" s="3" t="s">
        <v>22</v>
      </c>
      <c r="M3" s="8">
        <v>8.8000000000000007</v>
      </c>
      <c r="N3" s="7">
        <f>(K3*138.12*0.0002*0.000001)/M3</f>
        <v>7.8561236105138938E-8</v>
      </c>
      <c r="O3" s="4">
        <f>(K3*138.12*0.0002)/M3</f>
        <v>7.8561236105138946E-2</v>
      </c>
    </row>
    <row r="4" spans="1:15">
      <c r="A4" s="1" t="s">
        <v>27</v>
      </c>
      <c r="B4" s="1" t="s">
        <v>17</v>
      </c>
      <c r="C4" s="13" t="s">
        <v>18</v>
      </c>
      <c r="D4" s="1" t="s">
        <v>20</v>
      </c>
      <c r="E4" s="1" t="s">
        <v>52</v>
      </c>
      <c r="F4" s="1" t="s">
        <v>22</v>
      </c>
      <c r="G4" s="15" t="s">
        <v>22</v>
      </c>
      <c r="H4" s="6" t="s">
        <v>22</v>
      </c>
      <c r="I4" s="3" t="s">
        <v>22</v>
      </c>
      <c r="J4" s="3" t="s">
        <v>22</v>
      </c>
      <c r="K4" s="3" t="s">
        <v>22</v>
      </c>
      <c r="L4" s="3" t="s">
        <v>22</v>
      </c>
      <c r="M4" s="8">
        <v>12</v>
      </c>
      <c r="N4" s="8" t="s">
        <v>22</v>
      </c>
      <c r="O4" s="4" t="s">
        <v>22</v>
      </c>
    </row>
    <row r="5" spans="1:15">
      <c r="A5" s="1" t="s">
        <v>23</v>
      </c>
      <c r="B5" s="1" t="s">
        <v>17</v>
      </c>
      <c r="C5" s="14" t="s">
        <v>24</v>
      </c>
      <c r="D5" s="1" t="s">
        <v>20</v>
      </c>
      <c r="E5" s="1" t="s">
        <v>52</v>
      </c>
      <c r="F5" s="1" t="s">
        <v>22</v>
      </c>
      <c r="G5" s="15">
        <v>158993.14019558701</v>
      </c>
      <c r="H5" s="6">
        <v>26853.199858937201</v>
      </c>
      <c r="I5" s="3">
        <v>6.2100790757768998</v>
      </c>
      <c r="J5" s="3">
        <v>9.4191938807051998E-2</v>
      </c>
      <c r="K5" s="3">
        <v>156.46415927238399</v>
      </c>
      <c r="L5" s="3" t="s">
        <v>22</v>
      </c>
      <c r="M5" s="7">
        <v>10.199999999999999</v>
      </c>
      <c r="N5" s="7">
        <f>(K5*138.12*0.0002*0.000001)/M5</f>
        <v>4.2374175840591532E-7</v>
      </c>
      <c r="O5" s="4">
        <f>(K5*138.12*0.0002)/M5</f>
        <v>0.42374175840591533</v>
      </c>
    </row>
    <row r="6" spans="1:15">
      <c r="A6" s="1" t="s">
        <v>28</v>
      </c>
      <c r="B6" s="1" t="s">
        <v>17</v>
      </c>
      <c r="C6" s="14" t="s">
        <v>24</v>
      </c>
      <c r="D6" s="1" t="s">
        <v>29</v>
      </c>
      <c r="E6" s="1" t="s">
        <v>52</v>
      </c>
      <c r="F6" s="1" t="s">
        <v>22</v>
      </c>
      <c r="G6" s="17">
        <v>46797.010103004803</v>
      </c>
      <c r="H6" s="6">
        <v>8101.4310407787198</v>
      </c>
      <c r="I6" s="3">
        <v>6.1808992053231604</v>
      </c>
      <c r="J6" s="3">
        <v>9.3506027223703797E-2</v>
      </c>
      <c r="K6" s="3">
        <v>45.319598298024303</v>
      </c>
      <c r="L6" s="3" t="s">
        <v>22</v>
      </c>
      <c r="M6" s="8">
        <v>11.6</v>
      </c>
      <c r="N6" s="7">
        <f>(K6*138.12*0.0002*0.000001)/M6</f>
        <v>1.0792315374005372E-7</v>
      </c>
      <c r="O6" s="4">
        <f>(K6*138.12*0.0002)/M6</f>
        <v>0.10792315374005373</v>
      </c>
    </row>
    <row r="7" spans="1:15">
      <c r="A7" s="1" t="s">
        <v>30</v>
      </c>
      <c r="B7" s="1" t="s">
        <v>17</v>
      </c>
      <c r="C7" s="13" t="s">
        <v>18</v>
      </c>
      <c r="D7" s="1" t="s">
        <v>29</v>
      </c>
      <c r="E7" s="1" t="s">
        <v>52</v>
      </c>
      <c r="F7" s="1" t="s">
        <v>22</v>
      </c>
      <c r="G7" s="17">
        <v>119182.98137222099</v>
      </c>
      <c r="H7" s="6">
        <v>20473.413767676699</v>
      </c>
      <c r="I7" s="3">
        <v>6.2160479400517499</v>
      </c>
      <c r="J7" s="3">
        <v>9.4610744608466704E-2</v>
      </c>
      <c r="K7" s="3">
        <v>117.060658512256</v>
      </c>
      <c r="L7" s="3" t="s">
        <v>22</v>
      </c>
      <c r="M7" s="8">
        <v>15.5</v>
      </c>
      <c r="N7" s="7">
        <f>(K7*138.12*0.0002*0.000001)/M7</f>
        <v>2.0862475037048773E-7</v>
      </c>
      <c r="O7" s="4">
        <f>(K7*138.12*0.0002)/M7</f>
        <v>0.20862475037048775</v>
      </c>
    </row>
    <row r="8" spans="1:15">
      <c r="A8" s="1" t="s">
        <v>31</v>
      </c>
      <c r="B8" s="1" t="s">
        <v>17</v>
      </c>
      <c r="C8" s="14" t="s">
        <v>24</v>
      </c>
      <c r="D8" s="1" t="s">
        <v>32</v>
      </c>
      <c r="E8" s="1" t="s">
        <v>52</v>
      </c>
      <c r="F8" s="1" t="s">
        <v>22</v>
      </c>
      <c r="G8" s="16">
        <v>24478.285965798201</v>
      </c>
      <c r="H8" s="6">
        <v>4630.0857697751799</v>
      </c>
      <c r="I8" s="3">
        <v>6.2220579431743701</v>
      </c>
      <c r="J8" s="3">
        <v>8.8516920105133706E-2</v>
      </c>
      <c r="K8" s="3">
        <v>23.175044892535901</v>
      </c>
      <c r="L8" s="3" t="s">
        <v>22</v>
      </c>
      <c r="M8" s="8">
        <v>9.3000000000000007</v>
      </c>
      <c r="N8" s="7">
        <f>(K8*138.12*0.0002*0.000001)/M8</f>
        <v>6.8837359151764695E-8</v>
      </c>
      <c r="O8" s="4">
        <f>(K8*138.12*0.0002)/M8</f>
        <v>6.8837359151764699E-2</v>
      </c>
    </row>
    <row r="9" spans="1:15">
      <c r="A9" s="1" t="s">
        <v>34</v>
      </c>
      <c r="B9" s="1" t="s">
        <v>17</v>
      </c>
      <c r="C9" s="14" t="s">
        <v>24</v>
      </c>
      <c r="D9" s="1" t="s">
        <v>32</v>
      </c>
      <c r="E9" s="1" t="s">
        <v>52</v>
      </c>
      <c r="F9" s="1" t="s">
        <v>22</v>
      </c>
      <c r="G9" s="16">
        <v>322335.39169813599</v>
      </c>
      <c r="H9" s="6">
        <v>54475.926512079597</v>
      </c>
      <c r="I9" s="3">
        <v>6.19336025847673</v>
      </c>
      <c r="J9" s="3">
        <v>8.9859168903658707E-2</v>
      </c>
      <c r="K9" s="3">
        <v>317.75421974327497</v>
      </c>
      <c r="L9" s="3" t="s">
        <v>22</v>
      </c>
      <c r="M9" s="8">
        <v>9.1</v>
      </c>
      <c r="N9" s="7">
        <f>(K9*138.12*0.0002*0.000001)/M9</f>
        <v>9.645761061745307E-7</v>
      </c>
      <c r="O9" s="4">
        <f>(K9*138.12*0.0002)/M9</f>
        <v>0.96457610617453071</v>
      </c>
    </row>
    <row r="10" spans="1:15">
      <c r="A10" s="1" t="s">
        <v>33</v>
      </c>
      <c r="B10" s="1" t="s">
        <v>17</v>
      </c>
      <c r="C10" s="13" t="s">
        <v>18</v>
      </c>
      <c r="D10" s="1" t="s">
        <v>32</v>
      </c>
      <c r="E10" s="1" t="s">
        <v>52</v>
      </c>
      <c r="F10" s="1" t="s">
        <v>22</v>
      </c>
      <c r="G10" s="16">
        <v>75216.895217215497</v>
      </c>
      <c r="H10" s="6">
        <v>12533.730600352599</v>
      </c>
      <c r="I10" s="3">
        <v>6.1714151494835603</v>
      </c>
      <c r="J10" s="3">
        <v>8.9142977464095302E-2</v>
      </c>
      <c r="K10" s="3">
        <v>73.500849915449507</v>
      </c>
      <c r="L10" s="3" t="s">
        <v>22</v>
      </c>
      <c r="M10" s="7">
        <v>18.5</v>
      </c>
      <c r="N10" s="7">
        <f>(K10*138.12*0.0002*0.000001)/M10</f>
        <v>1.0975067448996634E-7</v>
      </c>
      <c r="O10" s="4">
        <f>(K10*138.12*0.0002)/M10</f>
        <v>0.10975067448996634</v>
      </c>
    </row>
    <row r="11" spans="1:15">
      <c r="A11" s="1" t="s">
        <v>35</v>
      </c>
      <c r="B11" s="1" t="s">
        <v>17</v>
      </c>
      <c r="C11" s="14" t="s">
        <v>24</v>
      </c>
      <c r="D11" s="1" t="s">
        <v>36</v>
      </c>
      <c r="E11" s="1" t="s">
        <v>52</v>
      </c>
      <c r="F11" s="1" t="s">
        <v>22</v>
      </c>
      <c r="G11" s="19">
        <v>1073562.2463525401</v>
      </c>
      <c r="H11" s="6">
        <v>183093.700482991</v>
      </c>
      <c r="I11" s="3">
        <v>6.18688001638579</v>
      </c>
      <c r="J11" s="3">
        <v>8.7348619590876794E-2</v>
      </c>
      <c r="K11" s="3">
        <v>1051.7722573226599</v>
      </c>
      <c r="L11" s="3" t="s">
        <v>22</v>
      </c>
      <c r="M11" s="8">
        <v>8.3000000000000007</v>
      </c>
      <c r="N11" s="7">
        <f>(K11*138.12*0.0002*0.000001)/M11</f>
        <v>3.500500823648332E-6</v>
      </c>
      <c r="O11" s="4">
        <f>(K11*138.12*0.0002)/M11</f>
        <v>3.5005008236483319</v>
      </c>
    </row>
    <row r="12" spans="1:15">
      <c r="A12" s="1" t="s">
        <v>37</v>
      </c>
      <c r="B12" s="1" t="s">
        <v>17</v>
      </c>
      <c r="C12" s="13" t="s">
        <v>18</v>
      </c>
      <c r="D12" s="1" t="s">
        <v>36</v>
      </c>
      <c r="E12" s="1" t="s">
        <v>52</v>
      </c>
      <c r="F12" s="1" t="s">
        <v>22</v>
      </c>
      <c r="G12" s="19">
        <v>123879.434339553</v>
      </c>
      <c r="H12" s="6">
        <v>22356.3753198302</v>
      </c>
      <c r="I12" s="3">
        <v>6.1906975805741897</v>
      </c>
      <c r="J12" s="3">
        <v>8.4847005478895496E-2</v>
      </c>
      <c r="K12" s="3">
        <v>121.71105306713901</v>
      </c>
      <c r="L12" s="3" t="s">
        <v>22</v>
      </c>
      <c r="M12" s="8">
        <v>17.399999999999999</v>
      </c>
      <c r="N12" s="7">
        <f>(K12*138.12*0.0002*0.000001)/M12</f>
        <v>1.9322678907624412E-7</v>
      </c>
      <c r="O12" s="4">
        <f>(K12*138.12*0.0002)/M12</f>
        <v>0.19322678907624413</v>
      </c>
    </row>
    <row r="13" spans="1:15">
      <c r="A13" s="1" t="s">
        <v>38</v>
      </c>
      <c r="B13" s="1" t="s">
        <v>17</v>
      </c>
      <c r="C13" s="13" t="s">
        <v>18</v>
      </c>
      <c r="D13" s="1" t="s">
        <v>36</v>
      </c>
      <c r="E13" s="1" t="s">
        <v>52</v>
      </c>
      <c r="F13" s="1" t="s">
        <v>22</v>
      </c>
      <c r="G13" s="19">
        <v>61236.691946761603</v>
      </c>
      <c r="H13" s="6">
        <v>11280.021321799401</v>
      </c>
      <c r="I13" s="3">
        <v>6.1716789529457996</v>
      </c>
      <c r="J13" s="3">
        <v>8.4292229298311497E-2</v>
      </c>
      <c r="K13" s="3">
        <v>59.640391278804699</v>
      </c>
      <c r="L13" s="3" t="s">
        <v>22</v>
      </c>
      <c r="M13" s="8">
        <v>18.399999999999999</v>
      </c>
      <c r="N13" s="7">
        <f>(K13*138.12*0.0002*0.000001)/M13</f>
        <v>8.9538378732918537E-8</v>
      </c>
      <c r="O13" s="4">
        <f>(K13*138.12*0.0002)/M13</f>
        <v>8.9538378732918547E-2</v>
      </c>
    </row>
    <row r="14" spans="1:15">
      <c r="A14" s="1" t="s">
        <v>39</v>
      </c>
      <c r="B14" s="1" t="s">
        <v>17</v>
      </c>
      <c r="C14" s="1"/>
      <c r="D14" s="1"/>
      <c r="E14" s="1" t="s">
        <v>52</v>
      </c>
      <c r="F14" s="1" t="s">
        <v>22</v>
      </c>
      <c r="G14" s="6">
        <v>1728.8488955017301</v>
      </c>
      <c r="H14" s="6">
        <v>551.93104140144601</v>
      </c>
      <c r="I14" s="3">
        <v>5.8053344036245802</v>
      </c>
      <c r="J14" s="3">
        <v>4.6484389281402201E-2</v>
      </c>
      <c r="K14" s="3">
        <v>0.59113794994546998</v>
      </c>
      <c r="L14" s="6" t="s">
        <v>22</v>
      </c>
      <c r="M14" s="7"/>
      <c r="N14" s="7"/>
      <c r="O14" s="2"/>
    </row>
    <row r="15" spans="1:15">
      <c r="A15" s="1" t="s">
        <v>40</v>
      </c>
      <c r="B15" s="1" t="s">
        <v>41</v>
      </c>
      <c r="C15" s="1"/>
      <c r="D15" s="1"/>
      <c r="E15" s="1" t="s">
        <v>52</v>
      </c>
      <c r="F15" s="1">
        <v>0.05</v>
      </c>
      <c r="G15" s="6">
        <v>1979.8219058724101</v>
      </c>
      <c r="H15" s="6">
        <v>598.05625173616204</v>
      </c>
      <c r="I15" s="3">
        <v>6.5631854665634801</v>
      </c>
      <c r="J15" s="3">
        <v>4.7602151797174301E-2</v>
      </c>
      <c r="K15" s="3">
        <v>0.84035099059754204</v>
      </c>
      <c r="L15" s="6">
        <v>1680.70198119508</v>
      </c>
      <c r="M15" s="7"/>
      <c r="N15" s="7"/>
      <c r="O15" s="2"/>
    </row>
    <row r="16" spans="1:15">
      <c r="A16" s="1" t="s">
        <v>43</v>
      </c>
      <c r="B16" s="1" t="s">
        <v>41</v>
      </c>
      <c r="C16" s="1"/>
      <c r="D16" s="1"/>
      <c r="E16" s="1" t="s">
        <v>52</v>
      </c>
      <c r="F16" s="1">
        <v>0.2</v>
      </c>
      <c r="G16" s="6">
        <v>864.04874779039801</v>
      </c>
      <c r="H16" s="6">
        <v>520.43442934817904</v>
      </c>
      <c r="I16" s="3">
        <v>6.03089949534428</v>
      </c>
      <c r="J16" s="3">
        <v>2.6761700022547099E-2</v>
      </c>
      <c r="K16" s="3" t="s">
        <v>42</v>
      </c>
      <c r="L16" s="6" t="s">
        <v>22</v>
      </c>
      <c r="M16" s="7"/>
      <c r="N16" s="7"/>
      <c r="O16" s="2"/>
    </row>
    <row r="17" spans="1:15">
      <c r="A17" s="1" t="s">
        <v>44</v>
      </c>
      <c r="B17" s="1" t="s">
        <v>41</v>
      </c>
      <c r="C17" s="1"/>
      <c r="D17" s="1"/>
      <c r="E17" s="1" t="s">
        <v>52</v>
      </c>
      <c r="F17" s="1">
        <v>1</v>
      </c>
      <c r="G17" s="6">
        <v>2276.2057779398801</v>
      </c>
      <c r="H17" s="6">
        <v>504.91588309125802</v>
      </c>
      <c r="I17" s="3">
        <v>6.2124874858558004</v>
      </c>
      <c r="J17" s="3">
        <v>7.6349595945597301E-2</v>
      </c>
      <c r="K17" s="3">
        <v>1.1346545433672299</v>
      </c>
      <c r="L17" s="6">
        <v>113.465454336723</v>
      </c>
      <c r="M17" s="7"/>
      <c r="N17" s="7"/>
      <c r="O17" s="2"/>
    </row>
    <row r="18" spans="1:15">
      <c r="A18" s="1" t="s">
        <v>45</v>
      </c>
      <c r="B18" s="1" t="s">
        <v>41</v>
      </c>
      <c r="C18" s="1"/>
      <c r="D18" s="1"/>
      <c r="E18" s="1" t="s">
        <v>52</v>
      </c>
      <c r="F18" s="1">
        <v>10</v>
      </c>
      <c r="G18" s="6">
        <v>9999.2532391447403</v>
      </c>
      <c r="H18" s="6">
        <v>1917.7813568680201</v>
      </c>
      <c r="I18" s="3">
        <v>6.1963587476625701</v>
      </c>
      <c r="J18" s="3">
        <v>7.6393643157819796E-2</v>
      </c>
      <c r="K18" s="3">
        <v>8.8027679050143703</v>
      </c>
      <c r="L18" s="6">
        <v>88.027679050143703</v>
      </c>
      <c r="M18" s="7"/>
      <c r="N18" s="7"/>
      <c r="O18" s="2"/>
    </row>
    <row r="19" spans="1:15">
      <c r="A19" s="1" t="s">
        <v>46</v>
      </c>
      <c r="B19" s="1" t="s">
        <v>41</v>
      </c>
      <c r="C19" s="1"/>
      <c r="D19" s="1"/>
      <c r="E19" s="1" t="s">
        <v>52</v>
      </c>
      <c r="F19" s="1">
        <v>50</v>
      </c>
      <c r="G19" s="6">
        <v>50508.496078477598</v>
      </c>
      <c r="H19" s="6">
        <v>9139.7196239887398</v>
      </c>
      <c r="I19" s="3">
        <v>6.23528988281429</v>
      </c>
      <c r="J19" s="3">
        <v>7.9634408056324296E-2</v>
      </c>
      <c r="K19" s="3">
        <v>49.000990982195503</v>
      </c>
      <c r="L19" s="6">
        <v>98.001981964391007</v>
      </c>
      <c r="M19" s="7"/>
      <c r="N19" s="7"/>
      <c r="O19" s="2"/>
    </row>
    <row r="20" spans="1:15">
      <c r="A20" s="1" t="s">
        <v>47</v>
      </c>
      <c r="B20" s="1" t="s">
        <v>41</v>
      </c>
      <c r="C20" s="1"/>
      <c r="D20" s="1"/>
      <c r="E20" s="1" t="s">
        <v>52</v>
      </c>
      <c r="F20" s="1">
        <v>500</v>
      </c>
      <c r="G20" s="6">
        <v>510378.26631029102</v>
      </c>
      <c r="H20" s="6">
        <v>85192.860949245107</v>
      </c>
      <c r="I20" s="3">
        <v>6.1812846049691501</v>
      </c>
      <c r="J20" s="3">
        <v>8.6025331948410305E-2</v>
      </c>
      <c r="K20" s="3">
        <v>502.6775456117</v>
      </c>
      <c r="L20" s="3">
        <v>100.53550912234</v>
      </c>
      <c r="M20" s="7"/>
      <c r="N20" s="7"/>
      <c r="O20" s="2"/>
    </row>
    <row r="21" spans="1:15">
      <c r="A21" s="1" t="s">
        <v>48</v>
      </c>
      <c r="B21" s="1" t="s">
        <v>41</v>
      </c>
      <c r="C21" s="1"/>
      <c r="D21" s="1"/>
      <c r="E21" s="1" t="s">
        <v>52</v>
      </c>
      <c r="F21" s="1">
        <v>2000</v>
      </c>
      <c r="G21" s="6">
        <v>2062471.4046586701</v>
      </c>
      <c r="H21" s="6">
        <v>339222.384212167</v>
      </c>
      <c r="I21" s="3">
        <v>6.2114548743885099</v>
      </c>
      <c r="J21" s="3">
        <v>8.8946629038078498E-2</v>
      </c>
      <c r="K21" s="3">
        <v>1999.3829043445601</v>
      </c>
      <c r="L21" s="3">
        <v>99.969145217228004</v>
      </c>
      <c r="M21" s="7"/>
      <c r="N21" s="1"/>
      <c r="O21" s="1"/>
    </row>
    <row r="22" spans="1:15">
      <c r="A22" s="1" t="s">
        <v>39</v>
      </c>
      <c r="B22" s="1" t="s">
        <v>17</v>
      </c>
      <c r="C22" s="1"/>
      <c r="D22" s="1"/>
      <c r="E22" s="1" t="s">
        <v>52</v>
      </c>
      <c r="F22" s="1" t="s">
        <v>22</v>
      </c>
      <c r="G22" s="6">
        <v>1420.43954374843</v>
      </c>
      <c r="H22" s="6">
        <v>549.86138983231695</v>
      </c>
      <c r="I22" s="3">
        <v>6.2238950529634796</v>
      </c>
      <c r="J22" s="3">
        <v>3.4330500650868997E-2</v>
      </c>
      <c r="K22" s="3">
        <v>0.28488932243602</v>
      </c>
      <c r="L22" s="3" t="s">
        <v>22</v>
      </c>
      <c r="M22" s="8"/>
      <c r="N22" s="7"/>
      <c r="O22" s="4"/>
    </row>
    <row r="23" spans="1:15">
      <c r="A23" s="1" t="s">
        <v>39</v>
      </c>
      <c r="B23" s="1" t="s">
        <v>17</v>
      </c>
      <c r="C23" s="1"/>
      <c r="D23" s="1"/>
      <c r="E23" s="1" t="s">
        <v>52</v>
      </c>
      <c r="F23" s="1" t="s">
        <v>22</v>
      </c>
      <c r="G23" s="6">
        <v>742.92799446543495</v>
      </c>
      <c r="H23" s="6">
        <v>301.70220115639</v>
      </c>
      <c r="I23" s="3">
        <v>6.1973256838441797</v>
      </c>
      <c r="J23" s="3">
        <v>4.5789707561102198E-2</v>
      </c>
      <c r="K23" s="3" t="s">
        <v>42</v>
      </c>
      <c r="L23" s="3" t="s">
        <v>22</v>
      </c>
      <c r="M23" s="8"/>
      <c r="N23" s="7"/>
      <c r="O23" s="4"/>
    </row>
    <row r="24" spans="1:15">
      <c r="A24" s="1" t="s">
        <v>39</v>
      </c>
      <c r="B24" s="1" t="s">
        <v>17</v>
      </c>
      <c r="C24" s="1"/>
      <c r="D24" s="1"/>
      <c r="E24" s="1" t="s">
        <v>52</v>
      </c>
      <c r="F24" s="1" t="s">
        <v>22</v>
      </c>
      <c r="G24" s="6">
        <v>892.74596134012802</v>
      </c>
      <c r="H24" s="6">
        <v>501.56630204676202</v>
      </c>
      <c r="I24" s="3">
        <v>5.7523857502214302</v>
      </c>
      <c r="J24" s="3">
        <v>2.8883210985393998E-2</v>
      </c>
      <c r="K24" s="3" t="s">
        <v>42</v>
      </c>
      <c r="L24" s="3" t="s">
        <v>22</v>
      </c>
      <c r="M24" s="7"/>
      <c r="N24" s="7"/>
      <c r="O24" s="2"/>
    </row>
    <row r="25" spans="1:15">
      <c r="A25" s="1" t="s">
        <v>44</v>
      </c>
      <c r="B25" s="1" t="s">
        <v>17</v>
      </c>
      <c r="C25" s="1"/>
      <c r="D25" s="1"/>
      <c r="E25" s="1" t="s">
        <v>52</v>
      </c>
      <c r="F25" s="1" t="s">
        <v>22</v>
      </c>
      <c r="G25" s="6">
        <v>1669.7330324966699</v>
      </c>
      <c r="H25" s="6">
        <v>798.97445020113901</v>
      </c>
      <c r="I25" s="3">
        <v>6.2249640087052098</v>
      </c>
      <c r="J25" s="3">
        <v>2.95256806995461E-2</v>
      </c>
      <c r="K25" s="3">
        <v>0.53243642706081595</v>
      </c>
      <c r="L25" s="3" t="s">
        <v>22</v>
      </c>
      <c r="M25" s="7"/>
      <c r="N25" s="7"/>
      <c r="O25" s="2"/>
    </row>
    <row r="26" spans="1:15">
      <c r="A26" s="1" t="s">
        <v>46</v>
      </c>
      <c r="B26" s="1" t="s">
        <v>17</v>
      </c>
      <c r="C26" s="1"/>
      <c r="D26" s="1"/>
      <c r="E26" s="1" t="s">
        <v>52</v>
      </c>
      <c r="F26" s="1" t="s">
        <v>22</v>
      </c>
      <c r="G26" s="6">
        <v>52290.217586518302</v>
      </c>
      <c r="H26" s="6">
        <v>10122.5392564047</v>
      </c>
      <c r="I26" s="3">
        <v>6.1837988456685897</v>
      </c>
      <c r="J26" s="3">
        <v>7.8355330006265198E-2</v>
      </c>
      <c r="K26" s="3">
        <v>50.768151658499399</v>
      </c>
      <c r="L26" s="6" t="s">
        <v>22</v>
      </c>
      <c r="M26" s="7"/>
      <c r="N26" s="7"/>
      <c r="O26" s="2"/>
    </row>
    <row r="27" spans="1:15">
      <c r="A27" s="1" t="s">
        <v>47</v>
      </c>
      <c r="B27" s="1" t="s">
        <v>17</v>
      </c>
      <c r="C27" s="1"/>
      <c r="D27" s="1"/>
      <c r="E27" s="1" t="s">
        <v>52</v>
      </c>
      <c r="F27" s="1" t="s">
        <v>22</v>
      </c>
      <c r="G27" s="6">
        <v>494012.27160801803</v>
      </c>
      <c r="H27" s="6">
        <v>78867.532204359901</v>
      </c>
      <c r="I27" s="3">
        <v>6.17987396796405</v>
      </c>
      <c r="J27" s="3">
        <v>9.2141689503641502E-2</v>
      </c>
      <c r="K27" s="3">
        <v>486.61499623383003</v>
      </c>
      <c r="L27" s="6" t="s">
        <v>22</v>
      </c>
      <c r="M27" s="7"/>
      <c r="N27" s="7"/>
      <c r="O27" s="5"/>
    </row>
    <row r="28" spans="1:15">
      <c r="A28" s="1"/>
      <c r="B28" s="1"/>
      <c r="C28" s="1"/>
      <c r="D28" s="1"/>
      <c r="E28" s="1"/>
      <c r="F28" s="1"/>
      <c r="G28" s="6"/>
      <c r="H28" s="6"/>
      <c r="I28" s="3"/>
      <c r="J28" s="3"/>
      <c r="K28" s="3"/>
      <c r="L28" s="6"/>
      <c r="M28" s="7"/>
      <c r="N28" s="9"/>
      <c r="O28" s="10"/>
    </row>
  </sheetData>
  <sortState xmlns:xlrd2="http://schemas.microsoft.com/office/spreadsheetml/2017/richdata2" ref="A2:O27">
    <sortCondition ref="D2:D2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753111-88DC-47FC-BA51-17AB8FB49F06}"/>
</file>

<file path=customXml/itemProps2.xml><?xml version="1.0" encoding="utf-8"?>
<ds:datastoreItem xmlns:ds="http://schemas.openxmlformats.org/officeDocument/2006/customXml" ds:itemID="{02AC4BF5-64B1-430F-BA01-59F4D282E12F}"/>
</file>

<file path=customXml/itemProps3.xml><?xml version="1.0" encoding="utf-8"?>
<ds:datastoreItem xmlns:ds="http://schemas.openxmlformats.org/officeDocument/2006/customXml" ds:itemID="{4BD0DA8C-53A7-44C3-96A7-8A42214F0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Koshkin, Sergei</dc:creator>
  <cp:keywords/>
  <dc:description/>
  <cp:lastModifiedBy>Mukhopadhyay, Jigeesha</cp:lastModifiedBy>
  <cp:revision/>
  <dcterms:created xsi:type="dcterms:W3CDTF">2025-05-22T14:55:25Z</dcterms:created>
  <dcterms:modified xsi:type="dcterms:W3CDTF">2025-06-02T15:06:29Z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  <property fmtid="{D5CDD505-2E9C-101B-9397-08002B2CF9AE}" pid="3" name="MediaServiceImageTags">
    <vt:lpwstr/>
  </property>
</Properties>
</file>