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filterPrivacy="1"/>
  <xr:revisionPtr revIDLastSave="1" documentId="13_ncr:1_{2F762938-E327-4D62-A3E3-1C34D7362DF0}" xr6:coauthVersionLast="47" xr6:coauthVersionMax="47" xr10:uidLastSave="{58A38A91-2348-49BC-BEBB-5A21FBBBB3B3}"/>
  <bookViews>
    <workbookView xWindow="-28920" yWindow="-120" windowWidth="29040" windowHeight="15720" activeTab="11" xr2:uid="{00000000-000D-0000-FFFF-FFFF00000000}"/>
  </bookViews>
  <sheets>
    <sheet name="State_code" sheetId="3" r:id="rId1"/>
    <sheet name="Bene_Div_1" sheetId="1" r:id="rId2"/>
    <sheet name="FFS_Div_1" sheetId="2" r:id="rId3"/>
    <sheet name="Bene_Div_2" sheetId="4" r:id="rId4"/>
    <sheet name="FFS_Div_2" sheetId="5" r:id="rId5"/>
    <sheet name="Bene_Div_3" sheetId="6" r:id="rId6"/>
    <sheet name="FFS_Div_3" sheetId="7" r:id="rId7"/>
    <sheet name="Bene_Div_4" sheetId="8" r:id="rId8"/>
    <sheet name="FFS_Div_4" sheetId="9" r:id="rId9"/>
    <sheet name="Bene_div_5" sheetId="10" r:id="rId10"/>
    <sheet name="FFS_Div_5" sheetId="11" r:id="rId11"/>
    <sheet name="Diabetes_Div_6-9_prvlnc" sheetId="12" r:id="rId12"/>
    <sheet name="COPD_Div_6-9_prvlnc" sheetId="13" r:id="rId13"/>
    <sheet name="Osteoporosis_6-9_prvlnc" sheetId="14" r:id="rId14"/>
    <sheet name="Sheet1" sheetId="15" r:id="rId15"/>
  </sheets>
  <externalReferences>
    <externalReference r:id="rId16"/>
    <externalReference r:id="rId17"/>
  </externalReferences>
  <definedNames>
    <definedName name="_xlnm._FilterDatabase" localSheetId="13" hidden="1">'Osteoporosis_6-9_prvlnc'!$A$2:$G$2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0" i="12" l="1" a="1"/>
  <c r="E10" i="12"/>
  <c r="M4" i="1" a="1"/>
  <c r="M4" i="1" s="1"/>
  <c r="I41" i="14"/>
  <c r="J41" i="14" s="1" a="1"/>
  <c r="J41" i="14" s="1"/>
  <c r="H40" i="14"/>
  <c r="H39" i="14"/>
  <c r="H38" i="14"/>
  <c r="H37" i="14"/>
  <c r="H36" i="14"/>
  <c r="H35" i="14"/>
  <c r="H34" i="14"/>
  <c r="H33" i="14"/>
  <c r="I29" i="14"/>
  <c r="J29" i="14" s="1" a="1"/>
  <c r="J29" i="14" s="1"/>
  <c r="H28" i="14"/>
  <c r="H27" i="14"/>
  <c r="H26" i="14"/>
  <c r="H25" i="14"/>
  <c r="I19" i="14"/>
  <c r="J19" i="14" s="1" a="1"/>
  <c r="J19" i="14" s="1"/>
  <c r="H18" i="14"/>
  <c r="H17" i="14"/>
  <c r="H16" i="14"/>
  <c r="H15" i="14"/>
  <c r="I8" i="14"/>
  <c r="E10" i="14" s="1" a="1"/>
  <c r="E10" i="14" s="1"/>
  <c r="H7" i="14"/>
  <c r="H6" i="14"/>
  <c r="H5" i="14"/>
  <c r="H4" i="14"/>
  <c r="H3" i="14"/>
  <c r="I44" i="13"/>
  <c r="J44" i="13" s="1" a="1"/>
  <c r="J44" i="13" s="1"/>
  <c r="H43" i="13"/>
  <c r="H42" i="13"/>
  <c r="H41" i="13"/>
  <c r="H40" i="13"/>
  <c r="H39" i="13"/>
  <c r="H38" i="13"/>
  <c r="H37" i="13"/>
  <c r="H36" i="13"/>
  <c r="J30" i="13" a="1"/>
  <c r="J30" i="13" s="1"/>
  <c r="I30" i="13"/>
  <c r="H29" i="13"/>
  <c r="H28" i="13"/>
  <c r="H27" i="13"/>
  <c r="H26" i="13"/>
  <c r="I21" i="13"/>
  <c r="J21" i="13" s="1" a="1"/>
  <c r="J21" i="13" s="1"/>
  <c r="H20" i="13"/>
  <c r="H19" i="13"/>
  <c r="H18" i="13"/>
  <c r="H17" i="13"/>
  <c r="I8" i="13"/>
  <c r="E10" i="13" s="1" a="1"/>
  <c r="E10" i="13" s="1"/>
  <c r="H7" i="13"/>
  <c r="H6" i="13"/>
  <c r="H5" i="13"/>
  <c r="H4" i="13"/>
  <c r="H3" i="13"/>
  <c r="J44" i="12" a="1"/>
  <c r="J44" i="12" s="1"/>
  <c r="I44" i="12"/>
  <c r="H43" i="12"/>
  <c r="H42" i="12"/>
  <c r="H41" i="12"/>
  <c r="H40" i="12"/>
  <c r="H39" i="12"/>
  <c r="H38" i="12"/>
  <c r="H37" i="12"/>
  <c r="H36" i="12"/>
  <c r="J29" i="12" a="1"/>
  <c r="J29" i="12" s="1"/>
  <c r="I29" i="12"/>
  <c r="H28" i="12"/>
  <c r="H27" i="12"/>
  <c r="H26" i="12"/>
  <c r="H25" i="12"/>
  <c r="I21" i="12"/>
  <c r="J21" i="12" s="1" a="1"/>
  <c r="J21" i="12" s="1"/>
  <c r="H20" i="12"/>
  <c r="H19" i="12"/>
  <c r="H18" i="12"/>
  <c r="H17" i="12"/>
  <c r="I8" i="12"/>
  <c r="H7" i="12"/>
  <c r="H6" i="12"/>
  <c r="H5" i="12"/>
  <c r="H4" i="12"/>
  <c r="H3" i="12"/>
  <c r="I41" i="10"/>
  <c r="J41" i="10" s="1"/>
  <c r="I40" i="10"/>
  <c r="J40" i="10" s="1"/>
  <c r="I39" i="10"/>
  <c r="J39" i="10" s="1"/>
  <c r="I38" i="10"/>
  <c r="J38" i="10" s="1"/>
  <c r="I37" i="10"/>
  <c r="J37" i="10" s="1"/>
  <c r="I36" i="10"/>
  <c r="J36" i="10" s="1"/>
  <c r="I35" i="10"/>
  <c r="J35" i="10" s="1"/>
  <c r="J34" i="10"/>
  <c r="I33" i="10"/>
  <c r="J33" i="10" s="1"/>
  <c r="I27" i="10"/>
  <c r="J27" i="10" s="1"/>
  <c r="I26" i="10"/>
  <c r="J26" i="10" s="1"/>
  <c r="I25" i="10"/>
  <c r="J25" i="10" s="1"/>
  <c r="I24" i="10"/>
  <c r="J24" i="10" s="1"/>
  <c r="I23" i="10"/>
  <c r="J23" i="10" s="1"/>
  <c r="I22" i="10"/>
  <c r="J22" i="10" s="1"/>
  <c r="I21" i="10"/>
  <c r="J21" i="10" s="1"/>
  <c r="J20" i="10"/>
  <c r="J19" i="10"/>
  <c r="I19" i="10"/>
  <c r="J5" i="10"/>
  <c r="J6" i="10"/>
  <c r="J9" i="10"/>
  <c r="J12" i="10"/>
  <c r="I6" i="10"/>
  <c r="I7" i="10"/>
  <c r="J7" i="10" s="1"/>
  <c r="I8" i="10"/>
  <c r="J8" i="10" s="1"/>
  <c r="I9" i="10"/>
  <c r="I10" i="10"/>
  <c r="J10" i="10" s="1"/>
  <c r="I11" i="10"/>
  <c r="J11" i="10" s="1"/>
  <c r="I12" i="10"/>
  <c r="I4" i="10"/>
  <c r="J4" i="10" s="1"/>
  <c r="I34" i="8"/>
  <c r="J34" i="8" s="1"/>
  <c r="I33" i="8"/>
  <c r="J33" i="8" s="1"/>
  <c r="I32" i="8"/>
  <c r="J32" i="8" s="1"/>
  <c r="I31" i="8"/>
  <c r="J31" i="8" s="1"/>
  <c r="I30" i="8"/>
  <c r="J30" i="8" s="1"/>
  <c r="I29" i="8"/>
  <c r="J29" i="8" s="1"/>
  <c r="I28" i="8"/>
  <c r="J28" i="8" s="1"/>
  <c r="I22" i="8"/>
  <c r="J22" i="8" s="1"/>
  <c r="I21" i="8"/>
  <c r="J21" i="8" s="1"/>
  <c r="I20" i="8"/>
  <c r="J20" i="8" s="1"/>
  <c r="I19" i="8"/>
  <c r="J19" i="8" s="1"/>
  <c r="I18" i="8"/>
  <c r="J18" i="8" s="1"/>
  <c r="I17" i="8"/>
  <c r="J17" i="8" s="1"/>
  <c r="I16" i="8"/>
  <c r="J16" i="8" s="1"/>
  <c r="J6" i="8"/>
  <c r="J7" i="8"/>
  <c r="J9" i="8"/>
  <c r="J10" i="8"/>
  <c r="I5" i="8"/>
  <c r="J5" i="8" s="1"/>
  <c r="I6" i="8"/>
  <c r="I7" i="8"/>
  <c r="I8" i="8"/>
  <c r="J8" i="8" s="1"/>
  <c r="I9" i="8"/>
  <c r="I10" i="8"/>
  <c r="I4" i="8"/>
  <c r="J4" i="8" s="1"/>
  <c r="J11" i="8" s="1"/>
  <c r="I29" i="6"/>
  <c r="J29" i="6" s="1"/>
  <c r="I28" i="6"/>
  <c r="J28" i="6" s="1"/>
  <c r="I27" i="6"/>
  <c r="J27" i="6" s="1"/>
  <c r="I26" i="6"/>
  <c r="J26" i="6" s="1"/>
  <c r="I25" i="6"/>
  <c r="J25" i="6" s="1"/>
  <c r="I19" i="6"/>
  <c r="J19" i="6" s="1"/>
  <c r="I18" i="6"/>
  <c r="J18" i="6" s="1"/>
  <c r="I17" i="6"/>
  <c r="J17" i="6" s="1"/>
  <c r="I16" i="6"/>
  <c r="J16" i="6" s="1"/>
  <c r="I15" i="6"/>
  <c r="J15" i="6" s="1"/>
  <c r="J5" i="6"/>
  <c r="J8" i="6"/>
  <c r="I5" i="6"/>
  <c r="I6" i="6"/>
  <c r="J6" i="6" s="1"/>
  <c r="I7" i="6"/>
  <c r="J7" i="6" s="1"/>
  <c r="I8" i="6"/>
  <c r="I4" i="6"/>
  <c r="J4" i="6" s="1"/>
  <c r="I23" i="4"/>
  <c r="J23" i="4" s="1"/>
  <c r="I22" i="4"/>
  <c r="J22" i="4" s="1"/>
  <c r="I21" i="4"/>
  <c r="J21" i="4" s="1"/>
  <c r="I14" i="4"/>
  <c r="J14" i="4" s="1"/>
  <c r="I13" i="4"/>
  <c r="J13" i="4" s="1"/>
  <c r="I12" i="4"/>
  <c r="J12" i="4" s="1"/>
  <c r="J6" i="4"/>
  <c r="J4" i="4"/>
  <c r="I5" i="4"/>
  <c r="J5" i="4" s="1"/>
  <c r="J7" i="4" s="1"/>
  <c r="M4" i="4" s="1"/>
  <c r="N4" i="4" s="1"/>
  <c r="I6" i="4"/>
  <c r="I4" i="4"/>
  <c r="J33" i="1"/>
  <c r="J32" i="1"/>
  <c r="J31" i="1"/>
  <c r="I33" i="1"/>
  <c r="I32" i="1"/>
  <c r="I31" i="1"/>
  <c r="I30" i="1"/>
  <c r="J30" i="1" s="1"/>
  <c r="I29" i="1"/>
  <c r="J29" i="1" s="1"/>
  <c r="I28" i="1"/>
  <c r="J28" i="1" s="1"/>
  <c r="J7" i="1"/>
  <c r="I17" i="1"/>
  <c r="J17" i="1" s="1"/>
  <c r="I18" i="1"/>
  <c r="J18" i="1" s="1"/>
  <c r="I19" i="1"/>
  <c r="J19" i="1" s="1"/>
  <c r="I20" i="1"/>
  <c r="J20" i="1" s="1"/>
  <c r="I21" i="1"/>
  <c r="J21" i="1" s="1"/>
  <c r="I16" i="1"/>
  <c r="J16" i="1" s="1"/>
  <c r="I4" i="1"/>
  <c r="J4" i="1" s="1"/>
  <c r="I5" i="1"/>
  <c r="J5" i="1" s="1"/>
  <c r="I6" i="1"/>
  <c r="J6" i="1" s="1"/>
  <c r="I7" i="1"/>
  <c r="I8" i="1"/>
  <c r="J8" i="1" s="1"/>
  <c r="I9" i="1"/>
  <c r="J9" i="1" s="1"/>
  <c r="M6" i="8" l="1"/>
  <c r="N6" i="8" s="1"/>
  <c r="M29" i="8"/>
  <c r="N29" i="8" s="1"/>
  <c r="J34" i="1"/>
  <c r="M28" i="1" s="1"/>
  <c r="N28" i="1" s="1"/>
  <c r="J13" i="10"/>
  <c r="M33" i="10" s="1"/>
  <c r="N33" i="10" s="1"/>
  <c r="M6" i="10"/>
  <c r="N6" i="10" s="1"/>
  <c r="J15" i="4"/>
  <c r="M20" i="4" s="1"/>
  <c r="N20" i="4" s="1"/>
  <c r="M11" i="4"/>
  <c r="N11" i="4" s="1"/>
  <c r="J9" i="6"/>
  <c r="M20" i="10"/>
  <c r="N20" i="10" s="1"/>
  <c r="M17" i="8"/>
  <c r="N17" i="8" s="1"/>
  <c r="J22" i="1"/>
  <c r="M16" i="1" s="1"/>
  <c r="N16" i="1" s="1"/>
  <c r="J10" i="1"/>
  <c r="N4" i="1" s="1"/>
  <c r="M25" i="6" l="1"/>
  <c r="N25" i="6" s="1"/>
  <c r="M15" i="6"/>
  <c r="N15" i="6" s="1"/>
  <c r="M5" i="6"/>
  <c r="N5"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<sst xmlns="http://schemas.openxmlformats.org/spreadsheetml/2006/main" count="1470" uniqueCount="166">
  <si>
    <t>Bene_Geo_Lvl</t>
  </si>
  <si>
    <t>Bene_Geo_Desc</t>
  </si>
  <si>
    <t>Bene_Geo_Cd</t>
  </si>
  <si>
    <t>Bene_Age_Lvl</t>
  </si>
  <si>
    <t>Bene_Demo_Lvl</t>
  </si>
  <si>
    <t>Bene_Demo_Desc</t>
  </si>
  <si>
    <t>Bene_Cond</t>
  </si>
  <si>
    <t>Prvlnc</t>
  </si>
  <si>
    <t>State</t>
  </si>
  <si>
    <t>Connecticut</t>
  </si>
  <si>
    <t>65+</t>
  </si>
  <si>
    <t>All</t>
  </si>
  <si>
    <t>COPD</t>
  </si>
  <si>
    <t>Maine</t>
  </si>
  <si>
    <t>Massachusetts</t>
  </si>
  <si>
    <t>New Hampshire</t>
  </si>
  <si>
    <t>Rhode Island</t>
  </si>
  <si>
    <t>Vermont</t>
  </si>
  <si>
    <t>YEAR</t>
  </si>
  <si>
    <t>BENE_GEO_LVL</t>
  </si>
  <si>
    <t>BENE_GEO_DESC</t>
  </si>
  <si>
    <t>BENE_GEO_CD</t>
  </si>
  <si>
    <t>BENE_AGE_LVL</t>
  </si>
  <si>
    <t>BENES_WTH_PTAPTB_CNT</t>
  </si>
  <si>
    <t>BENES_FFS_CNT</t>
  </si>
  <si>
    <t>CT</t>
  </si>
  <si>
    <t>&gt;65</t>
  </si>
  <si>
    <t>MA</t>
  </si>
  <si>
    <t>ME</t>
  </si>
  <si>
    <t>NH</t>
  </si>
  <si>
    <t>RI</t>
  </si>
  <si>
    <t>VT</t>
  </si>
  <si>
    <t>STATE_NAME</t>
  </si>
  <si>
    <t>STATE_CODE</t>
  </si>
  <si>
    <t>Alabama</t>
  </si>
  <si>
    <t>AL</t>
  </si>
  <si>
    <t>Alaska</t>
  </si>
  <si>
    <t>AK</t>
  </si>
  <si>
    <t>Arizona</t>
  </si>
  <si>
    <t>AZ</t>
  </si>
  <si>
    <t>Arkansas</t>
  </si>
  <si>
    <t>AR</t>
  </si>
  <si>
    <t>California</t>
  </si>
  <si>
    <t>CA</t>
  </si>
  <si>
    <t>Colorado</t>
  </si>
  <si>
    <t>CO</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</si>
  <si>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</si>
  <si>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</si>
  <si>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</si>
  <si>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</si>
  <si>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</si>
  <si>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</si>
  <si>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</si>
  <si>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</si>
  <si>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</si>
  <si>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</si>
  <si>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</si>
  <si>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</si>
  <si>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</si>
  <si>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</si>
  <si>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</si>
  <si>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</si>
  <si>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</si>
  <si>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</si>
  <si>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</si>
  <si>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</si>
  <si>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</si>
  <si>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</si>
  <si>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Maryland</t>
  </si>
  <si>
    <t>MD</t>
  </si>
  <si>
    <t>Michigan</t>
  </si>
  <si>
    <t>MI</t>
  </si>
  <si>
    <t>Minnesota</t>
  </si>
  <si>
    <t>MN</t>
  </si>
  <si>
    <t>Mississippi</t>
  </si>
  <si>
    <t>MS</t>
  </si>
  <si>
    <t>Missouri</t>
  </si>
  <si>
    <t>MO</t>
  </si>
  <si>
    <t>Montana</t>
  </si>
  <si>
    <t>MT</t>
  </si>
  <si>
    <t>Nebraska</t>
  </si>
  <si>
    <t>NE</t>
  </si>
  <si>
    <t>Nevada</t>
  </si>
  <si>
    <t>NV</t>
  </si>
  <si>
    <t>New Jersey</t>
  </si>
  <si>
    <t>NJ</t>
  </si>
  <si>
    <t>New Mexico</t>
  </si>
  <si>
    <t>NM</t>
  </si>
  <si>
    <t>New York</t>
  </si>
  <si>
    <t>NY</t>
  </si>
  <si>
    <t>North Carolina</t>
  </si>
  <si>
    <t>NC</t>
  </si>
  <si>
    <t>North Dakota</t>
  </si>
  <si>
    <t>ND</t>
  </si>
  <si>
    <t>Ohio</t>
  </si>
  <si>
    <t>OH</t>
  </si>
  <si>
    <t>Oklahoma</t>
  </si>
  <si>
    <t>OK</t>
  </si>
  <si>
    <t>Oregon</t>
  </si>
  <si>
    <t>OR</t>
  </si>
  <si>
    <t>Pennsylvania</t>
  </si>
  <si>
    <t>PA</t>
  </si>
  <si>
    <t>South Carolina</t>
  </si>
  <si>
    <t>SC</t>
  </si>
  <si>
    <t>South Dakota</t>
  </si>
  <si>
    <t>SD</t>
  </si>
  <si>
    <t>Tennessee</t>
  </si>
  <si>
    <t>TN</t>
  </si>
  <si>
    <t>Texas</t>
  </si>
  <si>
    <t>TX</t>
  </si>
  <si>
    <t>Utah</t>
  </si>
  <si>
    <t>UT</t>
  </si>
  <si>
    <t>Virginia</t>
  </si>
  <si>
    <t>VA</t>
  </si>
  <si>
    <t>Washington</t>
  </si>
  <si>
    <t>WA</t>
  </si>
  <si>
    <t>West Virginia</t>
  </si>
  <si>
    <t>WV</t>
  </si>
  <si>
    <t>Wisconsin</t>
  </si>
  <si>
    <t>WI</t>
  </si>
  <si>
    <t>Wyoming</t>
  </si>
  <si>
    <t>WY</t>
  </si>
  <si>
    <t>State_Code</t>
  </si>
  <si>
    <t>Weighted Average - COPD</t>
  </si>
  <si>
    <t>Diabetes</t>
  </si>
  <si>
    <t>Weighted Average - Diabetes</t>
  </si>
  <si>
    <t>Osteoporosis</t>
  </si>
  <si>
    <t>Weighted Average - Osteoporosis</t>
  </si>
  <si>
    <t>Weighted Average_COPD</t>
  </si>
  <si>
    <t>Weighted Average_Diabetes</t>
  </si>
  <si>
    <t>Weighted Average_Osteoporosis</t>
  </si>
  <si>
    <t>Weighted Average _COPD</t>
  </si>
  <si>
    <t>Weighted Average _Diabetes</t>
  </si>
  <si>
    <t>osteoporosis</t>
  </si>
  <si>
    <t>Weighted Average _Osteoporosis</t>
  </si>
  <si>
    <t>Osteo</t>
  </si>
  <si>
    <t>Weighted Average_Osteo</t>
  </si>
  <si>
    <t>DC</t>
  </si>
  <si>
    <t>District of Columbia</t>
  </si>
  <si>
    <t>Chronic Disease Prevalence Analysis_ Division9_ PACIFIC_DIABETES</t>
  </si>
  <si>
    <t>State_code</t>
  </si>
  <si>
    <t>#sum for bene_ffs_cnt</t>
  </si>
  <si>
    <t>Weighted average for COPD in Pacific</t>
  </si>
  <si>
    <t>#25.5% of the total seniors in Division 9: Pacific are prevelent to Diabetes</t>
  </si>
  <si>
    <t xml:space="preserve">#sumproduct calculation where prevelence of each disease(column G) in each state in Pacific region is multiplied with the beneficiary count in each state and the entire is divided by the total beneficiary count/population </t>
  </si>
  <si>
    <t>Chronic Disease Prevalence Analysis_ Division6_East South Central_Diabetes</t>
  </si>
  <si>
    <t>state_code</t>
  </si>
  <si>
    <t>Weighted average for Diabetes in West South Central</t>
  </si>
  <si>
    <t xml:space="preserve">                                                                     Chronic Disease Prevalence Analysis_ Division7_ West South Central_DIABETES</t>
  </si>
  <si>
    <t>Chronic Disease Prevalence Analysis_ Division8_MOUNTAIN_Diabetes</t>
  </si>
  <si>
    <t>Weighted average for Diabetes in Mountain</t>
  </si>
  <si>
    <t>Chronic Disease Prevalence Analysis_ Division9_ PACIFIC_COPD</t>
  </si>
  <si>
    <t>#9.2% of the total seniors in Division 9: Pacific are prevelent to COPD</t>
  </si>
  <si>
    <t>Chronic Disease Prevalence Analysis_ Division6_East South Central_COPD</t>
  </si>
  <si>
    <t>Weighted average for Diabetes in East South Central</t>
  </si>
  <si>
    <t xml:space="preserve"> Chronic Disease Prevalence Analysis_ Division7_ West South Central_COPD</t>
  </si>
  <si>
    <t>Weighted average for COPD in West South Central</t>
  </si>
  <si>
    <t>Chronic Disease Prevalence Analysis_ Division8_ MOUNTAIN_COPD</t>
  </si>
  <si>
    <t>Chronic Disease Prevalence Analysis_ Division9_ PACIFIC_Osteoporosis</t>
  </si>
  <si>
    <t>Bene_ffs_cnt</t>
  </si>
  <si>
    <t xml:space="preserve">#7.8% of the total seniors in Division 9: Pacific are prevelent to Osteoporosis </t>
  </si>
  <si>
    <t>Chronic Disease Prevalence Analysis_ Division6_ East South Central</t>
  </si>
  <si>
    <t>Weighted average for Osteoporosis in East South Central</t>
  </si>
  <si>
    <t>Chronic Disease Prevalence Analysis_ Division7_ West South Central_Osteoporosis</t>
  </si>
  <si>
    <t>Chronic Disease Prevalence Analysis_ Division8_ Mountain_Osteoporosis</t>
  </si>
  <si>
    <t>Weighted average for Osteoporosis in Mountain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</si>
</sst>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C00000"/>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0" borderId="0" xfId="0" applyAlignment="1">
      <alignment wrapText="1"/>
    </xf>
    <xf numFmtId="0" fontId="0" fillId="0" borderId="1" xfId="0" applyBorder="1" applyAlignment="1">
      <alignment wrapText="1"/>
    </xf>
    <xf numFmtId="0" fontId="0" fillId="0" borderId="1" xfId="0" applyBorder="1"/>
    <xf numFmtId="0" fontId="0" fillId="3" borderId="0" xfId="0" applyFill="1" applyAlignment="1">
      <alignment wrapText="1"/>
    </xf>
    <xf numFmtId="0" fontId="0" fillId="2" borderId="0" xfId="0" applyFill="1" applyAlignment="1">
      <alignment wrapText="1"/>
    </xf>
    <xf numFmtId="0" fontId="0" fillId="2" borderId="1" xfId="0" applyFill="1" applyBorder="1" applyAlignment="1">
      <alignment wrapText="1"/>
    </xf>
    <xf numFmtId="0" fontId="0" fillId="4" borderId="0" xfId="0" applyFill="1"/>
    <xf numFmtId="0" fontId="0" fillId="5" borderId="0" xfId="0" applyFill="1"/>
    <xf numFmtId="0" fontId="0" fillId="0" borderId="0" xfId="0" applyAlignment="1">
      <alignment vertical="top" wrapText="1"/>
    </xf>
    <xf numFmtId="0" fontId="0" fillId="0" borderId="0" xfId="0" applyAlignment="1">
      <alignment vertical="center"/>
    </xf>
    <xf numFmtId="0" fontId="0" fillId="6" borderId="0" xfId="0" applyFill="1" applyAlignment="1">
      <alignment wrapText="1"/>
    </xf>
    <xf numFmtId="0" fontId="0" fillId="7" borderId="0" xfId="0" applyFill="1" applyAlignment="1">
      <alignment wrapText="1"/>
    </xf>
    <xf numFmtId="0" fontId="0" fillId="4" borderId="0" xfId="0" applyFill="1" applyAlignment="1">
      <alignment vertical="center"/>
    </xf>
    <xf numFmtId="0" fontId="0" fillId="4" borderId="1" xfId="0" applyFill="1" applyBorder="1" applyAlignment="1">
      <alignment vertical="center"/>
    </xf>
    <xf numFmtId="0" fontId="0" fillId="6" borderId="1" xfId="0" applyFill="1" applyBorder="1" applyAlignment="1">
      <alignment vertical="center" wrapText="1"/>
    </xf>
    <xf numFmtId="0" fontId="0" fillId="8" borderId="0" xfId="0" applyFill="1"/>
    <xf numFmtId="0" fontId="0" fillId="7" borderId="0" xfId="0" applyFill="1"/>
    <xf numFmtId="0" fontId="0" fillId="4" borderId="1" xfId="0" applyFill="1" applyBorder="1" applyAlignment="1">
      <alignment horizontal="center" vertical="center"/>
    </xf>
    <xf numFmtId="0" fontId="0" fillId="6" borderId="0" xfId="0" applyFill="1"/>
    <xf numFmtId="0" fontId="0" fillId="0" borderId="0" xfId="0" applyAlignment="1">
      <alignment vertical="center" wrapText="1"/>
    </xf>
    <xf numFmtId="0" fontId="0" fillId="9" borderId="0" xfId="0" applyFill="1" applyAlignment="1">
      <alignment vertical="center"/>
    </xf>
    <xf numFmtId="0" fontId="0" fillId="9" borderId="0" xfId="0" applyFill="1" applyAlignment="1">
      <alignment vertical="center" wrapText="1"/>
    </xf>
    <xf numFmtId="0" fontId="1" fillId="0" borderId="0" xfId="0" applyFont="1" applyAlignment="1">
      <alignment horizontal="left" vertical="center" indent="30"/>
    </xf>
    <xf numFmtId="0" fontId="1" fillId="0" borderId="0" xfId="0" applyFont="1" applyAlignment="1">
      <alignment vertical="center"/>
    </xf>
    <xf numFmtId="0" fontId="0" fillId="9" borderId="1" xfId="0" applyFill="1" applyBorder="1" applyAlignment="1">
      <alignment vertical="center"/>
    </xf>
    <xf numFmtId="0" fontId="0" fillId="9" borderId="1" xfId="0" applyFill="1" applyBorder="1" applyAlignment="1">
      <alignment vertical="center" wrapText="1"/>
    </xf>
    <xf numFmtId="0" fontId="0" fillId="7" borderId="0" xfId="0" applyFill="1" applyAlignment="1">
      <alignment vertical="center"/>
    </xf>
    <xf numFmtId="0" fontId="0" fillId="7" borderId="1" xfId="0" applyFill="1" applyBorder="1" applyAlignment="1">
      <alignment vertical="center" wrapText="1"/>
    </xf>
    <xf numFmtId="0" fontId="0" fillId="9" borderId="0" xfId="0" applyFill="1"/>
    <xf numFmtId="0" fontId="0" fillId="7" borderId="0" xfId="0" applyFill="1" applyAlignment="1">
      <alignment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Mohit\Notes\MSBA%20-%20Clark%20University%20(Notes)\Sem-3\BAN%205650%20-%20Applied%20Business%20Analytics\Assignment-2\Chronic%20Disease%20Prevalence%20Analysis_%20Division9_%20PACIFIC%20latest.xlsx" TargetMode="External"/><Relationship Id="rId1" Type="http://schemas.openxmlformats.org/officeDocument/2006/relationships/externalLinkPath" Target="Chronic%20Disease%20Prevalence%20Analysis_%20Division9_%20PACIFIC%20latest.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https://d.docs.live.net/ad4bece56c1794aa/Documents/Book1.xlsx" TargetMode="External"/><Relationship Id="rId1" Type="http://schemas.openxmlformats.org/officeDocument/2006/relationships/externalLinkPath" Target="/ad4bece56c1794aa/Documents/Book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iabetes_prvlnc"/>
      <sheetName val="COPD_prvlnc"/>
      <sheetName val="Osteoporosis_prvlnc"/>
      <sheetName val="Bene_count"/>
      <sheetName val="State_code"/>
    </sheetNames>
    <sheetDataSet>
      <sheetData sheetId="0"/>
      <sheetData sheetId="1"/>
      <sheetData sheetId="2"/>
      <sheetData sheetId="3"/>
      <sheetData sheetId="4">
        <row r="1">
          <cell r="A1" t="str">
            <v>STATE_NAME</v>
          </cell>
          <cell r="B1" t="str">
            <v>STATE_CODE</v>
          </cell>
        </row>
        <row r="2">
          <cell r="A2" t="str">
            <v>Alabama</v>
          </cell>
          <cell r="B2" t="str">
            <v>AL</v>
          </cell>
        </row>
        <row r="3">
          <cell r="A3" t="str">
            <v>Alaska</v>
          </cell>
          <cell r="B3" t="str">
            <v>AK</v>
          </cell>
        </row>
        <row r="4">
          <cell r="A4" t="str">
            <v>Arizona</v>
          </cell>
          <cell r="B4" t="str">
            <v>AZ</v>
          </cell>
        </row>
        <row r="5">
          <cell r="A5" t="str">
            <v>Arkansas</v>
          </cell>
          <cell r="B5" t="str">
            <v>AR</v>
          </cell>
        </row>
        <row r="6">
          <cell r="A6" t="str">
            <v>California</v>
          </cell>
          <cell r="B6" t="str">
            <v>CA</v>
          </cell>
        </row>
        <row r="7">
          <cell r="A7" t="str">
            <v>Colorado</v>
          </cell>
          <cell r="B7" t="str">
            <v>CO</v>
          </cell>
        </row>
        <row r="8">
          <cell r="A8" t="str">
            <v>Connecticut</v>
          </cell>
          <cell r="B8" t="str">
            <v>CT</v>
          </cell>
        </row>
        <row r="9">
          <cell r="A9" t="str">
            <v>Delaware</v>
          </cell>
          <cell r="B9" t="str">
            <v>DE</v>
          </cell>
        </row>
        <row r="10">
          <cell r="A10" t="str">
            <v>Florida</v>
          </cell>
          <cell r="B10" t="str">
            <v>FL</v>
          </cell>
        </row>
        <row r="11">
          <cell r="A11" t="str">
            <v>Georgia</v>
          </cell>
          <cell r="B11" t="str">
            <v>GA</v>
          </cell>
        </row>
        <row r="12">
          <cell r="A12" t="str">
            <v>Hawaii</v>
          </cell>
          <cell r="B12" t="str">
            <v>HI</v>
          </cell>
        </row>
        <row r="13">
          <cell r="A13" t="str">
            <v>Idaho</v>
          </cell>
          <cell r="B13" t="str">
            <v>ID</v>
          </cell>
        </row>
        <row r="14">
          <cell r="A14" t="str">
            <v>Illinois</v>
          </cell>
          <cell r="B14" t="str">
            <v>IL</v>
          </cell>
        </row>
        <row r="15">
          <cell r="A15" t="str">
            <v>Indiana</v>
          </cell>
          <cell r="B15" t="str">
            <v>IN</v>
          </cell>
        </row>
        <row r="16">
          <cell r="A16" t="str">
            <v>Iowa</v>
          </cell>
          <cell r="B16" t="str">
            <v>IA</v>
          </cell>
        </row>
        <row r="17">
          <cell r="A17" t="str">
            <v>Kansas</v>
          </cell>
          <cell r="B17" t="str">
            <v>KS</v>
          </cell>
        </row>
        <row r="18">
          <cell r="A18" t="str">
            <v>Kentucky</v>
          </cell>
          <cell r="B18" t="str">
            <v>KY</v>
          </cell>
        </row>
        <row r="19">
          <cell r="A19" t="str">
            <v>Louisiana</v>
          </cell>
          <cell r="B19" t="str">
            <v>LA</v>
          </cell>
        </row>
        <row r="20">
          <cell r="A20" t="str">
            <v>Maine</v>
          </cell>
          <cell r="B20" t="str">
            <v>ME</v>
          </cell>
        </row>
        <row r="21">
          <cell r="A21" t="str">
            <v>Maryland</v>
          </cell>
          <cell r="B21" t="str">
            <v>MD</v>
          </cell>
        </row>
        <row r="22">
          <cell r="A22" t="str">
            <v>Massachusetts</v>
          </cell>
          <cell r="B22" t="str">
            <v>MA</v>
          </cell>
        </row>
        <row r="23">
          <cell r="A23" t="str">
            <v>Michigan</v>
          </cell>
          <cell r="B23" t="str">
            <v>MI</v>
          </cell>
        </row>
        <row r="24">
          <cell r="A24" t="str">
            <v>Minnesota</v>
          </cell>
          <cell r="B24" t="str">
            <v>MN</v>
          </cell>
        </row>
        <row r="25">
          <cell r="A25" t="str">
            <v>Mississippi</v>
          </cell>
          <cell r="B25" t="str">
            <v>MS</v>
          </cell>
        </row>
        <row r="26">
          <cell r="A26" t="str">
            <v>Missouri</v>
          </cell>
          <cell r="B26" t="str">
            <v>MO</v>
          </cell>
        </row>
        <row r="27">
          <cell r="A27" t="str">
            <v>Montana</v>
          </cell>
          <cell r="B27" t="str">
            <v>MT</v>
          </cell>
        </row>
        <row r="28">
          <cell r="A28" t="str">
            <v>Nebraska</v>
          </cell>
          <cell r="B28" t="str">
            <v>NE</v>
          </cell>
        </row>
        <row r="29">
          <cell r="A29" t="str">
            <v>Nevada</v>
          </cell>
          <cell r="B29" t="str">
            <v>NV</v>
          </cell>
        </row>
        <row r="30">
          <cell r="A30" t="str">
            <v>New Hampshire</v>
          </cell>
          <cell r="B30" t="str">
            <v>NH</v>
          </cell>
        </row>
        <row r="31">
          <cell r="A31" t="str">
            <v>New Jersey</v>
          </cell>
          <cell r="B31" t="str">
            <v>NJ</v>
          </cell>
        </row>
        <row r="32">
          <cell r="A32" t="str">
            <v>New Mexico</v>
          </cell>
          <cell r="B32" t="str">
            <v>NM</v>
          </cell>
        </row>
        <row r="33">
          <cell r="A33" t="str">
            <v>New York</v>
          </cell>
          <cell r="B33" t="str">
            <v>NY</v>
          </cell>
        </row>
        <row r="34">
          <cell r="A34" t="str">
            <v>North Carolina</v>
          </cell>
          <cell r="B34" t="str">
            <v>NC</v>
          </cell>
        </row>
        <row r="35">
          <cell r="A35" t="str">
            <v>North Dakota</v>
          </cell>
          <cell r="B35" t="str">
            <v>ND</v>
          </cell>
        </row>
        <row r="36">
          <cell r="A36" t="str">
            <v>Ohio</v>
          </cell>
          <cell r="B36" t="str">
            <v>OH</v>
          </cell>
        </row>
        <row r="37">
          <cell r="A37" t="str">
            <v>Oklahoma</v>
          </cell>
          <cell r="B37" t="str">
            <v>OK</v>
          </cell>
        </row>
        <row r="38">
          <cell r="A38" t="str">
            <v>Oregon</v>
          </cell>
          <cell r="B38" t="str">
            <v>OR</v>
          </cell>
        </row>
        <row r="39">
          <cell r="A39" t="str">
            <v>Pennsylvania</v>
          </cell>
          <cell r="B39" t="str">
            <v>PA</v>
          </cell>
        </row>
        <row r="40">
          <cell r="A40" t="str">
            <v>Rhode Island</v>
          </cell>
          <cell r="B40" t="str">
            <v>RI</v>
          </cell>
        </row>
        <row r="41">
          <cell r="A41" t="str">
            <v>South Carolina</v>
          </cell>
          <cell r="B41" t="str">
            <v>SC</v>
          </cell>
        </row>
        <row r="42">
          <cell r="A42" t="str">
            <v>South Dakota</v>
          </cell>
          <cell r="B42" t="str">
            <v>SD</v>
          </cell>
        </row>
        <row r="43">
          <cell r="A43" t="str">
            <v>Tennessee</v>
          </cell>
          <cell r="B43" t="str">
            <v>TN</v>
          </cell>
        </row>
        <row r="44">
          <cell r="A44" t="str">
            <v>Texas</v>
          </cell>
          <cell r="B44" t="str">
            <v>TX</v>
          </cell>
        </row>
        <row r="45">
          <cell r="A45" t="str">
            <v>Utah</v>
          </cell>
          <cell r="B45" t="str">
            <v>UT</v>
          </cell>
        </row>
        <row r="46">
          <cell r="A46" t="str">
            <v>Vermont</v>
          </cell>
          <cell r="B46" t="str">
            <v>VT</v>
          </cell>
        </row>
        <row r="47">
          <cell r="A47" t="str">
            <v>Virginia</v>
          </cell>
          <cell r="B47" t="str">
            <v>VA</v>
          </cell>
        </row>
        <row r="48">
          <cell r="A48" t="str">
            <v>Washington</v>
          </cell>
          <cell r="B48" t="str">
            <v>WA</v>
          </cell>
        </row>
        <row r="49">
          <cell r="A49" t="str">
            <v>West Virginia</v>
          </cell>
          <cell r="B49" t="str">
            <v>WV</v>
          </cell>
        </row>
        <row r="50">
          <cell r="A50" t="str">
            <v>Wisconsin</v>
          </cell>
          <cell r="B50" t="str">
            <v>WI</v>
          </cell>
        </row>
        <row r="51">
          <cell r="A51" t="str">
            <v>Wyoming</v>
          </cell>
          <cell r="B51" t="str">
            <v>WY</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iabetes_prvlnc"/>
      <sheetName val="COPD_PRVLNC"/>
      <sheetName val="Osteoporosis_PRVLNC"/>
      <sheetName val="bene_count"/>
      <sheetName val="state_code"/>
    </sheetNames>
    <sheetDataSet>
      <sheetData sheetId="0"/>
      <sheetData sheetId="1"/>
      <sheetData sheetId="2"/>
      <sheetData sheetId="3"/>
      <sheetData sheetId="4">
        <row r="1">
          <cell r="A1" t="str">
            <v>STATE_NAME</v>
          </cell>
          <cell r="B1" t="str">
            <v>STATE_CODE</v>
          </cell>
        </row>
        <row r="2">
          <cell r="A2" t="str">
            <v>Alabama</v>
          </cell>
          <cell r="B2" t="str">
            <v>AL</v>
          </cell>
        </row>
        <row r="3">
          <cell r="A3" t="str">
            <v>Alaska</v>
          </cell>
          <cell r="B3" t="str">
            <v>AK</v>
          </cell>
        </row>
        <row r="4">
          <cell r="A4" t="str">
            <v>Arizona</v>
          </cell>
          <cell r="B4" t="str">
            <v>AZ</v>
          </cell>
        </row>
        <row r="5">
          <cell r="A5" t="str">
            <v>Arkansas</v>
          </cell>
          <cell r="B5" t="str">
            <v>AR</v>
          </cell>
        </row>
        <row r="6">
          <cell r="A6" t="str">
            <v>California</v>
          </cell>
          <cell r="B6" t="str">
            <v>CA</v>
          </cell>
        </row>
        <row r="7">
          <cell r="A7" t="str">
            <v>Colorado</v>
          </cell>
          <cell r="B7" t="str">
            <v>CO</v>
          </cell>
        </row>
        <row r="8">
          <cell r="A8" t="str">
            <v>Connecticut</v>
          </cell>
          <cell r="B8" t="str">
            <v>CT</v>
          </cell>
        </row>
        <row r="9">
          <cell r="A9" t="str">
            <v>Delaware</v>
          </cell>
          <cell r="B9" t="str">
            <v>DE</v>
          </cell>
        </row>
        <row r="10">
          <cell r="A10" t="str">
            <v>Florida</v>
          </cell>
          <cell r="B10" t="str">
            <v>FL</v>
          </cell>
        </row>
        <row r="11">
          <cell r="A11" t="str">
            <v>Georgia</v>
          </cell>
          <cell r="B11" t="str">
            <v>GA</v>
          </cell>
        </row>
        <row r="12">
          <cell r="A12" t="str">
            <v>Hawaii</v>
          </cell>
          <cell r="B12" t="str">
            <v>HI</v>
          </cell>
        </row>
        <row r="13">
          <cell r="A13" t="str">
            <v>Idaho</v>
          </cell>
          <cell r="B13" t="str">
            <v>ID</v>
          </cell>
        </row>
        <row r="14">
          <cell r="A14" t="str">
            <v>Illinois</v>
          </cell>
          <cell r="B14" t="str">
            <v>IL</v>
          </cell>
        </row>
        <row r="15">
          <cell r="A15" t="str">
            <v>Indiana</v>
          </cell>
          <cell r="B15" t="str">
            <v>IN</v>
          </cell>
        </row>
        <row r="16">
          <cell r="A16" t="str">
            <v>Iowa</v>
          </cell>
          <cell r="B16" t="str">
            <v>IA</v>
          </cell>
        </row>
        <row r="17">
          <cell r="A17" t="str">
            <v>Kansas</v>
          </cell>
          <cell r="B17" t="str">
            <v>KS</v>
          </cell>
        </row>
        <row r="18">
          <cell r="A18" t="str">
            <v>Kentucky</v>
          </cell>
          <cell r="B18" t="str">
            <v>KY</v>
          </cell>
        </row>
        <row r="19">
          <cell r="A19" t="str">
            <v>Louisiana</v>
          </cell>
          <cell r="B19" t="str">
            <v>LA</v>
          </cell>
        </row>
        <row r="20">
          <cell r="A20" t="str">
            <v>Maine</v>
          </cell>
          <cell r="B20" t="str">
            <v>ME</v>
          </cell>
        </row>
        <row r="21">
          <cell r="A21" t="str">
            <v>Maryland</v>
          </cell>
          <cell r="B21" t="str">
            <v>MD</v>
          </cell>
        </row>
        <row r="22">
          <cell r="A22" t="str">
            <v>Massachusetts</v>
          </cell>
          <cell r="B22" t="str">
            <v>MA</v>
          </cell>
        </row>
        <row r="23">
          <cell r="A23" t="str">
            <v>Michigan</v>
          </cell>
          <cell r="B23" t="str">
            <v>MI</v>
          </cell>
        </row>
        <row r="24">
          <cell r="A24" t="str">
            <v>Minnesota</v>
          </cell>
          <cell r="B24" t="str">
            <v>MN</v>
          </cell>
        </row>
        <row r="25">
          <cell r="A25" t="str">
            <v>Mississippi</v>
          </cell>
          <cell r="B25" t="str">
            <v>MS</v>
          </cell>
        </row>
        <row r="26">
          <cell r="A26" t="str">
            <v>Missouri</v>
          </cell>
          <cell r="B26" t="str">
            <v>MO</v>
          </cell>
        </row>
        <row r="27">
          <cell r="A27" t="str">
            <v>Montana</v>
          </cell>
          <cell r="B27" t="str">
            <v>MT</v>
          </cell>
        </row>
        <row r="28">
          <cell r="A28" t="str">
            <v>Nebraska</v>
          </cell>
          <cell r="B28" t="str">
            <v>NE</v>
          </cell>
        </row>
        <row r="29">
          <cell r="A29" t="str">
            <v>Nevada</v>
          </cell>
          <cell r="B29" t="str">
            <v>NV</v>
          </cell>
        </row>
        <row r="30">
          <cell r="A30" t="str">
            <v>New Hampshire</v>
          </cell>
          <cell r="B30" t="str">
            <v>NH</v>
          </cell>
        </row>
        <row r="31">
          <cell r="A31" t="str">
            <v>New Jersey</v>
          </cell>
          <cell r="B31" t="str">
            <v>NJ</v>
          </cell>
        </row>
        <row r="32">
          <cell r="A32" t="str">
            <v>New Mexico</v>
          </cell>
          <cell r="B32" t="str">
            <v>NM</v>
          </cell>
        </row>
        <row r="33">
          <cell r="A33" t="str">
            <v>New York</v>
          </cell>
          <cell r="B33" t="str">
            <v>NY</v>
          </cell>
        </row>
        <row r="34">
          <cell r="A34" t="str">
            <v>North Carolina</v>
          </cell>
          <cell r="B34" t="str">
            <v>NC</v>
          </cell>
        </row>
        <row r="35">
          <cell r="A35" t="str">
            <v>North Dakota</v>
          </cell>
          <cell r="B35" t="str">
            <v>ND</v>
          </cell>
        </row>
        <row r="36">
          <cell r="A36" t="str">
            <v>Ohio</v>
          </cell>
          <cell r="B36" t="str">
            <v>OH</v>
          </cell>
        </row>
        <row r="37">
          <cell r="A37" t="str">
            <v>Oklahoma</v>
          </cell>
          <cell r="B37" t="str">
            <v>OK</v>
          </cell>
        </row>
        <row r="38">
          <cell r="A38" t="str">
            <v>Oregon</v>
          </cell>
          <cell r="B38" t="str">
            <v>OR</v>
          </cell>
        </row>
        <row r="39">
          <cell r="A39" t="str">
            <v>Pennsylvania</v>
          </cell>
          <cell r="B39" t="str">
            <v>PA</v>
          </cell>
        </row>
        <row r="40">
          <cell r="A40" t="str">
            <v>Rhode Island</v>
          </cell>
          <cell r="B40" t="str">
            <v>RI</v>
          </cell>
        </row>
        <row r="41">
          <cell r="A41" t="str">
            <v>South Carolina</v>
          </cell>
          <cell r="B41" t="str">
            <v>SC</v>
          </cell>
        </row>
        <row r="42">
          <cell r="A42" t="str">
            <v>South Dakota</v>
          </cell>
          <cell r="B42" t="str">
            <v>SD</v>
          </cell>
        </row>
        <row r="43">
          <cell r="A43" t="str">
            <v>Tennessee</v>
          </cell>
          <cell r="B43" t="str">
            <v>TN</v>
          </cell>
        </row>
        <row r="44">
          <cell r="A44" t="str">
            <v>Texas</v>
          </cell>
          <cell r="B44" t="str">
            <v>TX</v>
          </cell>
        </row>
        <row r="45">
          <cell r="A45" t="str">
            <v>Utah</v>
          </cell>
          <cell r="B45" t="str">
            <v>UT</v>
          </cell>
        </row>
        <row r="46">
          <cell r="A46" t="str">
            <v>Vermont</v>
          </cell>
          <cell r="B46" t="str">
            <v>VT</v>
          </cell>
        </row>
        <row r="47">
          <cell r="A47" t="str">
            <v>Virginia</v>
          </cell>
          <cell r="B47" t="str">
            <v>VA</v>
          </cell>
        </row>
        <row r="48">
          <cell r="A48" t="str">
            <v>Washington</v>
          </cell>
          <cell r="B48" t="str">
            <v>WA</v>
          </cell>
        </row>
        <row r="49">
          <cell r="A49" t="str">
            <v>West Virginia</v>
          </cell>
          <cell r="B49" t="str">
            <v>WV</v>
          </cell>
        </row>
        <row r="50">
          <cell r="A50" t="str">
            <v>Wisconsin</v>
          </cell>
          <cell r="B50" t="str">
            <v>WI</v>
          </cell>
        </row>
        <row r="51">
          <cell r="A51" t="str">
            <v>Wyoming</v>
          </cell>
          <cell r="B51" t="str">
            <v>WY</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1"/>
  <sheetViews>
    <sheetView workbookViewId="0">
      <selection activeCell="C1" sqref="C1"/>
    </sheetView>
  </sheetViews>
  <sheetFormatPr defaultRowHeight="14.5" x14ac:dyDescent="0.35"/>
  <cols>
    <col min="1" max="1" width="18.7265625" customWidth="1"/>
    <col min="2" max="2" width="11.7265625" bestFit="1" customWidth="1"/>
  </cols>
  <sheetData>
    <row r="1" spans="1:2" x14ac:dyDescent="0.35">
      <c r="A1" s="3" t="s">
        <v>32</v>
      </c>
      <c r="B1" s="3" t="s">
        <v>33</v>
      </c>
    </row>
    <row r="2" spans="1:2" x14ac:dyDescent="0.35">
      <c r="A2" s="3" t="s">
        <v>34</v>
      </c>
      <c r="B2" s="3" t="s">
        <v>35</v>
      </c>
    </row>
    <row r="3" spans="1:2" x14ac:dyDescent="0.35">
      <c r="A3" s="3" t="s">
        <v>36</v>
      </c>
      <c r="B3" s="3" t="s">
        <v>37</v>
      </c>
    </row>
    <row r="4" spans="1:2" x14ac:dyDescent="0.35">
      <c r="A4" s="3" t="s">
        <v>38</v>
      </c>
      <c r="B4" s="3" t="s">
        <v>39</v>
      </c>
    </row>
    <row r="5" spans="1:2" x14ac:dyDescent="0.35">
      <c r="A5" s="3" t="s">
        <v>40</v>
      </c>
      <c r="B5" s="3" t="s">
        <v>41</v>
      </c>
    </row>
    <row r="6" spans="1:2" x14ac:dyDescent="0.35">
      <c r="A6" s="3" t="s">
        <v>42</v>
      </c>
      <c r="B6" s="3" t="s">
        <v>43</v>
      </c>
    </row>
    <row r="7" spans="1:2" x14ac:dyDescent="0.35">
      <c r="A7" s="3" t="s">
        <v>44</v>
      </c>
      <c r="B7" s="3" t="s">
        <v>45</v>
      </c>
    </row>
    <row r="8" spans="1:2" x14ac:dyDescent="0.35">
      <c r="A8" s="3" t="s">
        <v>9</v>
      </c>
      <c r="B8" s="3" t="s">
        <v>25</v>
      </c>
    </row>
    <row r="9" spans="1:2" x14ac:dyDescent="0.35">
      <c r="A9" s="3" t="s">
        <v>46</v>
      </c>
      <c r="B9" s="3" t="s">
        <v>47</v>
      </c>
    </row>
    <row r="10" spans="1:2" x14ac:dyDescent="0.35">
      <c r="A10" s="3" t="s">
        <v>48</v>
      </c>
      <c r="B10" s="3" t="s">
        <v>49</v>
      </c>
    </row>
    <row r="11" spans="1:2" x14ac:dyDescent="0.35">
      <c r="A11" s="3" t="s">
        <v>50</v>
      </c>
      <c r="B11" s="3" t="s">
        <v>51</v>
      </c>
    </row>
    <row r="12" spans="1:2" x14ac:dyDescent="0.35">
      <c r="A12" s="3" t="s">
        <v>52</v>
      </c>
      <c r="B12" s="3" t="s">
        <v>53</v>
      </c>
    </row>
    <row r="13" spans="1:2" x14ac:dyDescent="0.35">
      <c r="A13" s="3" t="s">
        <v>54</v>
      </c>
      <c r="B13" s="3" t="s">
        <v>55</v>
      </c>
    </row>
    <row r="14" spans="1:2" x14ac:dyDescent="0.35">
      <c r="A14" s="3" t="s">
        <v>56</v>
      </c>
      <c r="B14" s="3" t="s">
        <v>57</v>
      </c>
    </row>
    <row r="15" spans="1:2" x14ac:dyDescent="0.35">
      <c r="A15" s="3" t="s">
        <v>58</v>
      </c>
      <c r="B15" s="3" t="s">
        <v>59</v>
      </c>
    </row>
    <row r="16" spans="1:2" x14ac:dyDescent="0.35">
      <c r="A16" s="3" t="s">
        <v>60</v>
      </c>
      <c r="B16" s="3" t="s">
        <v>61</v>
      </c>
    </row>
    <row r="17" spans="1:2" x14ac:dyDescent="0.35">
      <c r="A17" s="3" t="s">
        <v>62</v>
      </c>
      <c r="B17" s="3" t="s">
        <v>63</v>
      </c>
    </row>
    <row r="18" spans="1:2" x14ac:dyDescent="0.35">
      <c r="A18" s="3" t="s">
        <v>64</v>
      </c>
      <c r="B18" s="3" t="s">
        <v>65</v>
      </c>
    </row>
    <row r="19" spans="1:2" x14ac:dyDescent="0.35">
      <c r="A19" s="3" t="s">
        <v>66</v>
      </c>
      <c r="B19" s="3" t="s">
        <v>67</v>
      </c>
    </row>
    <row r="20" spans="1:2" x14ac:dyDescent="0.35">
      <c r="A20" s="3" t="s">
        <v>13</v>
      </c>
      <c r="B20" s="3" t="s">
        <v>28</v>
      </c>
    </row>
    <row r="21" spans="1:2" x14ac:dyDescent="0.35">
      <c r="A21" s="3" t="s">
        <v>68</v>
      </c>
      <c r="B21" s="3" t="s">
        <v>69</v>
      </c>
    </row>
    <row r="22" spans="1:2" x14ac:dyDescent="0.35">
      <c r="A22" s="3" t="s">
        <v>14</v>
      </c>
      <c r="B22" s="3" t="s">
        <v>27</v>
      </c>
    </row>
    <row r="23" spans="1:2" x14ac:dyDescent="0.35">
      <c r="A23" s="3" t="s">
        <v>70</v>
      </c>
      <c r="B23" s="3" t="s">
        <v>71</v>
      </c>
    </row>
    <row r="24" spans="1:2" x14ac:dyDescent="0.35">
      <c r="A24" s="3" t="s">
        <v>72</v>
      </c>
      <c r="B24" s="3" t="s">
        <v>73</v>
      </c>
    </row>
    <row r="25" spans="1:2" x14ac:dyDescent="0.35">
      <c r="A25" s="3" t="s">
        <v>74</v>
      </c>
      <c r="B25" s="3" t="s">
        <v>75</v>
      </c>
    </row>
    <row r="26" spans="1:2" x14ac:dyDescent="0.35">
      <c r="A26" s="3" t="s">
        <v>76</v>
      </c>
      <c r="B26" s="3" t="s">
        <v>77</v>
      </c>
    </row>
    <row r="27" spans="1:2" x14ac:dyDescent="0.35">
      <c r="A27" s="3" t="s">
        <v>78</v>
      </c>
      <c r="B27" s="3" t="s">
        <v>79</v>
      </c>
    </row>
    <row r="28" spans="1:2" x14ac:dyDescent="0.35">
      <c r="A28" s="3" t="s">
        <v>80</v>
      </c>
      <c r="B28" s="3" t="s">
        <v>81</v>
      </c>
    </row>
    <row r="29" spans="1:2" x14ac:dyDescent="0.35">
      <c r="A29" s="3" t="s">
        <v>82</v>
      </c>
      <c r="B29" s="3" t="s">
        <v>83</v>
      </c>
    </row>
    <row r="30" spans="1:2" x14ac:dyDescent="0.35">
      <c r="A30" s="3" t="s">
        <v>15</v>
      </c>
      <c r="B30" s="3" t="s">
        <v>29</v>
      </c>
    </row>
    <row r="31" spans="1:2" x14ac:dyDescent="0.35">
      <c r="A31" s="3" t="s">
        <v>84</v>
      </c>
      <c r="B31" s="3" t="s">
        <v>85</v>
      </c>
    </row>
    <row r="32" spans="1:2" x14ac:dyDescent="0.35">
      <c r="A32" s="3" t="s">
        <v>86</v>
      </c>
      <c r="B32" s="3" t="s">
        <v>87</v>
      </c>
    </row>
    <row r="33" spans="1:2" x14ac:dyDescent="0.35">
      <c r="A33" s="3" t="s">
        <v>88</v>
      </c>
      <c r="B33" s="3" t="s">
        <v>89</v>
      </c>
    </row>
    <row r="34" spans="1:2" x14ac:dyDescent="0.35">
      <c r="A34" s="3" t="s">
        <v>90</v>
      </c>
      <c r="B34" s="3" t="s">
        <v>91</v>
      </c>
    </row>
    <row r="35" spans="1:2" x14ac:dyDescent="0.35">
      <c r="A35" s="3" t="s">
        <v>92</v>
      </c>
      <c r="B35" s="3" t="s">
        <v>93</v>
      </c>
    </row>
    <row r="36" spans="1:2" x14ac:dyDescent="0.35">
      <c r="A36" s="3" t="s">
        <v>94</v>
      </c>
      <c r="B36" s="3" t="s">
        <v>95</v>
      </c>
    </row>
    <row r="37" spans="1:2" x14ac:dyDescent="0.35">
      <c r="A37" s="3" t="s">
        <v>96</v>
      </c>
      <c r="B37" s="3" t="s">
        <v>97</v>
      </c>
    </row>
    <row r="38" spans="1:2" x14ac:dyDescent="0.35">
      <c r="A38" s="3" t="s">
        <v>98</v>
      </c>
      <c r="B38" s="3" t="s">
        <v>99</v>
      </c>
    </row>
    <row r="39" spans="1:2" x14ac:dyDescent="0.35">
      <c r="A39" s="3" t="s">
        <v>100</v>
      </c>
      <c r="B39" s="3" t="s">
        <v>101</v>
      </c>
    </row>
    <row r="40" spans="1:2" x14ac:dyDescent="0.35">
      <c r="A40" s="3" t="s">
        <v>16</v>
      </c>
      <c r="B40" s="3" t="s">
        <v>30</v>
      </c>
    </row>
    <row r="41" spans="1:2" x14ac:dyDescent="0.35">
      <c r="A41" s="3" t="s">
        <v>102</v>
      </c>
      <c r="B41" s="3" t="s">
        <v>103</v>
      </c>
    </row>
    <row r="42" spans="1:2" x14ac:dyDescent="0.35">
      <c r="A42" s="3" t="s">
        <v>104</v>
      </c>
      <c r="B42" s="3" t="s">
        <v>105</v>
      </c>
    </row>
    <row r="43" spans="1:2" x14ac:dyDescent="0.35">
      <c r="A43" s="3" t="s">
        <v>106</v>
      </c>
      <c r="B43" s="3" t="s">
        <v>107</v>
      </c>
    </row>
    <row r="44" spans="1:2" x14ac:dyDescent="0.35">
      <c r="A44" s="3" t="s">
        <v>108</v>
      </c>
      <c r="B44" s="3" t="s">
        <v>109</v>
      </c>
    </row>
    <row r="45" spans="1:2" x14ac:dyDescent="0.35">
      <c r="A45" s="3" t="s">
        <v>110</v>
      </c>
      <c r="B45" s="3" t="s">
        <v>111</v>
      </c>
    </row>
    <row r="46" spans="1:2" x14ac:dyDescent="0.35">
      <c r="A46" s="3" t="s">
        <v>17</v>
      </c>
      <c r="B46" s="3" t="s">
        <v>31</v>
      </c>
    </row>
    <row r="47" spans="1:2" x14ac:dyDescent="0.35">
      <c r="A47" s="3" t="s">
        <v>112</v>
      </c>
      <c r="B47" s="3" t="s">
        <v>113</v>
      </c>
    </row>
    <row r="48" spans="1:2" x14ac:dyDescent="0.35">
      <c r="A48" s="3" t="s">
        <v>114</v>
      </c>
      <c r="B48" s="3" t="s">
        <v>115</v>
      </c>
    </row>
    <row r="49" spans="1:2" x14ac:dyDescent="0.35">
      <c r="A49" s="3" t="s">
        <v>116</v>
      </c>
      <c r="B49" s="3" t="s">
        <v>117</v>
      </c>
    </row>
    <row r="50" spans="1:2" x14ac:dyDescent="0.35">
      <c r="A50" s="3" t="s">
        <v>118</v>
      </c>
      <c r="B50" s="3" t="s">
        <v>119</v>
      </c>
    </row>
    <row r="51" spans="1:2" x14ac:dyDescent="0.35">
      <c r="A51" s="3" t="s">
        <v>120</v>
      </c>
      <c r="B51" s="3" t="s">
        <v>121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4"/>
  <sheetViews>
    <sheetView topLeftCell="A4" workbookViewId="0">
      <selection activeCell="N16" sqref="N16"/>
    </sheetView>
  </sheetViews>
  <sheetFormatPr defaultColWidth="8.81640625" defaultRowHeight="14.5" x14ac:dyDescent="0.35"/>
  <cols>
    <col min="1" max="1" width="8.81640625" style="1"/>
    <col min="2" max="2" width="12.7265625" style="1" customWidth="1"/>
    <col min="3" max="16384" width="8.81640625" style="1"/>
  </cols>
  <sheetData>
    <row r="1" spans="1:14" x14ac:dyDescent="0.35">
      <c r="A1" s="4" t="s">
        <v>12</v>
      </c>
    </row>
    <row r="3" spans="1:14" ht="29" x14ac:dyDescent="0.35">
      <c r="A3" s="2" t="s">
        <v>0</v>
      </c>
      <c r="B3" s="2" t="s">
        <v>1</v>
      </c>
      <c r="C3" s="2" t="s">
        <v>2</v>
      </c>
      <c r="D3" s="2" t="s">
        <v>3</v>
      </c>
      <c r="E3" s="2" t="s">
        <v>4</v>
      </c>
      <c r="F3" s="2" t="s">
        <v>5</v>
      </c>
      <c r="G3" s="2" t="s">
        <v>6</v>
      </c>
      <c r="H3" s="2" t="s">
        <v>7</v>
      </c>
      <c r="I3" s="2" t="s">
        <v>122</v>
      </c>
      <c r="J3" s="2" t="s">
        <v>24</v>
      </c>
    </row>
    <row r="4" spans="1:14" ht="43.5" x14ac:dyDescent="0.35">
      <c r="A4" s="2" t="s">
        <v>8</v>
      </c>
      <c r="B4" s="2" t="s">
        <v>9</v>
      </c>
      <c r="C4" s="2">
        <v>9</v>
      </c>
      <c r="D4" s="2" t="s">
        <v>10</v>
      </c>
      <c r="E4" s="2" t="s">
        <v>11</v>
      </c>
      <c r="F4" s="2" t="s">
        <v>11</v>
      </c>
      <c r="G4" s="2" t="s">
        <v>12</v>
      </c>
      <c r="H4" s="2">
        <v>0.1143</v>
      </c>
      <c r="I4" s="2" t="str">
        <f>VLOOKUP(Bene_Div_1!B4,State_code!A:B,2,FALSE)</f>
        <v>CT</v>
      </c>
      <c r="J4" s="2">
        <f>VLOOKUP(I4,FFS_Div_1!C:G,5,FALSE)</f>
        <v>272491</v>
      </c>
      <c r="L4" s="2" t="s">
        <v>123</v>
      </c>
      <c r="M4" s="2" cm="1">
        <f t="array" ref="M4">SUMPRODUCT(H4:H9*J4:J9/J10)</f>
        <v>0.10962802000195916</v>
      </c>
      <c r="N4" s="6">
        <f>M4*100</f>
        <v>10.962802000195916</v>
      </c>
    </row>
    <row r="5" spans="1:14" x14ac:dyDescent="0.35">
      <c r="A5" s="2" t="s">
        <v>8</v>
      </c>
      <c r="B5" s="2" t="s">
        <v>13</v>
      </c>
      <c r="C5" s="2">
        <v>23</v>
      </c>
      <c r="D5" s="2" t="s">
        <v>10</v>
      </c>
      <c r="E5" s="2" t="s">
        <v>11</v>
      </c>
      <c r="F5" s="2" t="s">
        <v>11</v>
      </c>
      <c r="G5" s="2" t="s">
        <v>12</v>
      </c>
      <c r="H5" s="2">
        <v>0.1239</v>
      </c>
      <c r="I5" s="2" t="str">
        <f>VLOOKUP(Bene_Div_1!B5,State_code!A:B,2,FALSE)</f>
        <v>ME</v>
      </c>
      <c r="J5" s="2">
        <f>VLOOKUP(I5,FFS_Div_1!C:G,5,FALSE)</f>
        <v>139297</v>
      </c>
    </row>
    <row r="6" spans="1:14" ht="29" x14ac:dyDescent="0.35">
      <c r="A6" s="2" t="s">
        <v>8</v>
      </c>
      <c r="B6" s="2" t="s">
        <v>14</v>
      </c>
      <c r="C6" s="2">
        <v>25</v>
      </c>
      <c r="D6" s="2" t="s">
        <v>10</v>
      </c>
      <c r="E6" s="2" t="s">
        <v>11</v>
      </c>
      <c r="F6" s="2" t="s">
        <v>11</v>
      </c>
      <c r="G6" s="2" t="s">
        <v>12</v>
      </c>
      <c r="H6" s="2">
        <v>0.1086</v>
      </c>
      <c r="I6" s="2" t="str">
        <f>VLOOKUP(Bene_Div_1!B6,State_code!A:B,2,FALSE)</f>
        <v>MA</v>
      </c>
      <c r="J6" s="2">
        <f>VLOOKUP(I6,FFS_Div_1!C:G,5,FALSE)</f>
        <v>726872</v>
      </c>
    </row>
    <row r="7" spans="1:14" ht="29" x14ac:dyDescent="0.35">
      <c r="A7" s="2" t="s">
        <v>8</v>
      </c>
      <c r="B7" s="2" t="s">
        <v>15</v>
      </c>
      <c r="C7" s="2">
        <v>33</v>
      </c>
      <c r="D7" s="2" t="s">
        <v>10</v>
      </c>
      <c r="E7" s="2" t="s">
        <v>11</v>
      </c>
      <c r="F7" s="2" t="s">
        <v>11</v>
      </c>
      <c r="G7" s="2" t="s">
        <v>12</v>
      </c>
      <c r="H7" s="2">
        <v>0.1023</v>
      </c>
      <c r="I7" s="2" t="str">
        <f>VLOOKUP(Bene_Div_1!B7,State_code!A:B,2,FALSE)</f>
        <v>NH</v>
      </c>
      <c r="J7" s="2">
        <f>VLOOKUP(I7,FFS_Div_1!C:G,5,FALSE)</f>
        <v>181009</v>
      </c>
    </row>
    <row r="8" spans="1:14" x14ac:dyDescent="0.35">
      <c r="A8" s="2" t="s">
        <v>8</v>
      </c>
      <c r="B8" s="2" t="s">
        <v>16</v>
      </c>
      <c r="C8" s="2">
        <v>44</v>
      </c>
      <c r="D8" s="2" t="s">
        <v>10</v>
      </c>
      <c r="E8" s="2" t="s">
        <v>11</v>
      </c>
      <c r="F8" s="2" t="s">
        <v>11</v>
      </c>
      <c r="G8" s="2" t="s">
        <v>12</v>
      </c>
      <c r="H8" s="2">
        <v>0.1154</v>
      </c>
      <c r="I8" s="2" t="str">
        <f>VLOOKUP(Bene_Div_1!B8,State_code!A:B,2,FALSE)</f>
        <v>RI</v>
      </c>
      <c r="J8" s="2">
        <f>VLOOKUP(I8,FFS_Div_1!C:G,5,FALSE)</f>
        <v>79526</v>
      </c>
    </row>
    <row r="9" spans="1:14" x14ac:dyDescent="0.35">
      <c r="A9" s="2" t="s">
        <v>8</v>
      </c>
      <c r="B9" s="2" t="s">
        <v>17</v>
      </c>
      <c r="C9" s="2">
        <v>50</v>
      </c>
      <c r="D9" s="2" t="s">
        <v>10</v>
      </c>
      <c r="E9" s="2" t="s">
        <v>11</v>
      </c>
      <c r="F9" s="2" t="s">
        <v>11</v>
      </c>
      <c r="G9" s="2" t="s">
        <v>12</v>
      </c>
      <c r="H9" s="2">
        <v>9.3399999999999997E-2</v>
      </c>
      <c r="I9" s="2" t="str">
        <f>VLOOKUP(Bene_Div_1!B9,State_code!A:B,2,FALSE)</f>
        <v>VT</v>
      </c>
      <c r="J9" s="2">
        <f>VLOOKUP(I9,FFS_Div_1!C:G,5,FALSE)</f>
        <v>101458</v>
      </c>
    </row>
    <row r="10" spans="1:14" x14ac:dyDescent="0.35">
      <c r="J10" s="5">
        <f>SUM(J4:J9)</f>
        <v>1500653</v>
      </c>
    </row>
    <row r="13" spans="1:14" x14ac:dyDescent="0.35">
      <c r="A13" s="4" t="s">
        <v>124</v>
      </c>
    </row>
    <row r="15" spans="1:14" ht="29" x14ac:dyDescent="0.35">
      <c r="A15" s="2" t="s">
        <v>0</v>
      </c>
      <c r="B15" s="2" t="s">
        <v>1</v>
      </c>
      <c r="C15" s="2" t="s">
        <v>2</v>
      </c>
      <c r="D15" s="2" t="s">
        <v>3</v>
      </c>
      <c r="E15" s="2" t="s">
        <v>4</v>
      </c>
      <c r="F15" s="2" t="s">
        <v>5</v>
      </c>
      <c r="G15" s="2" t="s">
        <v>6</v>
      </c>
      <c r="H15" s="2" t="s">
        <v>7</v>
      </c>
      <c r="I15" s="2" t="s">
        <v>122</v>
      </c>
      <c r="J15" s="2" t="s">
        <v>24</v>
      </c>
    </row>
    <row r="16" spans="1:14" ht="43.5" x14ac:dyDescent="0.35">
      <c r="A16" s="2" t="s">
        <v>8</v>
      </c>
      <c r="B16" s="2" t="s">
        <v>9</v>
      </c>
      <c r="C16" s="2">
        <v>9</v>
      </c>
      <c r="D16" s="2" t="s">
        <v>10</v>
      </c>
      <c r="E16" s="2" t="s">
        <v>11</v>
      </c>
      <c r="F16" s="2" t="s">
        <v>11</v>
      </c>
      <c r="G16" s="2" t="s">
        <v>124</v>
      </c>
      <c r="H16" s="2">
        <v>0.24979999999999999</v>
      </c>
      <c r="I16" s="2" t="str">
        <f>VLOOKUP(B16,State_code!A:B,2,FALSE)</f>
        <v>CT</v>
      </c>
      <c r="J16" s="2">
        <f>VLOOKUP(I16,FFS_Div_1!C:G,5,FALSE)</f>
        <v>272491</v>
      </c>
      <c r="L16" s="2" t="s">
        <v>125</v>
      </c>
      <c r="M16" s="2">
        <f>SUMPRODUCT(H16:H21*J16:J21/J22)</f>
        <v>0.23325525287991294</v>
      </c>
      <c r="N16" s="6">
        <f>M16*100</f>
        <v>23.325525287991294</v>
      </c>
    </row>
    <row r="17" spans="1:14" x14ac:dyDescent="0.35">
      <c r="A17" s="2" t="s">
        <v>8</v>
      </c>
      <c r="B17" s="2" t="s">
        <v>13</v>
      </c>
      <c r="C17" s="2">
        <v>23</v>
      </c>
      <c r="D17" s="2" t="s">
        <v>10</v>
      </c>
      <c r="E17" s="2" t="s">
        <v>11</v>
      </c>
      <c r="F17" s="2" t="s">
        <v>11</v>
      </c>
      <c r="G17" s="2" t="s">
        <v>124</v>
      </c>
      <c r="H17" s="2">
        <v>0.22969999999999999</v>
      </c>
      <c r="I17" s="2" t="str">
        <f>VLOOKUP(B17,State_code!A:B,2,FALSE)</f>
        <v>ME</v>
      </c>
      <c r="J17" s="2">
        <f>VLOOKUP(I17,FFS_Div_1!C:G,5,FALSE)</f>
        <v>139297</v>
      </c>
    </row>
    <row r="18" spans="1:14" ht="29" x14ac:dyDescent="0.35">
      <c r="A18" s="2" t="s">
        <v>8</v>
      </c>
      <c r="B18" s="2" t="s">
        <v>14</v>
      </c>
      <c r="C18" s="2">
        <v>25</v>
      </c>
      <c r="D18" s="2" t="s">
        <v>10</v>
      </c>
      <c r="E18" s="2" t="s">
        <v>11</v>
      </c>
      <c r="F18" s="2" t="s">
        <v>11</v>
      </c>
      <c r="G18" s="2" t="s">
        <v>124</v>
      </c>
      <c r="H18" s="2">
        <v>0.2341</v>
      </c>
      <c r="I18" s="2" t="str">
        <f>VLOOKUP(B18,State_code!A:B,2,FALSE)</f>
        <v>MA</v>
      </c>
      <c r="J18" s="2">
        <f>VLOOKUP(I18,FFS_Div_1!C:G,5,FALSE)</f>
        <v>726872</v>
      </c>
    </row>
    <row r="19" spans="1:14" ht="29" x14ac:dyDescent="0.35">
      <c r="A19" s="2" t="s">
        <v>8</v>
      </c>
      <c r="B19" s="2" t="s">
        <v>15</v>
      </c>
      <c r="C19" s="2">
        <v>33</v>
      </c>
      <c r="D19" s="2" t="s">
        <v>10</v>
      </c>
      <c r="E19" s="2" t="s">
        <v>11</v>
      </c>
      <c r="F19" s="2" t="s">
        <v>11</v>
      </c>
      <c r="G19" s="2" t="s">
        <v>124</v>
      </c>
      <c r="H19" s="2">
        <v>0.21909999999999999</v>
      </c>
      <c r="I19" s="2" t="str">
        <f>VLOOKUP(B19,State_code!A:B,2,FALSE)</f>
        <v>NH</v>
      </c>
      <c r="J19" s="2">
        <f>VLOOKUP(I19,FFS_Div_1!C:G,5,FALSE)</f>
        <v>181009</v>
      </c>
    </row>
    <row r="20" spans="1:14" x14ac:dyDescent="0.35">
      <c r="A20" s="2" t="s">
        <v>8</v>
      </c>
      <c r="B20" s="2" t="s">
        <v>16</v>
      </c>
      <c r="C20" s="2">
        <v>44</v>
      </c>
      <c r="D20" s="2" t="s">
        <v>10</v>
      </c>
      <c r="E20" s="2" t="s">
        <v>11</v>
      </c>
      <c r="F20" s="2" t="s">
        <v>11</v>
      </c>
      <c r="G20" s="2" t="s">
        <v>124</v>
      </c>
      <c r="H20" s="2">
        <v>0.25009999999999999</v>
      </c>
      <c r="I20" s="2" t="str">
        <f>VLOOKUP(B20,State_code!A:B,2,FALSE)</f>
        <v>RI</v>
      </c>
      <c r="J20" s="2">
        <f>VLOOKUP(I20,FFS_Div_1!C:G,5,FALSE)</f>
        <v>79526</v>
      </c>
    </row>
    <row r="21" spans="1:14" x14ac:dyDescent="0.35">
      <c r="A21" s="2" t="s">
        <v>8</v>
      </c>
      <c r="B21" s="2" t="s">
        <v>17</v>
      </c>
      <c r="C21" s="2">
        <v>50</v>
      </c>
      <c r="D21" s="2" t="s">
        <v>10</v>
      </c>
      <c r="E21" s="2" t="s">
        <v>11</v>
      </c>
      <c r="F21" s="2" t="s">
        <v>11</v>
      </c>
      <c r="G21" s="2" t="s">
        <v>124</v>
      </c>
      <c r="H21" s="2">
        <v>0.19969999999999999</v>
      </c>
      <c r="I21" s="2" t="str">
        <f>VLOOKUP(B21,State_code!A:B,2,FALSE)</f>
        <v>VT</v>
      </c>
      <c r="J21" s="2">
        <f>VLOOKUP(I21,FFS_Div_1!C:G,5,FALSE)</f>
        <v>101458</v>
      </c>
    </row>
    <row r="22" spans="1:14" x14ac:dyDescent="0.35">
      <c r="J22" s="5">
        <f>SUM(J16:J21)</f>
        <v>1500653</v>
      </c>
    </row>
    <row r="25" spans="1:14" ht="29" x14ac:dyDescent="0.35">
      <c r="A25" s="4" t="s">
        <v>126</v>
      </c>
    </row>
    <row r="27" spans="1:14" ht="29" x14ac:dyDescent="0.35">
      <c r="A27" s="2" t="s">
        <v>0</v>
      </c>
      <c r="B27" s="2" t="s">
        <v>1</v>
      </c>
      <c r="C27" s="2" t="s">
        <v>2</v>
      </c>
      <c r="D27" s="2" t="s">
        <v>3</v>
      </c>
      <c r="E27" s="2" t="s">
        <v>4</v>
      </c>
      <c r="F27" s="2" t="s">
        <v>5</v>
      </c>
      <c r="G27" s="2" t="s">
        <v>6</v>
      </c>
      <c r="H27" s="2" t="s">
        <v>7</v>
      </c>
      <c r="I27" s="2" t="s">
        <v>122</v>
      </c>
      <c r="J27" s="2" t="s">
        <v>24</v>
      </c>
    </row>
    <row r="28" spans="1:14" ht="58" x14ac:dyDescent="0.35">
      <c r="A28" s="2" t="s">
        <v>8</v>
      </c>
      <c r="B28" s="2" t="s">
        <v>9</v>
      </c>
      <c r="C28" s="2">
        <v>9</v>
      </c>
      <c r="D28" s="2" t="s">
        <v>10</v>
      </c>
      <c r="E28" s="2" t="s">
        <v>11</v>
      </c>
      <c r="F28" s="2" t="s">
        <v>11</v>
      </c>
      <c r="G28" s="2" t="s">
        <v>126</v>
      </c>
      <c r="H28" s="2">
        <v>8.3900000000000002E-2</v>
      </c>
      <c r="I28" s="2" t="str">
        <f>VLOOKUP(B28,State_code!A:B,2,FALSE)</f>
        <v>CT</v>
      </c>
      <c r="J28" s="2">
        <f>VLOOKUP(I28,FFS_Div_1!C:G,5,FALSE)</f>
        <v>272491</v>
      </c>
      <c r="L28" s="2" t="s">
        <v>127</v>
      </c>
      <c r="M28" s="2">
        <f>SUMPRODUCT(H28:H33*J28:J33/J34)</f>
        <v>7.6879876027302785E-2</v>
      </c>
      <c r="N28" s="6">
        <f>M28*100</f>
        <v>7.6879876027302787</v>
      </c>
    </row>
    <row r="29" spans="1:14" ht="29" x14ac:dyDescent="0.35">
      <c r="A29" s="2" t="s">
        <v>8</v>
      </c>
      <c r="B29" s="2" t="s">
        <v>13</v>
      </c>
      <c r="C29" s="2">
        <v>23</v>
      </c>
      <c r="D29" s="2" t="s">
        <v>10</v>
      </c>
      <c r="E29" s="2" t="s">
        <v>11</v>
      </c>
      <c r="F29" s="2" t="s">
        <v>11</v>
      </c>
      <c r="G29" s="2" t="s">
        <v>126</v>
      </c>
      <c r="H29" s="2">
        <v>5.96E-2</v>
      </c>
      <c r="I29" s="2" t="str">
        <f>VLOOKUP(B29,State_code!A:B,2,FALSE)</f>
        <v>ME</v>
      </c>
      <c r="J29" s="2">
        <f>VLOOKUP(I29,FFS_Div_1!C:G,5,FALSE)</f>
        <v>139297</v>
      </c>
    </row>
    <row r="30" spans="1:14" ht="29" x14ac:dyDescent="0.35">
      <c r="A30" s="2" t="s">
        <v>8</v>
      </c>
      <c r="B30" s="2" t="s">
        <v>14</v>
      </c>
      <c r="C30" s="2">
        <v>25</v>
      </c>
      <c r="D30" s="2" t="s">
        <v>10</v>
      </c>
      <c r="E30" s="2" t="s">
        <v>11</v>
      </c>
      <c r="F30" s="2" t="s">
        <v>11</v>
      </c>
      <c r="G30" s="2" t="s">
        <v>126</v>
      </c>
      <c r="H30" s="2">
        <v>8.5500000000000007E-2</v>
      </c>
      <c r="I30" s="2" t="str">
        <f>VLOOKUP(B30,State_code!A:B,2,FALSE)</f>
        <v>MA</v>
      </c>
      <c r="J30" s="2">
        <f>VLOOKUP(I30,FFS_Div_1!C:G,5,FALSE)</f>
        <v>726872</v>
      </c>
    </row>
    <row r="31" spans="1:14" ht="29" x14ac:dyDescent="0.35">
      <c r="A31" s="2" t="s">
        <v>8</v>
      </c>
      <c r="B31" s="2" t="s">
        <v>15</v>
      </c>
      <c r="C31" s="2">
        <v>33</v>
      </c>
      <c r="D31" s="2" t="s">
        <v>10</v>
      </c>
      <c r="E31" s="2" t="s">
        <v>11</v>
      </c>
      <c r="F31" s="2" t="s">
        <v>11</v>
      </c>
      <c r="G31" s="2" t="s">
        <v>126</v>
      </c>
      <c r="H31" s="2">
        <v>6.2700000000000006E-2</v>
      </c>
      <c r="I31" s="2" t="str">
        <f>VLOOKUP(B31,State_code!A:B,2,FALSE)</f>
        <v>NH</v>
      </c>
      <c r="J31" s="2">
        <f>VLOOKUP(I31,FFS_Div_1!C:G,5,FALSE)</f>
        <v>181009</v>
      </c>
    </row>
    <row r="32" spans="1:14" ht="29" x14ac:dyDescent="0.35">
      <c r="A32" s="2" t="s">
        <v>8</v>
      </c>
      <c r="B32" s="2" t="s">
        <v>16</v>
      </c>
      <c r="C32" s="2">
        <v>44</v>
      </c>
      <c r="D32" s="2" t="s">
        <v>10</v>
      </c>
      <c r="E32" s="2" t="s">
        <v>11</v>
      </c>
      <c r="F32" s="2" t="s">
        <v>11</v>
      </c>
      <c r="G32" s="2" t="s">
        <v>126</v>
      </c>
      <c r="H32" s="2">
        <v>7.0999999999999994E-2</v>
      </c>
      <c r="I32" s="2" t="str">
        <f>VLOOKUP(B32,State_code!A:B,2,FALSE)</f>
        <v>RI</v>
      </c>
      <c r="J32" s="2">
        <f>VLOOKUP(I32,FFS_Div_1!C:G,5,FALSE)</f>
        <v>79526</v>
      </c>
    </row>
    <row r="33" spans="1:10" ht="29" x14ac:dyDescent="0.35">
      <c r="A33" s="2" t="s">
        <v>8</v>
      </c>
      <c r="B33" s="2" t="s">
        <v>17</v>
      </c>
      <c r="C33" s="2">
        <v>50</v>
      </c>
      <c r="D33" s="2" t="s">
        <v>10</v>
      </c>
      <c r="E33" s="2" t="s">
        <v>11</v>
      </c>
      <c r="F33" s="2" t="s">
        <v>11</v>
      </c>
      <c r="G33" s="2" t="s">
        <v>126</v>
      </c>
      <c r="H33" s="2">
        <v>4.99E-2</v>
      </c>
      <c r="I33" s="2" t="str">
        <f>VLOOKUP(B33,State_code!A:B,2,FALSE)</f>
        <v>VT</v>
      </c>
      <c r="J33" s="2">
        <f>VLOOKUP(I33,FFS_Div_1!C:G,5,FALSE)</f>
        <v>101458</v>
      </c>
    </row>
    <row r="34" spans="1:10" x14ac:dyDescent="0.35">
      <c r="J34" s="5">
        <f>SUM(J28:J33)</f>
        <v>1500653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9"/>
  <sheetViews>
    <sheetView workbookViewId="0">
      <selection activeCell="A12" sqref="A12"/>
    </sheetView>
  </sheetViews>
  <sheetFormatPr defaultRowHeight="14.5" x14ac:dyDescent="0.35"/>
  <cols>
    <col min="4" max="6" width="8.81640625" customWidth="1"/>
  </cols>
  <sheetData>
    <row r="1" spans="1:7" x14ac:dyDescent="0.35">
      <c r="A1" t="s">
        <v>12</v>
      </c>
    </row>
    <row r="3" spans="1:7" ht="58" x14ac:dyDescent="0.35">
      <c r="A3" s="2" t="s">
        <v>18</v>
      </c>
      <c r="B3" s="2" t="s">
        <v>19</v>
      </c>
      <c r="C3" s="2" t="s">
        <v>20</v>
      </c>
      <c r="D3" s="2" t="s">
        <v>21</v>
      </c>
      <c r="E3" s="2" t="s">
        <v>22</v>
      </c>
      <c r="F3" s="2" t="s">
        <v>23</v>
      </c>
      <c r="G3" s="2" t="s">
        <v>24</v>
      </c>
    </row>
    <row r="4" spans="1:7" x14ac:dyDescent="0.35">
      <c r="A4" s="3">
        <v>2020</v>
      </c>
      <c r="B4" s="3" t="s">
        <v>8</v>
      </c>
      <c r="C4" s="3" t="s">
        <v>25</v>
      </c>
      <c r="D4" s="3">
        <v>9</v>
      </c>
      <c r="E4" s="3" t="s">
        <v>26</v>
      </c>
      <c r="F4" s="3">
        <v>568039</v>
      </c>
      <c r="G4" s="3">
        <v>272491</v>
      </c>
    </row>
    <row r="5" spans="1:7" x14ac:dyDescent="0.35">
      <c r="A5" s="3">
        <v>2020</v>
      </c>
      <c r="B5" s="3" t="s">
        <v>8</v>
      </c>
      <c r="C5" s="3" t="s">
        <v>27</v>
      </c>
      <c r="D5" s="3">
        <v>25</v>
      </c>
      <c r="E5" s="3" t="s">
        <v>26</v>
      </c>
      <c r="F5" s="3">
        <v>1065033</v>
      </c>
      <c r="G5" s="3">
        <v>726872</v>
      </c>
    </row>
    <row r="6" spans="1:7" x14ac:dyDescent="0.35">
      <c r="A6" s="3">
        <v>2020</v>
      </c>
      <c r="B6" s="3" t="s">
        <v>8</v>
      </c>
      <c r="C6" s="3" t="s">
        <v>28</v>
      </c>
      <c r="D6" s="3">
        <v>23</v>
      </c>
      <c r="E6" s="3" t="s">
        <v>26</v>
      </c>
      <c r="F6" s="3">
        <v>277468</v>
      </c>
      <c r="G6" s="3">
        <v>139297</v>
      </c>
    </row>
    <row r="7" spans="1:7" x14ac:dyDescent="0.35">
      <c r="A7" s="3">
        <v>2020</v>
      </c>
      <c r="B7" s="3" t="s">
        <v>8</v>
      </c>
      <c r="C7" s="3" t="s">
        <v>29</v>
      </c>
      <c r="D7" s="3">
        <v>33</v>
      </c>
      <c r="E7" s="3" t="s">
        <v>26</v>
      </c>
      <c r="F7" s="3">
        <v>242130</v>
      </c>
      <c r="G7" s="3">
        <v>181009</v>
      </c>
    </row>
    <row r="8" spans="1:7" x14ac:dyDescent="0.35">
      <c r="A8" s="3">
        <v>2020</v>
      </c>
      <c r="B8" s="3" t="s">
        <v>8</v>
      </c>
      <c r="C8" s="3" t="s">
        <v>30</v>
      </c>
      <c r="D8" s="3">
        <v>44</v>
      </c>
      <c r="E8" s="3" t="s">
        <v>26</v>
      </c>
      <c r="F8" s="3">
        <v>172972</v>
      </c>
      <c r="G8" s="3">
        <v>79526</v>
      </c>
    </row>
    <row r="9" spans="1:7" x14ac:dyDescent="0.35">
      <c r="A9" s="3">
        <v>2020</v>
      </c>
      <c r="B9" s="3" t="s">
        <v>8</v>
      </c>
      <c r="C9" s="3" t="s">
        <v>31</v>
      </c>
      <c r="D9" s="3">
        <v>50</v>
      </c>
      <c r="E9" s="3" t="s">
        <v>26</v>
      </c>
      <c r="F9" s="3">
        <v>122397</v>
      </c>
      <c r="G9" s="3">
        <v>101458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3"/>
  <sheetViews>
    <sheetView topLeftCell="A4" workbookViewId="0">
      <selection activeCell="N11" sqref="N11"/>
    </sheetView>
  </sheetViews>
  <sheetFormatPr defaultColWidth="8.81640625" defaultRowHeight="14.5" x14ac:dyDescent="0.35"/>
  <cols>
    <col min="1" max="12" width="8.81640625" style="1"/>
    <col min="13" max="14" width="11.54296875" style="1" bestFit="1" customWidth="1"/>
    <col min="15" max="16384" width="8.81640625" style="1"/>
  </cols>
  <sheetData>
    <row r="1" spans="1:14" x14ac:dyDescent="0.35">
      <c r="A1" s="4" t="s">
        <v>12</v>
      </c>
    </row>
    <row r="3" spans="1:14" ht="29" x14ac:dyDescent="0.35">
      <c r="A3" s="2" t="s">
        <v>0</v>
      </c>
      <c r="B3" s="2" t="s">
        <v>1</v>
      </c>
      <c r="C3" s="2" t="s">
        <v>2</v>
      </c>
      <c r="D3" s="2" t="s">
        <v>3</v>
      </c>
      <c r="E3" s="2" t="s">
        <v>4</v>
      </c>
      <c r="F3" s="2" t="s">
        <v>5</v>
      </c>
      <c r="G3" s="2" t="s">
        <v>6</v>
      </c>
      <c r="H3" s="2" t="s">
        <v>7</v>
      </c>
      <c r="I3" s="2" t="s">
        <v>122</v>
      </c>
      <c r="J3" s="2" t="s">
        <v>24</v>
      </c>
    </row>
    <row r="4" spans="1:14" ht="43.5" x14ac:dyDescent="0.35">
      <c r="A4" s="2" t="s">
        <v>8</v>
      </c>
      <c r="B4" s="2" t="s">
        <v>84</v>
      </c>
      <c r="C4" s="2">
        <v>34</v>
      </c>
      <c r="D4" s="2" t="s">
        <v>10</v>
      </c>
      <c r="E4" s="2" t="s">
        <v>11</v>
      </c>
      <c r="F4" s="2" t="s">
        <v>11</v>
      </c>
      <c r="G4" s="2" t="s">
        <v>12</v>
      </c>
      <c r="H4" s="2">
        <v>0.11070000000000001</v>
      </c>
      <c r="I4" s="2" t="str">
        <f>VLOOKUP(B4,State_code!A:B,2,FALSE)</f>
        <v>NJ</v>
      </c>
      <c r="J4" s="2">
        <f>VLOOKUP(I4,FFS_Div_2!C:G,5,FALSE)</f>
        <v>834894</v>
      </c>
      <c r="L4" s="2" t="s">
        <v>128</v>
      </c>
      <c r="M4" s="2">
        <f>SUMPRODUCT(H4:H6*J4:J6/J7)</f>
        <v>0.1112598120816887</v>
      </c>
      <c r="N4" s="6">
        <f>M4*100</f>
        <v>11.12598120816887</v>
      </c>
    </row>
    <row r="5" spans="1:14" x14ac:dyDescent="0.35">
      <c r="A5" s="2" t="s">
        <v>8</v>
      </c>
      <c r="B5" s="2" t="s">
        <v>88</v>
      </c>
      <c r="C5" s="2">
        <v>36</v>
      </c>
      <c r="D5" s="2" t="s">
        <v>10</v>
      </c>
      <c r="E5" s="2" t="s">
        <v>11</v>
      </c>
      <c r="F5" s="2" t="s">
        <v>11</v>
      </c>
      <c r="G5" s="2" t="s">
        <v>12</v>
      </c>
      <c r="H5" s="2">
        <v>0.11310000000000001</v>
      </c>
      <c r="I5" s="2" t="str">
        <f>VLOOKUP(B5,State_code!A:B,2,FALSE)</f>
        <v>NY</v>
      </c>
      <c r="J5" s="2">
        <f>VLOOKUP(I5,FFS_Div_2!C:G,5,FALSE)</f>
        <v>1471496</v>
      </c>
    </row>
    <row r="6" spans="1:14" ht="29" x14ac:dyDescent="0.35">
      <c r="A6" s="2" t="s">
        <v>8</v>
      </c>
      <c r="B6" s="2" t="s">
        <v>100</v>
      </c>
      <c r="C6" s="2">
        <v>42</v>
      </c>
      <c r="D6" s="2" t="s">
        <v>10</v>
      </c>
      <c r="E6" s="2" t="s">
        <v>11</v>
      </c>
      <c r="F6" s="2" t="s">
        <v>11</v>
      </c>
      <c r="G6" s="2" t="s">
        <v>12</v>
      </c>
      <c r="H6" s="2">
        <v>0.10929999999999999</v>
      </c>
      <c r="I6" s="2" t="str">
        <f>VLOOKUP(B6,State_code!A:B,2,FALSE)</f>
        <v>PA</v>
      </c>
      <c r="J6" s="2">
        <f>VLOOKUP(I6,FFS_Div_2!C:G,5,FALSE)</f>
        <v>1143194</v>
      </c>
    </row>
    <row r="7" spans="1:14" x14ac:dyDescent="0.35">
      <c r="J7" s="5">
        <f>SUM(J4:J6)</f>
        <v>3449584</v>
      </c>
    </row>
    <row r="9" spans="1:14" x14ac:dyDescent="0.35">
      <c r="A9" s="4" t="s">
        <v>124</v>
      </c>
    </row>
    <row r="11" spans="1:14" ht="43.5" x14ac:dyDescent="0.35">
      <c r="A11" s="2" t="s">
        <v>0</v>
      </c>
      <c r="B11" s="2" t="s">
        <v>1</v>
      </c>
      <c r="C11" s="2" t="s">
        <v>2</v>
      </c>
      <c r="D11" s="2" t="s">
        <v>3</v>
      </c>
      <c r="E11" s="2" t="s">
        <v>4</v>
      </c>
      <c r="F11" s="2" t="s">
        <v>5</v>
      </c>
      <c r="G11" s="2" t="s">
        <v>6</v>
      </c>
      <c r="H11" s="2" t="s">
        <v>7</v>
      </c>
      <c r="I11" s="2" t="s">
        <v>122</v>
      </c>
      <c r="J11" s="2" t="s">
        <v>24</v>
      </c>
      <c r="L11" s="2" t="s">
        <v>129</v>
      </c>
      <c r="M11" s="2">
        <f>SUMPRODUCT(H12:H14*J12:J14/J15)</f>
        <v>0.30054892734892091</v>
      </c>
      <c r="N11" s="6">
        <f>M11*100</f>
        <v>30.054892734892093</v>
      </c>
    </row>
    <row r="12" spans="1:14" x14ac:dyDescent="0.35">
      <c r="A12" s="3" t="s">
        <v>8</v>
      </c>
      <c r="B12" s="3" t="s">
        <v>84</v>
      </c>
      <c r="C12" s="3">
        <v>34</v>
      </c>
      <c r="D12" s="3" t="s">
        <v>10</v>
      </c>
      <c r="E12" s="3" t="s">
        <v>11</v>
      </c>
      <c r="F12" s="3" t="s">
        <v>11</v>
      </c>
      <c r="G12" s="3" t="s">
        <v>124</v>
      </c>
      <c r="H12" s="3">
        <v>0.31480000000000002</v>
      </c>
      <c r="I12" s="2" t="str">
        <f>VLOOKUP(B12,State_code!A:B,2,FALSE)</f>
        <v>NJ</v>
      </c>
      <c r="J12" s="2">
        <f>VLOOKUP(I12,FFS_Div_2!C:G,5,FALSE)</f>
        <v>834894</v>
      </c>
    </row>
    <row r="13" spans="1:14" x14ac:dyDescent="0.35">
      <c r="A13" s="3" t="s">
        <v>8</v>
      </c>
      <c r="B13" s="3" t="s">
        <v>88</v>
      </c>
      <c r="C13" s="3">
        <v>36</v>
      </c>
      <c r="D13" s="3" t="s">
        <v>10</v>
      </c>
      <c r="E13" s="3" t="s">
        <v>11</v>
      </c>
      <c r="F13" s="3" t="s">
        <v>11</v>
      </c>
      <c r="G13" s="3" t="s">
        <v>124</v>
      </c>
      <c r="H13" s="3">
        <v>0.32279999999999998</v>
      </c>
      <c r="I13" s="2" t="str">
        <f>VLOOKUP(B13,State_code!A:B,2,FALSE)</f>
        <v>NY</v>
      </c>
      <c r="J13" s="2">
        <f>VLOOKUP(I13,FFS_Div_2!C:G,5,FALSE)</f>
        <v>1471496</v>
      </c>
    </row>
    <row r="14" spans="1:14" x14ac:dyDescent="0.35">
      <c r="A14" s="3" t="s">
        <v>8</v>
      </c>
      <c r="B14" s="3" t="s">
        <v>100</v>
      </c>
      <c r="C14" s="3">
        <v>42</v>
      </c>
      <c r="D14" s="3" t="s">
        <v>10</v>
      </c>
      <c r="E14" s="3" t="s">
        <v>11</v>
      </c>
      <c r="F14" s="3" t="s">
        <v>11</v>
      </c>
      <c r="G14" s="3" t="s">
        <v>124</v>
      </c>
      <c r="H14" s="3">
        <v>0.26150000000000001</v>
      </c>
      <c r="I14" s="2" t="str">
        <f>VLOOKUP(B14,State_code!A:B,2,FALSE)</f>
        <v>PA</v>
      </c>
      <c r="J14" s="2">
        <f>VLOOKUP(I14,FFS_Div_2!C:G,5,FALSE)</f>
        <v>1143194</v>
      </c>
    </row>
    <row r="15" spans="1:14" x14ac:dyDescent="0.35">
      <c r="J15" s="5">
        <f>SUM(J12:J14)</f>
        <v>3449584</v>
      </c>
    </row>
    <row r="18" spans="1:14" ht="29" x14ac:dyDescent="0.35">
      <c r="A18" s="4" t="s">
        <v>126</v>
      </c>
    </row>
    <row r="20" spans="1:14" ht="58" x14ac:dyDescent="0.35">
      <c r="A20" s="2" t="s">
        <v>0</v>
      </c>
      <c r="B20" s="2" t="s">
        <v>1</v>
      </c>
      <c r="C20" s="2" t="s">
        <v>2</v>
      </c>
      <c r="D20" s="2" t="s">
        <v>3</v>
      </c>
      <c r="E20" s="2" t="s">
        <v>4</v>
      </c>
      <c r="F20" s="2" t="s">
        <v>5</v>
      </c>
      <c r="G20" s="2" t="s">
        <v>6</v>
      </c>
      <c r="H20" s="2" t="s">
        <v>7</v>
      </c>
      <c r="I20" s="2" t="s">
        <v>122</v>
      </c>
      <c r="J20" s="2" t="s">
        <v>24</v>
      </c>
      <c r="L20" s="2" t="s">
        <v>130</v>
      </c>
      <c r="M20" s="2">
        <f>SUMPRODUCT(H21:H23*J21:J23/J15)</f>
        <v>8.0262181005013936E-2</v>
      </c>
      <c r="N20" s="6">
        <f>M20*100</f>
        <v>8.0262181005013939</v>
      </c>
    </row>
    <row r="21" spans="1:14" x14ac:dyDescent="0.35">
      <c r="A21" s="3" t="s">
        <v>8</v>
      </c>
      <c r="B21" s="3" t="s">
        <v>84</v>
      </c>
      <c r="C21" s="3">
        <v>34</v>
      </c>
      <c r="D21" s="3" t="s">
        <v>10</v>
      </c>
      <c r="E21" s="3" t="s">
        <v>11</v>
      </c>
      <c r="F21" s="3" t="s">
        <v>11</v>
      </c>
      <c r="G21" s="3" t="s">
        <v>126</v>
      </c>
      <c r="H21" s="3">
        <v>7.5800000000000006E-2</v>
      </c>
      <c r="I21" s="2" t="str">
        <f>VLOOKUP(B21,State_code!A:B,2,FALSE)</f>
        <v>NJ</v>
      </c>
      <c r="J21" s="2">
        <f>VLOOKUP(I21,FFS_Div_2!C:G,5,FALSE)</f>
        <v>834894</v>
      </c>
    </row>
    <row r="22" spans="1:14" x14ac:dyDescent="0.35">
      <c r="A22" s="3" t="s">
        <v>8</v>
      </c>
      <c r="B22" s="3" t="s">
        <v>88</v>
      </c>
      <c r="C22" s="3">
        <v>36</v>
      </c>
      <c r="D22" s="3" t="s">
        <v>10</v>
      </c>
      <c r="E22" s="3" t="s">
        <v>11</v>
      </c>
      <c r="F22" s="3" t="s">
        <v>11</v>
      </c>
      <c r="G22" s="3" t="s">
        <v>126</v>
      </c>
      <c r="H22" s="3">
        <v>8.09E-2</v>
      </c>
      <c r="I22" s="2" t="str">
        <f>VLOOKUP(B22,State_code!A:B,2,FALSE)</f>
        <v>NY</v>
      </c>
      <c r="J22" s="2">
        <f>VLOOKUP(I22,FFS_Div_2!C:G,5,FALSE)</f>
        <v>1471496</v>
      </c>
    </row>
    <row r="23" spans="1:14" x14ac:dyDescent="0.35">
      <c r="A23" s="3" t="s">
        <v>8</v>
      </c>
      <c r="B23" s="3" t="s">
        <v>100</v>
      </c>
      <c r="C23" s="3">
        <v>42</v>
      </c>
      <c r="D23" s="3" t="s">
        <v>10</v>
      </c>
      <c r="E23" s="3" t="s">
        <v>11</v>
      </c>
      <c r="F23" s="3" t="s">
        <v>11</v>
      </c>
      <c r="G23" s="3" t="s">
        <v>126</v>
      </c>
      <c r="H23" s="3">
        <v>8.2699999999999996E-2</v>
      </c>
      <c r="I23" s="2" t="str">
        <f>VLOOKUP(B23,State_code!A:B,2,FALSE)</f>
        <v>PA</v>
      </c>
      <c r="J23" s="2">
        <f>VLOOKUP(I23,FFS_Div_2!C:G,5,FALSE)</f>
        <v>1143194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G5"/>
  <sheetViews>
    <sheetView workbookViewId="0">
      <selection activeCell="G18" sqref="G18"/>
    </sheetView>
  </sheetViews>
  <sheetFormatPr defaultRowHeight="14.5" x14ac:dyDescent="0.35"/>
  <sheetData>
    <row r="2" spans="1:7" ht="58" x14ac:dyDescent="0.35">
      <c r="A2" s="2" t="s">
        <v>18</v>
      </c>
      <c r="B2" s="2" t="s">
        <v>19</v>
      </c>
      <c r="C2" s="2" t="s">
        <v>20</v>
      </c>
      <c r="D2" s="2" t="s">
        <v>21</v>
      </c>
      <c r="E2" s="2" t="s">
        <v>22</v>
      </c>
      <c r="F2" s="2" t="s">
        <v>23</v>
      </c>
      <c r="G2" s="2" t="s">
        <v>24</v>
      </c>
    </row>
    <row r="3" spans="1:7" x14ac:dyDescent="0.35">
      <c r="A3" s="3">
        <v>2020</v>
      </c>
      <c r="B3" s="3" t="s">
        <v>8</v>
      </c>
      <c r="C3" s="3" t="s">
        <v>85</v>
      </c>
      <c r="D3" s="3">
        <v>34</v>
      </c>
      <c r="E3" s="3" t="s">
        <v>26</v>
      </c>
      <c r="F3" s="3">
        <v>1326470</v>
      </c>
      <c r="G3" s="3">
        <v>834894</v>
      </c>
    </row>
    <row r="4" spans="1:7" x14ac:dyDescent="0.35">
      <c r="A4" s="3">
        <v>2020</v>
      </c>
      <c r="B4" s="3" t="s">
        <v>8</v>
      </c>
      <c r="C4" s="3" t="s">
        <v>89</v>
      </c>
      <c r="D4" s="3">
        <v>36</v>
      </c>
      <c r="E4" s="3" t="s">
        <v>26</v>
      </c>
      <c r="F4" s="3">
        <v>2956791</v>
      </c>
      <c r="G4" s="3">
        <v>1471496</v>
      </c>
    </row>
    <row r="5" spans="1:7" x14ac:dyDescent="0.35">
      <c r="A5" s="3">
        <v>2020</v>
      </c>
      <c r="B5" s="3" t="s">
        <v>8</v>
      </c>
      <c r="C5" s="3" t="s">
        <v>101</v>
      </c>
      <c r="D5" s="3">
        <v>42</v>
      </c>
      <c r="E5" s="3" t="s">
        <v>26</v>
      </c>
      <c r="F5" s="3">
        <v>2258546</v>
      </c>
      <c r="G5" s="3">
        <v>1143194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29"/>
  <sheetViews>
    <sheetView topLeftCell="A9" workbookViewId="0">
      <selection activeCell="N15" sqref="N15"/>
    </sheetView>
  </sheetViews>
  <sheetFormatPr defaultColWidth="8.81640625" defaultRowHeight="14.5" x14ac:dyDescent="0.35"/>
  <cols>
    <col min="1" max="12" width="8.81640625" style="1"/>
    <col min="13" max="14" width="11.54296875" style="1" bestFit="1" customWidth="1"/>
    <col min="15" max="16384" width="8.81640625" style="1"/>
  </cols>
  <sheetData>
    <row r="1" spans="1:14" x14ac:dyDescent="0.35">
      <c r="A1" s="4" t="s">
        <v>12</v>
      </c>
    </row>
    <row r="3" spans="1:14" ht="29" x14ac:dyDescent="0.35">
      <c r="A3" s="2" t="s">
        <v>0</v>
      </c>
      <c r="B3" s="2" t="s">
        <v>1</v>
      </c>
      <c r="C3" s="2" t="s">
        <v>2</v>
      </c>
      <c r="D3" s="2" t="s">
        <v>3</v>
      </c>
      <c r="E3" s="2" t="s">
        <v>4</v>
      </c>
      <c r="F3" s="2" t="s">
        <v>5</v>
      </c>
      <c r="G3" s="2" t="s">
        <v>6</v>
      </c>
      <c r="H3" s="2" t="s">
        <v>7</v>
      </c>
      <c r="I3" s="2" t="s">
        <v>122</v>
      </c>
      <c r="J3" s="2" t="s">
        <v>24</v>
      </c>
    </row>
    <row r="4" spans="1:14" x14ac:dyDescent="0.35">
      <c r="A4" s="2" t="s">
        <v>8</v>
      </c>
      <c r="B4" s="2" t="s">
        <v>56</v>
      </c>
      <c r="C4" s="2">
        <v>17</v>
      </c>
      <c r="D4" s="2" t="s">
        <v>10</v>
      </c>
      <c r="E4" s="2" t="s">
        <v>11</v>
      </c>
      <c r="F4" s="2" t="s">
        <v>11</v>
      </c>
      <c r="G4" s="2" t="s">
        <v>12</v>
      </c>
      <c r="H4" s="2">
        <v>0.11550000000000001</v>
      </c>
      <c r="I4" s="2" t="str">
        <f>VLOOKUP(B4,State_code!A:B,2,FALSE)</f>
        <v>IL</v>
      </c>
      <c r="J4" s="2">
        <f>VLOOKUP(I4,FFS_Div_3!C:G,5,FALSE)</f>
        <v>1224785</v>
      </c>
    </row>
    <row r="5" spans="1:14" ht="43.5" x14ac:dyDescent="0.35">
      <c r="A5" s="2" t="s">
        <v>8</v>
      </c>
      <c r="B5" s="2" t="s">
        <v>58</v>
      </c>
      <c r="C5" s="2">
        <v>18</v>
      </c>
      <c r="D5" s="2" t="s">
        <v>10</v>
      </c>
      <c r="E5" s="2" t="s">
        <v>11</v>
      </c>
      <c r="F5" s="2" t="s">
        <v>11</v>
      </c>
      <c r="G5" s="2" t="s">
        <v>12</v>
      </c>
      <c r="H5" s="2">
        <v>0.13600000000000001</v>
      </c>
      <c r="I5" s="2" t="str">
        <f>VLOOKUP(B5,State_code!A:B,2,FALSE)</f>
        <v>IN</v>
      </c>
      <c r="J5" s="2">
        <f>VLOOKUP(I5,FFS_Div_3!C:G,5,FALSE)</f>
        <v>639893</v>
      </c>
      <c r="L5" s="2" t="s">
        <v>131</v>
      </c>
      <c r="M5" s="2">
        <f>SUMPRODUCT(H4:H8*J4:J8/J9)</f>
        <v>0.12298264217622888</v>
      </c>
      <c r="N5" s="6">
        <f>M5*100</f>
        <v>12.298264217622888</v>
      </c>
    </row>
    <row r="6" spans="1:14" x14ac:dyDescent="0.35">
      <c r="A6" s="2" t="s">
        <v>8</v>
      </c>
      <c r="B6" s="2" t="s">
        <v>70</v>
      </c>
      <c r="C6" s="2">
        <v>26</v>
      </c>
      <c r="D6" s="2" t="s">
        <v>10</v>
      </c>
      <c r="E6" s="2" t="s">
        <v>11</v>
      </c>
      <c r="F6" s="2" t="s">
        <v>11</v>
      </c>
      <c r="G6" s="2" t="s">
        <v>12</v>
      </c>
      <c r="H6" s="2">
        <v>0.13739999999999999</v>
      </c>
      <c r="I6" s="2" t="str">
        <f>VLOOKUP(B6,State_code!A:B,2,FALSE)</f>
        <v>MI</v>
      </c>
      <c r="J6" s="2">
        <f>VLOOKUP(I6,FFS_Div_3!C:G,5,FALSE)</f>
        <v>807496</v>
      </c>
    </row>
    <row r="7" spans="1:14" x14ac:dyDescent="0.35">
      <c r="A7" s="2" t="s">
        <v>8</v>
      </c>
      <c r="B7" s="2" t="s">
        <v>94</v>
      </c>
      <c r="C7" s="2">
        <v>39</v>
      </c>
      <c r="D7" s="2" t="s">
        <v>10</v>
      </c>
      <c r="E7" s="2" t="s">
        <v>11</v>
      </c>
      <c r="F7" s="2" t="s">
        <v>11</v>
      </c>
      <c r="G7" s="2" t="s">
        <v>12</v>
      </c>
      <c r="H7" s="2">
        <v>0.1278</v>
      </c>
      <c r="I7" s="2" t="str">
        <f>VLOOKUP(B7,State_code!A:B,2,FALSE)</f>
        <v>OH</v>
      </c>
      <c r="J7" s="2">
        <f>VLOOKUP(I7,FFS_Div_3!C:G,5,FALSE)</f>
        <v>971794</v>
      </c>
    </row>
    <row r="8" spans="1:14" ht="29" x14ac:dyDescent="0.35">
      <c r="A8" s="2" t="s">
        <v>8</v>
      </c>
      <c r="B8" s="2" t="s">
        <v>118</v>
      </c>
      <c r="C8" s="2">
        <v>55</v>
      </c>
      <c r="D8" s="2" t="s">
        <v>10</v>
      </c>
      <c r="E8" s="2" t="s">
        <v>11</v>
      </c>
      <c r="F8" s="2" t="s">
        <v>11</v>
      </c>
      <c r="G8" s="2" t="s">
        <v>12</v>
      </c>
      <c r="H8" s="2">
        <v>9.1600000000000001E-2</v>
      </c>
      <c r="I8" s="2" t="str">
        <f>VLOOKUP(B8,State_code!A:B,2,FALSE)</f>
        <v>WI</v>
      </c>
      <c r="J8" s="2">
        <f>VLOOKUP(I8,FFS_Div_3!C:G,5,FALSE)</f>
        <v>493538</v>
      </c>
    </row>
    <row r="9" spans="1:14" x14ac:dyDescent="0.35">
      <c r="J9" s="5">
        <f>SUM(J4:J8)</f>
        <v>4137506</v>
      </c>
    </row>
    <row r="12" spans="1:14" x14ac:dyDescent="0.35">
      <c r="A12" s="4" t="s">
        <v>124</v>
      </c>
    </row>
    <row r="14" spans="1:14" ht="29" x14ac:dyDescent="0.35">
      <c r="A14" s="2" t="s">
        <v>0</v>
      </c>
      <c r="B14" s="2" t="s">
        <v>1</v>
      </c>
      <c r="C14" s="2" t="s">
        <v>2</v>
      </c>
      <c r="D14" s="2" t="s">
        <v>3</v>
      </c>
      <c r="E14" s="2" t="s">
        <v>4</v>
      </c>
      <c r="F14" s="2" t="s">
        <v>5</v>
      </c>
      <c r="G14" s="2" t="s">
        <v>6</v>
      </c>
      <c r="H14" s="2" t="s">
        <v>7</v>
      </c>
      <c r="I14" s="2" t="s">
        <v>122</v>
      </c>
      <c r="J14" s="2" t="s">
        <v>24</v>
      </c>
    </row>
    <row r="15" spans="1:14" ht="58" x14ac:dyDescent="0.35">
      <c r="A15" s="3" t="s">
        <v>8</v>
      </c>
      <c r="B15" s="3" t="s">
        <v>56</v>
      </c>
      <c r="C15" s="3">
        <v>17</v>
      </c>
      <c r="D15" s="3" t="s">
        <v>10</v>
      </c>
      <c r="E15" s="3" t="s">
        <v>11</v>
      </c>
      <c r="F15" s="3" t="s">
        <v>11</v>
      </c>
      <c r="G15" s="3" t="s">
        <v>124</v>
      </c>
      <c r="H15" s="3">
        <v>0.26829999999999998</v>
      </c>
      <c r="I15" s="2" t="str">
        <f>VLOOKUP(B15,State_code!A:B,2,FALSE)</f>
        <v>IL</v>
      </c>
      <c r="J15" s="2">
        <f>VLOOKUP(I15,FFS_Div_3!C:G,5,FALSE)</f>
        <v>1224785</v>
      </c>
      <c r="L15" s="2" t="s">
        <v>132</v>
      </c>
      <c r="M15" s="2">
        <f>SUMPRODUCT(H15:H19*J15:J19/J9)</f>
        <v>0.26992268426921917</v>
      </c>
      <c r="N15" s="6">
        <f>M15*100</f>
        <v>26.992268426921918</v>
      </c>
    </row>
    <row r="16" spans="1:14" x14ac:dyDescent="0.35">
      <c r="A16" s="3" t="s">
        <v>8</v>
      </c>
      <c r="B16" s="3" t="s">
        <v>58</v>
      </c>
      <c r="C16" s="3">
        <v>18</v>
      </c>
      <c r="D16" s="3" t="s">
        <v>10</v>
      </c>
      <c r="E16" s="3" t="s">
        <v>11</v>
      </c>
      <c r="F16" s="3" t="s">
        <v>11</v>
      </c>
      <c r="G16" s="3" t="s">
        <v>124</v>
      </c>
      <c r="H16" s="3">
        <v>0.2782</v>
      </c>
      <c r="I16" s="2" t="str">
        <f>VLOOKUP(B16,State_code!A:B,2,FALSE)</f>
        <v>IN</v>
      </c>
      <c r="J16" s="2">
        <f>VLOOKUP(I16,FFS_Div_3!C:G,5,FALSE)</f>
        <v>639893</v>
      </c>
    </row>
    <row r="17" spans="1:14" x14ac:dyDescent="0.35">
      <c r="A17" s="3" t="s">
        <v>8</v>
      </c>
      <c r="B17" s="3" t="s">
        <v>70</v>
      </c>
      <c r="C17" s="3">
        <v>26</v>
      </c>
      <c r="D17" s="3" t="s">
        <v>10</v>
      </c>
      <c r="E17" s="3" t="s">
        <v>11</v>
      </c>
      <c r="F17" s="3" t="s">
        <v>11</v>
      </c>
      <c r="G17" s="3" t="s">
        <v>124</v>
      </c>
      <c r="H17" s="3">
        <v>0.28460000000000002</v>
      </c>
      <c r="I17" s="2" t="str">
        <f>VLOOKUP(B17,State_code!A:B,2,FALSE)</f>
        <v>MI</v>
      </c>
      <c r="J17" s="2">
        <f>VLOOKUP(I17,FFS_Div_3!C:G,5,FALSE)</f>
        <v>807496</v>
      </c>
    </row>
    <row r="18" spans="1:14" x14ac:dyDescent="0.35">
      <c r="A18" s="3" t="s">
        <v>8</v>
      </c>
      <c r="B18" s="3" t="s">
        <v>94</v>
      </c>
      <c r="C18" s="3">
        <v>39</v>
      </c>
      <c r="D18" s="3" t="s">
        <v>10</v>
      </c>
      <c r="E18" s="3" t="s">
        <v>11</v>
      </c>
      <c r="F18" s="3" t="s">
        <v>11</v>
      </c>
      <c r="G18" s="3" t="s">
        <v>124</v>
      </c>
      <c r="H18" s="3">
        <v>0.27479999999999999</v>
      </c>
      <c r="I18" s="2" t="str">
        <f>VLOOKUP(B18,State_code!A:B,2,FALSE)</f>
        <v>OH</v>
      </c>
      <c r="J18" s="2">
        <f>VLOOKUP(I18,FFS_Div_3!C:G,5,FALSE)</f>
        <v>971794</v>
      </c>
    </row>
    <row r="19" spans="1:14" x14ac:dyDescent="0.35">
      <c r="A19" s="3" t="s">
        <v>8</v>
      </c>
      <c r="B19" s="3" t="s">
        <v>118</v>
      </c>
      <c r="C19" s="3">
        <v>55</v>
      </c>
      <c r="D19" s="3" t="s">
        <v>10</v>
      </c>
      <c r="E19" s="3" t="s">
        <v>11</v>
      </c>
      <c r="F19" s="3" t="s">
        <v>11</v>
      </c>
      <c r="G19" s="3" t="s">
        <v>124</v>
      </c>
      <c r="H19" s="3">
        <v>0.2296</v>
      </c>
      <c r="I19" s="2" t="str">
        <f>VLOOKUP(B19,State_code!A:B,2,FALSE)</f>
        <v>WI</v>
      </c>
      <c r="J19" s="2">
        <f>VLOOKUP(I19,FFS_Div_3!C:G,5,FALSE)</f>
        <v>493538</v>
      </c>
    </row>
    <row r="22" spans="1:14" ht="29" x14ac:dyDescent="0.35">
      <c r="A22" s="4" t="s">
        <v>133</v>
      </c>
    </row>
    <row r="24" spans="1:14" ht="29" x14ac:dyDescent="0.35">
      <c r="A24" s="2" t="s">
        <v>0</v>
      </c>
      <c r="B24" s="2" t="s">
        <v>1</v>
      </c>
      <c r="C24" s="2" t="s">
        <v>2</v>
      </c>
      <c r="D24" s="2" t="s">
        <v>3</v>
      </c>
      <c r="E24" s="2" t="s">
        <v>4</v>
      </c>
      <c r="F24" s="2" t="s">
        <v>5</v>
      </c>
      <c r="G24" s="2" t="s">
        <v>6</v>
      </c>
      <c r="H24" s="2" t="s">
        <v>7</v>
      </c>
      <c r="I24" s="2" t="s">
        <v>122</v>
      </c>
      <c r="J24" s="2" t="s">
        <v>24</v>
      </c>
    </row>
    <row r="25" spans="1:14" ht="58" x14ac:dyDescent="0.35">
      <c r="A25" s="3" t="s">
        <v>8</v>
      </c>
      <c r="B25" s="3" t="s">
        <v>56</v>
      </c>
      <c r="C25" s="3">
        <v>17</v>
      </c>
      <c r="D25" s="3" t="s">
        <v>10</v>
      </c>
      <c r="E25" s="3" t="s">
        <v>11</v>
      </c>
      <c r="F25" s="3" t="s">
        <v>11</v>
      </c>
      <c r="G25" s="3" t="s">
        <v>126</v>
      </c>
      <c r="H25" s="3">
        <v>7.0499999999999993E-2</v>
      </c>
      <c r="I25" s="2" t="str">
        <f>VLOOKUP(B25,State_code!A:B,2,FALSE)</f>
        <v>IL</v>
      </c>
      <c r="J25" s="2">
        <f>VLOOKUP(I25,FFS_Div_3!C:G,5,FALSE)</f>
        <v>1224785</v>
      </c>
      <c r="L25" s="2" t="s">
        <v>134</v>
      </c>
      <c r="M25" s="2">
        <f>SUMPRODUCT(H25:H29*J25:J29/J9)</f>
        <v>6.8512754543437512E-2</v>
      </c>
      <c r="N25" s="6">
        <f>M25*100</f>
        <v>6.8512754543437513</v>
      </c>
    </row>
    <row r="26" spans="1:14" x14ac:dyDescent="0.35">
      <c r="A26" s="3" t="s">
        <v>8</v>
      </c>
      <c r="B26" s="3" t="s">
        <v>58</v>
      </c>
      <c r="C26" s="3">
        <v>18</v>
      </c>
      <c r="D26" s="3" t="s">
        <v>10</v>
      </c>
      <c r="E26" s="3" t="s">
        <v>11</v>
      </c>
      <c r="F26" s="3" t="s">
        <v>11</v>
      </c>
      <c r="G26" s="3" t="s">
        <v>126</v>
      </c>
      <c r="H26" s="3">
        <v>7.1099999999999997E-2</v>
      </c>
      <c r="I26" s="2" t="str">
        <f>VLOOKUP(B26,State_code!A:B,2,FALSE)</f>
        <v>IN</v>
      </c>
      <c r="J26" s="2">
        <f>VLOOKUP(I26,FFS_Div_3!C:G,5,FALSE)</f>
        <v>639893</v>
      </c>
    </row>
    <row r="27" spans="1:14" x14ac:dyDescent="0.35">
      <c r="A27" s="3" t="s">
        <v>8</v>
      </c>
      <c r="B27" s="3" t="s">
        <v>70</v>
      </c>
      <c r="C27" s="3">
        <v>26</v>
      </c>
      <c r="D27" s="3" t="s">
        <v>10</v>
      </c>
      <c r="E27" s="3" t="s">
        <v>11</v>
      </c>
      <c r="F27" s="3" t="s">
        <v>11</v>
      </c>
      <c r="G27" s="3" t="s">
        <v>126</v>
      </c>
      <c r="H27" s="3">
        <v>6.6299999999999998E-2</v>
      </c>
      <c r="I27" s="2" t="str">
        <f>VLOOKUP(B27,State_code!A:B,2,FALSE)</f>
        <v>MI</v>
      </c>
      <c r="J27" s="2">
        <f>VLOOKUP(I27,FFS_Div_3!C:G,5,FALSE)</f>
        <v>807496</v>
      </c>
    </row>
    <row r="28" spans="1:14" x14ac:dyDescent="0.35">
      <c r="A28" s="3" t="s">
        <v>8</v>
      </c>
      <c r="B28" s="3" t="s">
        <v>94</v>
      </c>
      <c r="C28" s="3">
        <v>39</v>
      </c>
      <c r="D28" s="3" t="s">
        <v>10</v>
      </c>
      <c r="E28" s="3" t="s">
        <v>11</v>
      </c>
      <c r="F28" s="3" t="s">
        <v>11</v>
      </c>
      <c r="G28" s="3" t="s">
        <v>126</v>
      </c>
      <c r="H28" s="3">
        <v>6.9400000000000003E-2</v>
      </c>
      <c r="I28" s="2" t="str">
        <f>VLOOKUP(B28,State_code!A:B,2,FALSE)</f>
        <v>OH</v>
      </c>
      <c r="J28" s="2">
        <f>VLOOKUP(I28,FFS_Div_3!C:G,5,FALSE)</f>
        <v>971794</v>
      </c>
    </row>
    <row r="29" spans="1:14" x14ac:dyDescent="0.35">
      <c r="A29" s="3" t="s">
        <v>8</v>
      </c>
      <c r="B29" s="3" t="s">
        <v>118</v>
      </c>
      <c r="C29" s="3">
        <v>55</v>
      </c>
      <c r="D29" s="3" t="s">
        <v>10</v>
      </c>
      <c r="E29" s="3" t="s">
        <v>11</v>
      </c>
      <c r="F29" s="3" t="s">
        <v>11</v>
      </c>
      <c r="G29" s="3" t="s">
        <v>126</v>
      </c>
      <c r="H29" s="3">
        <v>6.2100000000000002E-2</v>
      </c>
      <c r="I29" s="2" t="str">
        <f>VLOOKUP(B29,State_code!A:B,2,FALSE)</f>
        <v>WI</v>
      </c>
      <c r="J29" s="2">
        <f>VLOOKUP(I29,FFS_Div_3!C:G,5,FALSE)</f>
        <v>493538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G7"/>
  <sheetViews>
    <sheetView workbookViewId="0"/>
  </sheetViews>
  <sheetFormatPr defaultRowHeight="14.5" x14ac:dyDescent="0.35"/>
  <sheetData>
    <row r="2" spans="1:7" ht="58" x14ac:dyDescent="0.35">
      <c r="A2" s="2" t="s">
        <v>18</v>
      </c>
      <c r="B2" s="2" t="s">
        <v>19</v>
      </c>
      <c r="C2" s="2" t="s">
        <v>20</v>
      </c>
      <c r="D2" s="2" t="s">
        <v>21</v>
      </c>
      <c r="E2" s="2" t="s">
        <v>22</v>
      </c>
      <c r="F2" s="2" t="s">
        <v>23</v>
      </c>
      <c r="G2" s="2" t="s">
        <v>24</v>
      </c>
    </row>
    <row r="3" spans="1:7" x14ac:dyDescent="0.35">
      <c r="A3" s="3">
        <v>2020</v>
      </c>
      <c r="B3" s="3" t="s">
        <v>8</v>
      </c>
      <c r="C3" s="3" t="s">
        <v>57</v>
      </c>
      <c r="D3" s="3">
        <v>17</v>
      </c>
      <c r="E3" s="3" t="s">
        <v>26</v>
      </c>
      <c r="F3" s="3">
        <v>1859949</v>
      </c>
      <c r="G3" s="3">
        <v>1224785</v>
      </c>
    </row>
    <row r="4" spans="1:7" x14ac:dyDescent="0.35">
      <c r="A4" s="3">
        <v>2020</v>
      </c>
      <c r="B4" s="3" t="s">
        <v>8</v>
      </c>
      <c r="C4" s="3" t="s">
        <v>59</v>
      </c>
      <c r="D4" s="3">
        <v>18</v>
      </c>
      <c r="E4" s="3" t="s">
        <v>26</v>
      </c>
      <c r="F4" s="3">
        <v>1046402</v>
      </c>
      <c r="G4" s="3">
        <v>639893</v>
      </c>
    </row>
    <row r="5" spans="1:7" x14ac:dyDescent="0.35">
      <c r="A5" s="3">
        <v>2020</v>
      </c>
      <c r="B5" s="3" t="s">
        <v>8</v>
      </c>
      <c r="C5" s="3" t="s">
        <v>71</v>
      </c>
      <c r="D5" s="3">
        <v>26</v>
      </c>
      <c r="E5" s="3" t="s">
        <v>26</v>
      </c>
      <c r="F5" s="3">
        <v>1726457</v>
      </c>
      <c r="G5" s="3">
        <v>807496</v>
      </c>
    </row>
    <row r="6" spans="1:7" x14ac:dyDescent="0.35">
      <c r="A6" s="3">
        <v>2020</v>
      </c>
      <c r="B6" s="3" t="s">
        <v>8</v>
      </c>
      <c r="C6" s="3" t="s">
        <v>95</v>
      </c>
      <c r="D6" s="3">
        <v>39</v>
      </c>
      <c r="E6" s="3" t="s">
        <v>26</v>
      </c>
      <c r="F6" s="3">
        <v>1943211</v>
      </c>
      <c r="G6" s="3">
        <v>971794</v>
      </c>
    </row>
    <row r="7" spans="1:7" x14ac:dyDescent="0.35">
      <c r="A7" s="3">
        <v>2020</v>
      </c>
      <c r="B7" s="3" t="s">
        <v>8</v>
      </c>
      <c r="C7" s="3" t="s">
        <v>119</v>
      </c>
      <c r="D7" s="3">
        <v>55</v>
      </c>
      <c r="E7" s="3" t="s">
        <v>26</v>
      </c>
      <c r="F7" s="3">
        <v>1015662</v>
      </c>
      <c r="G7" s="3">
        <v>493538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34"/>
  <sheetViews>
    <sheetView topLeftCell="A9" workbookViewId="0">
      <selection activeCell="N17" sqref="N17"/>
    </sheetView>
  </sheetViews>
  <sheetFormatPr defaultColWidth="8.81640625" defaultRowHeight="14.5" x14ac:dyDescent="0.35"/>
  <cols>
    <col min="1" max="12" width="8.81640625" style="1"/>
    <col min="13" max="14" width="11.54296875" style="1" bestFit="1" customWidth="1"/>
    <col min="15" max="16384" width="8.81640625" style="1"/>
  </cols>
  <sheetData>
    <row r="1" spans="1:14" x14ac:dyDescent="0.35">
      <c r="A1" s="4" t="s">
        <v>12</v>
      </c>
    </row>
    <row r="3" spans="1:14" ht="29" x14ac:dyDescent="0.35">
      <c r="A3" s="2" t="s">
        <v>0</v>
      </c>
      <c r="B3" s="2" t="s">
        <v>1</v>
      </c>
      <c r="C3" s="2" t="s">
        <v>2</v>
      </c>
      <c r="D3" s="2" t="s">
        <v>3</v>
      </c>
      <c r="E3" s="2" t="s">
        <v>4</v>
      </c>
      <c r="F3" s="2" t="s">
        <v>5</v>
      </c>
      <c r="G3" s="2" t="s">
        <v>6</v>
      </c>
      <c r="H3" s="2" t="s">
        <v>7</v>
      </c>
      <c r="I3" s="2" t="s">
        <v>122</v>
      </c>
      <c r="J3" s="2" t="s">
        <v>24</v>
      </c>
    </row>
    <row r="4" spans="1:14" x14ac:dyDescent="0.35">
      <c r="A4" s="2" t="s">
        <v>8</v>
      </c>
      <c r="B4" s="2" t="s">
        <v>60</v>
      </c>
      <c r="C4" s="2">
        <v>19</v>
      </c>
      <c r="D4" s="2" t="s">
        <v>10</v>
      </c>
      <c r="E4" s="2" t="s">
        <v>11</v>
      </c>
      <c r="F4" s="2" t="s">
        <v>11</v>
      </c>
      <c r="G4" s="2" t="s">
        <v>12</v>
      </c>
      <c r="H4" s="2">
        <v>0.106</v>
      </c>
      <c r="I4" s="2" t="str">
        <f>VLOOKUP(B4,State_code!A:B,2,FALSE)</f>
        <v>IA</v>
      </c>
      <c r="J4" s="2">
        <f>VLOOKUP(I4,FFS_Div_4!C:G,5,FALSE)</f>
        <v>399786</v>
      </c>
    </row>
    <row r="5" spans="1:14" x14ac:dyDescent="0.35">
      <c r="A5" s="2" t="s">
        <v>8</v>
      </c>
      <c r="B5" s="2" t="s">
        <v>62</v>
      </c>
      <c r="C5" s="2">
        <v>20</v>
      </c>
      <c r="D5" s="2" t="s">
        <v>10</v>
      </c>
      <c r="E5" s="2" t="s">
        <v>11</v>
      </c>
      <c r="F5" s="2" t="s">
        <v>11</v>
      </c>
      <c r="G5" s="2" t="s">
        <v>12</v>
      </c>
      <c r="H5" s="2">
        <v>0.1162</v>
      </c>
      <c r="I5" s="2" t="str">
        <f>VLOOKUP(B5,State_code!A:B,2,FALSE)</f>
        <v>KS</v>
      </c>
      <c r="J5" s="2">
        <f>VLOOKUP(I5,FFS_Div_4!C:G,5,FALSE)</f>
        <v>348918</v>
      </c>
    </row>
    <row r="6" spans="1:14" ht="43.5" x14ac:dyDescent="0.35">
      <c r="A6" s="2" t="s">
        <v>8</v>
      </c>
      <c r="B6" s="2" t="s">
        <v>72</v>
      </c>
      <c r="C6" s="2">
        <v>27</v>
      </c>
      <c r="D6" s="2" t="s">
        <v>10</v>
      </c>
      <c r="E6" s="2" t="s">
        <v>11</v>
      </c>
      <c r="F6" s="2" t="s">
        <v>11</v>
      </c>
      <c r="G6" s="2" t="s">
        <v>12</v>
      </c>
      <c r="H6" s="2">
        <v>8.2799999999999999E-2</v>
      </c>
      <c r="I6" s="2" t="str">
        <f>VLOOKUP(B6,State_code!A:B,2,FALSE)</f>
        <v>MN</v>
      </c>
      <c r="J6" s="2">
        <f>VLOOKUP(I6,FFS_Div_4!C:G,5,FALSE)</f>
        <v>385372</v>
      </c>
      <c r="L6" s="2" t="s">
        <v>128</v>
      </c>
      <c r="M6" s="2">
        <f>SUMPRODUCT(H4:H10*J4:J10/J11)</f>
        <v>0.10982675438534736</v>
      </c>
      <c r="N6" s="6">
        <f>M6*100</f>
        <v>10.982675438534736</v>
      </c>
    </row>
    <row r="7" spans="1:14" x14ac:dyDescent="0.35">
      <c r="A7" s="2" t="s">
        <v>8</v>
      </c>
      <c r="B7" s="2" t="s">
        <v>76</v>
      </c>
      <c r="C7" s="2">
        <v>29</v>
      </c>
      <c r="D7" s="2" t="s">
        <v>10</v>
      </c>
      <c r="E7" s="2" t="s">
        <v>11</v>
      </c>
      <c r="F7" s="2" t="s">
        <v>11</v>
      </c>
      <c r="G7" s="2" t="s">
        <v>12</v>
      </c>
      <c r="H7" s="2">
        <v>0.1313</v>
      </c>
      <c r="I7" s="2" t="str">
        <f>VLOOKUP(B7,State_code!A:B,2,FALSE)</f>
        <v>MO</v>
      </c>
      <c r="J7" s="2">
        <f>VLOOKUP(I7,FFS_Div_4!C:G,5,FALSE)</f>
        <v>561590</v>
      </c>
    </row>
    <row r="8" spans="1:14" x14ac:dyDescent="0.35">
      <c r="A8" s="2" t="s">
        <v>8</v>
      </c>
      <c r="B8" s="2" t="s">
        <v>80</v>
      </c>
      <c r="C8" s="2">
        <v>31</v>
      </c>
      <c r="D8" s="2" t="s">
        <v>10</v>
      </c>
      <c r="E8" s="2" t="s">
        <v>11</v>
      </c>
      <c r="F8" s="2" t="s">
        <v>11</v>
      </c>
      <c r="G8" s="2" t="s">
        <v>12</v>
      </c>
      <c r="H8" s="2">
        <v>0.1061</v>
      </c>
      <c r="I8" s="2" t="str">
        <f>VLOOKUP(B8,State_code!A:B,2,FALSE)</f>
        <v>NE</v>
      </c>
      <c r="J8" s="2">
        <f>VLOOKUP(I8,FFS_Div_4!C:G,5,FALSE)</f>
        <v>233913</v>
      </c>
    </row>
    <row r="9" spans="1:14" ht="29" x14ac:dyDescent="0.35">
      <c r="A9" s="2" t="s">
        <v>8</v>
      </c>
      <c r="B9" s="2" t="s">
        <v>92</v>
      </c>
      <c r="C9" s="2">
        <v>38</v>
      </c>
      <c r="D9" s="2" t="s">
        <v>10</v>
      </c>
      <c r="E9" s="2" t="s">
        <v>11</v>
      </c>
      <c r="F9" s="2" t="s">
        <v>11</v>
      </c>
      <c r="G9" s="2" t="s">
        <v>12</v>
      </c>
      <c r="H9" s="2">
        <v>0.1009</v>
      </c>
      <c r="I9" s="2" t="str">
        <f>VLOOKUP(B9,State_code!A:B,2,FALSE)</f>
        <v>ND</v>
      </c>
      <c r="J9" s="2">
        <f>VLOOKUP(I9,FFS_Div_4!C:G,5,FALSE)</f>
        <v>87576</v>
      </c>
    </row>
    <row r="10" spans="1:14" ht="29" x14ac:dyDescent="0.35">
      <c r="A10" s="2" t="s">
        <v>8</v>
      </c>
      <c r="B10" s="2" t="s">
        <v>104</v>
      </c>
      <c r="C10" s="2">
        <v>46</v>
      </c>
      <c r="D10" s="2" t="s">
        <v>10</v>
      </c>
      <c r="E10" s="2" t="s">
        <v>11</v>
      </c>
      <c r="F10" s="2" t="s">
        <v>11</v>
      </c>
      <c r="G10" s="2" t="s">
        <v>12</v>
      </c>
      <c r="H10" s="2">
        <v>0.1038</v>
      </c>
      <c r="I10" s="2" t="str">
        <f>VLOOKUP(B10,State_code!A:B,2,FALSE)</f>
        <v>SD</v>
      </c>
      <c r="J10" s="2">
        <f>VLOOKUP(I10,FFS_Div_4!C:G,5,FALSE)</f>
        <v>113520</v>
      </c>
    </row>
    <row r="11" spans="1:14" x14ac:dyDescent="0.35">
      <c r="J11" s="5">
        <f>SUM(J4:J10)</f>
        <v>2130675</v>
      </c>
    </row>
    <row r="13" spans="1:14" x14ac:dyDescent="0.35">
      <c r="A13" s="4" t="s">
        <v>124</v>
      </c>
    </row>
    <row r="15" spans="1:14" ht="29" x14ac:dyDescent="0.35">
      <c r="A15" s="2" t="s">
        <v>0</v>
      </c>
      <c r="B15" s="2" t="s">
        <v>1</v>
      </c>
      <c r="C15" s="2" t="s">
        <v>2</v>
      </c>
      <c r="D15" s="2" t="s">
        <v>3</v>
      </c>
      <c r="E15" s="2" t="s">
        <v>4</v>
      </c>
      <c r="F15" s="2" t="s">
        <v>5</v>
      </c>
      <c r="G15" s="2" t="s">
        <v>6</v>
      </c>
      <c r="H15" s="2" t="s">
        <v>7</v>
      </c>
      <c r="I15" s="2" t="s">
        <v>122</v>
      </c>
      <c r="J15" s="2" t="s">
        <v>24</v>
      </c>
    </row>
    <row r="16" spans="1:14" x14ac:dyDescent="0.35">
      <c r="A16" s="3" t="s">
        <v>8</v>
      </c>
      <c r="B16" s="3" t="s">
        <v>60</v>
      </c>
      <c r="C16" s="3">
        <v>19</v>
      </c>
      <c r="D16" s="3" t="s">
        <v>10</v>
      </c>
      <c r="E16" s="3" t="s">
        <v>11</v>
      </c>
      <c r="F16" s="3" t="s">
        <v>11</v>
      </c>
      <c r="G16" s="3" t="s">
        <v>124</v>
      </c>
      <c r="H16" s="3">
        <v>0.2389</v>
      </c>
      <c r="I16" s="2" t="str">
        <f>VLOOKUP(B16,State_code!A:B,2,FALSE)</f>
        <v>IA</v>
      </c>
      <c r="J16" s="2">
        <f>VLOOKUP(I16,FFS_Div_4!C:G,5,FALSE)</f>
        <v>399786</v>
      </c>
    </row>
    <row r="17" spans="1:14" ht="43.5" x14ac:dyDescent="0.35">
      <c r="A17" s="3" t="s">
        <v>8</v>
      </c>
      <c r="B17" s="3" t="s">
        <v>62</v>
      </c>
      <c r="C17" s="3">
        <v>20</v>
      </c>
      <c r="D17" s="3" t="s">
        <v>10</v>
      </c>
      <c r="E17" s="3" t="s">
        <v>11</v>
      </c>
      <c r="F17" s="3" t="s">
        <v>11</v>
      </c>
      <c r="G17" s="3" t="s">
        <v>124</v>
      </c>
      <c r="H17" s="3">
        <v>0.25119999999999998</v>
      </c>
      <c r="I17" s="2" t="str">
        <f>VLOOKUP(B17,State_code!A:B,2,FALSE)</f>
        <v>KS</v>
      </c>
      <c r="J17" s="2">
        <f>VLOOKUP(I17,FFS_Div_4!C:G,5,FALSE)</f>
        <v>348918</v>
      </c>
      <c r="L17" s="2" t="s">
        <v>129</v>
      </c>
      <c r="M17" s="2">
        <f>SUMPRODUCT(H16:H22*J16:J22/J11)</f>
        <v>0.24032649775305948</v>
      </c>
      <c r="N17" s="6">
        <f>M17*100</f>
        <v>24.032649775305948</v>
      </c>
    </row>
    <row r="18" spans="1:14" x14ac:dyDescent="0.35">
      <c r="A18" s="3" t="s">
        <v>8</v>
      </c>
      <c r="B18" s="3" t="s">
        <v>72</v>
      </c>
      <c r="C18" s="3">
        <v>27</v>
      </c>
      <c r="D18" s="3" t="s">
        <v>10</v>
      </c>
      <c r="E18" s="3" t="s">
        <v>11</v>
      </c>
      <c r="F18" s="3" t="s">
        <v>11</v>
      </c>
      <c r="G18" s="3" t="s">
        <v>124</v>
      </c>
      <c r="H18" s="3">
        <v>0.21249999999999999</v>
      </c>
      <c r="I18" s="2" t="str">
        <f>VLOOKUP(B18,State_code!A:B,2,FALSE)</f>
        <v>MN</v>
      </c>
      <c r="J18" s="2">
        <f>VLOOKUP(I18,FFS_Div_4!C:G,5,FALSE)</f>
        <v>385372</v>
      </c>
    </row>
    <row r="19" spans="1:14" x14ac:dyDescent="0.35">
      <c r="A19" s="3" t="s">
        <v>8</v>
      </c>
      <c r="B19" s="3" t="s">
        <v>76</v>
      </c>
      <c r="C19" s="3">
        <v>29</v>
      </c>
      <c r="D19" s="3" t="s">
        <v>10</v>
      </c>
      <c r="E19" s="3" t="s">
        <v>11</v>
      </c>
      <c r="F19" s="3" t="s">
        <v>11</v>
      </c>
      <c r="G19" s="3" t="s">
        <v>124</v>
      </c>
      <c r="H19" s="3">
        <v>0.26240000000000002</v>
      </c>
      <c r="I19" s="2" t="str">
        <f>VLOOKUP(B19,State_code!A:B,2,FALSE)</f>
        <v>MO</v>
      </c>
      <c r="J19" s="2">
        <f>VLOOKUP(I19,FFS_Div_4!C:G,5,FALSE)</f>
        <v>561590</v>
      </c>
    </row>
    <row r="20" spans="1:14" x14ac:dyDescent="0.35">
      <c r="A20" s="3" t="s">
        <v>8</v>
      </c>
      <c r="B20" s="3" t="s">
        <v>80</v>
      </c>
      <c r="C20" s="3">
        <v>31</v>
      </c>
      <c r="D20" s="3" t="s">
        <v>10</v>
      </c>
      <c r="E20" s="3" t="s">
        <v>11</v>
      </c>
      <c r="F20" s="3" t="s">
        <v>11</v>
      </c>
      <c r="G20" s="3" t="s">
        <v>124</v>
      </c>
      <c r="H20" s="3">
        <v>0.2288</v>
      </c>
      <c r="I20" s="2" t="str">
        <f>VLOOKUP(B20,State_code!A:B,2,FALSE)</f>
        <v>NE</v>
      </c>
      <c r="J20" s="2">
        <f>VLOOKUP(I20,FFS_Div_4!C:G,5,FALSE)</f>
        <v>233913</v>
      </c>
    </row>
    <row r="21" spans="1:14" x14ac:dyDescent="0.35">
      <c r="A21" s="3" t="s">
        <v>8</v>
      </c>
      <c r="B21" s="3" t="s">
        <v>92</v>
      </c>
      <c r="C21" s="3">
        <v>38</v>
      </c>
      <c r="D21" s="3" t="s">
        <v>10</v>
      </c>
      <c r="E21" s="3" t="s">
        <v>11</v>
      </c>
      <c r="F21" s="3" t="s">
        <v>11</v>
      </c>
      <c r="G21" s="3" t="s">
        <v>124</v>
      </c>
      <c r="H21" s="3">
        <v>0.23519999999999999</v>
      </c>
      <c r="I21" s="2" t="str">
        <f>VLOOKUP(B21,State_code!A:B,2,FALSE)</f>
        <v>ND</v>
      </c>
      <c r="J21" s="2">
        <f>VLOOKUP(I21,FFS_Div_4!C:G,5,FALSE)</f>
        <v>87576</v>
      </c>
    </row>
    <row r="22" spans="1:14" x14ac:dyDescent="0.35">
      <c r="A22" s="3" t="s">
        <v>8</v>
      </c>
      <c r="B22" s="3" t="s">
        <v>104</v>
      </c>
      <c r="C22" s="3">
        <v>46</v>
      </c>
      <c r="D22" s="3" t="s">
        <v>10</v>
      </c>
      <c r="E22" s="3" t="s">
        <v>11</v>
      </c>
      <c r="F22" s="3" t="s">
        <v>11</v>
      </c>
      <c r="G22" s="3" t="s">
        <v>124</v>
      </c>
      <c r="H22" s="3">
        <v>0.22489999999999999</v>
      </c>
      <c r="I22" s="2" t="str">
        <f>VLOOKUP(B22,State_code!A:B,2,FALSE)</f>
        <v>SD</v>
      </c>
      <c r="J22" s="2">
        <f>VLOOKUP(I22,FFS_Div_4!C:G,5,FALSE)</f>
        <v>113520</v>
      </c>
    </row>
    <row r="25" spans="1:14" x14ac:dyDescent="0.35">
      <c r="A25" s="4" t="s">
        <v>135</v>
      </c>
    </row>
    <row r="27" spans="1:14" ht="29" x14ac:dyDescent="0.35">
      <c r="A27" s="2" t="s">
        <v>0</v>
      </c>
      <c r="B27" s="2" t="s">
        <v>1</v>
      </c>
      <c r="C27" s="2" t="s">
        <v>2</v>
      </c>
      <c r="D27" s="2" t="s">
        <v>3</v>
      </c>
      <c r="E27" s="2" t="s">
        <v>4</v>
      </c>
      <c r="F27" s="2" t="s">
        <v>5</v>
      </c>
      <c r="G27" s="2" t="s">
        <v>6</v>
      </c>
      <c r="H27" s="2" t="s">
        <v>7</v>
      </c>
      <c r="I27" s="2" t="s">
        <v>122</v>
      </c>
      <c r="J27" s="2" t="s">
        <v>24</v>
      </c>
    </row>
    <row r="28" spans="1:14" x14ac:dyDescent="0.35">
      <c r="A28" s="3" t="s">
        <v>8</v>
      </c>
      <c r="B28" s="3" t="s">
        <v>60</v>
      </c>
      <c r="C28" s="3">
        <v>19</v>
      </c>
      <c r="D28" s="3" t="s">
        <v>10</v>
      </c>
      <c r="E28" s="3" t="s">
        <v>11</v>
      </c>
      <c r="F28" s="3" t="s">
        <v>11</v>
      </c>
      <c r="G28" s="3" t="s">
        <v>126</v>
      </c>
      <c r="H28" s="3">
        <v>6.8400000000000002E-2</v>
      </c>
      <c r="I28" s="2" t="str">
        <f>VLOOKUP(B28,State_code!A:B,2,FALSE)</f>
        <v>IA</v>
      </c>
      <c r="J28" s="2">
        <f>VLOOKUP(I28,FFS_Div_4!C:G,5,FALSE)</f>
        <v>399786</v>
      </c>
    </row>
    <row r="29" spans="1:14" ht="43.5" x14ac:dyDescent="0.35">
      <c r="A29" s="3" t="s">
        <v>8</v>
      </c>
      <c r="B29" s="3" t="s">
        <v>62</v>
      </c>
      <c r="C29" s="3">
        <v>20</v>
      </c>
      <c r="D29" s="3" t="s">
        <v>10</v>
      </c>
      <c r="E29" s="3" t="s">
        <v>11</v>
      </c>
      <c r="F29" s="3" t="s">
        <v>11</v>
      </c>
      <c r="G29" s="3" t="s">
        <v>126</v>
      </c>
      <c r="H29" s="3">
        <v>6.9400000000000003E-2</v>
      </c>
      <c r="I29" s="2" t="str">
        <f>VLOOKUP(B29,State_code!A:B,2,FALSE)</f>
        <v>KS</v>
      </c>
      <c r="J29" s="2">
        <f>VLOOKUP(I29,FFS_Div_4!C:G,5,FALSE)</f>
        <v>348918</v>
      </c>
      <c r="L29" s="2" t="s">
        <v>136</v>
      </c>
      <c r="M29" s="2">
        <f>SUMPRODUCT(H28:H34*J28:J34/J11)</f>
        <v>6.9004634399896736E-2</v>
      </c>
      <c r="N29" s="6">
        <f>M29*100</f>
        <v>6.9004634399896734</v>
      </c>
    </row>
    <row r="30" spans="1:14" x14ac:dyDescent="0.35">
      <c r="A30" s="3" t="s">
        <v>8</v>
      </c>
      <c r="B30" s="3" t="s">
        <v>72</v>
      </c>
      <c r="C30" s="3">
        <v>27</v>
      </c>
      <c r="D30" s="3" t="s">
        <v>10</v>
      </c>
      <c r="E30" s="3" t="s">
        <v>11</v>
      </c>
      <c r="F30" s="3" t="s">
        <v>11</v>
      </c>
      <c r="G30" s="3" t="s">
        <v>126</v>
      </c>
      <c r="H30" s="3">
        <v>5.8999999999999997E-2</v>
      </c>
      <c r="I30" s="2" t="str">
        <f>VLOOKUP(B30,State_code!A:B,2,FALSE)</f>
        <v>MN</v>
      </c>
      <c r="J30" s="2">
        <f>VLOOKUP(I30,FFS_Div_4!C:G,5,FALSE)</f>
        <v>385372</v>
      </c>
    </row>
    <row r="31" spans="1:14" x14ac:dyDescent="0.35">
      <c r="A31" s="3" t="s">
        <v>8</v>
      </c>
      <c r="B31" s="3" t="s">
        <v>76</v>
      </c>
      <c r="C31" s="3">
        <v>29</v>
      </c>
      <c r="D31" s="3" t="s">
        <v>10</v>
      </c>
      <c r="E31" s="3" t="s">
        <v>11</v>
      </c>
      <c r="F31" s="3" t="s">
        <v>11</v>
      </c>
      <c r="G31" s="3" t="s">
        <v>126</v>
      </c>
      <c r="H31" s="3">
        <v>7.1999999999999995E-2</v>
      </c>
      <c r="I31" s="2" t="str">
        <f>VLOOKUP(B31,State_code!A:B,2,FALSE)</f>
        <v>MO</v>
      </c>
      <c r="J31" s="2">
        <f>VLOOKUP(I31,FFS_Div_4!C:G,5,FALSE)</f>
        <v>561590</v>
      </c>
    </row>
    <row r="32" spans="1:14" x14ac:dyDescent="0.35">
      <c r="A32" s="3" t="s">
        <v>8</v>
      </c>
      <c r="B32" s="3" t="s">
        <v>80</v>
      </c>
      <c r="C32" s="3">
        <v>31</v>
      </c>
      <c r="D32" s="3" t="s">
        <v>10</v>
      </c>
      <c r="E32" s="3" t="s">
        <v>11</v>
      </c>
      <c r="F32" s="3" t="s">
        <v>11</v>
      </c>
      <c r="G32" s="3" t="s">
        <v>126</v>
      </c>
      <c r="H32" s="3">
        <v>7.22E-2</v>
      </c>
      <c r="I32" s="2" t="str">
        <f>VLOOKUP(B32,State_code!A:B,2,FALSE)</f>
        <v>NE</v>
      </c>
      <c r="J32" s="2">
        <f>VLOOKUP(I32,FFS_Div_4!C:G,5,FALSE)</f>
        <v>233913</v>
      </c>
    </row>
    <row r="33" spans="1:10" x14ac:dyDescent="0.35">
      <c r="A33" s="3" t="s">
        <v>8</v>
      </c>
      <c r="B33" s="3" t="s">
        <v>92</v>
      </c>
      <c r="C33" s="3">
        <v>38</v>
      </c>
      <c r="D33" s="3" t="s">
        <v>10</v>
      </c>
      <c r="E33" s="3" t="s">
        <v>11</v>
      </c>
      <c r="F33" s="3" t="s">
        <v>11</v>
      </c>
      <c r="G33" s="3" t="s">
        <v>126</v>
      </c>
      <c r="H33" s="3">
        <v>7.8700000000000006E-2</v>
      </c>
      <c r="I33" s="2" t="str">
        <f>VLOOKUP(B33,State_code!A:B,2,FALSE)</f>
        <v>ND</v>
      </c>
      <c r="J33" s="2">
        <f>VLOOKUP(I33,FFS_Div_4!C:G,5,FALSE)</f>
        <v>87576</v>
      </c>
    </row>
    <row r="34" spans="1:10" x14ac:dyDescent="0.35">
      <c r="A34" s="3" t="s">
        <v>8</v>
      </c>
      <c r="B34" s="3" t="s">
        <v>104</v>
      </c>
      <c r="C34" s="3">
        <v>46</v>
      </c>
      <c r="D34" s="3" t="s">
        <v>10</v>
      </c>
      <c r="E34" s="3" t="s">
        <v>11</v>
      </c>
      <c r="F34" s="3" t="s">
        <v>11</v>
      </c>
      <c r="G34" s="3" t="s">
        <v>126</v>
      </c>
      <c r="H34" s="3">
        <v>7.4999999999999997E-2</v>
      </c>
      <c r="I34" s="2" t="str">
        <f>VLOOKUP(B34,State_code!A:B,2,FALSE)</f>
        <v>SD</v>
      </c>
      <c r="J34" s="2">
        <f>VLOOKUP(I34,FFS_Div_4!C:G,5,FALSE)</f>
        <v>113520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G9"/>
  <sheetViews>
    <sheetView workbookViewId="0"/>
  </sheetViews>
  <sheetFormatPr defaultRowHeight="14.5" x14ac:dyDescent="0.35"/>
  <sheetData>
    <row r="2" spans="1:7" ht="58" x14ac:dyDescent="0.35">
      <c r="A2" s="2" t="s">
        <v>18</v>
      </c>
      <c r="B2" s="2" t="s">
        <v>19</v>
      </c>
      <c r="C2" s="2" t="s">
        <v>20</v>
      </c>
      <c r="D2" s="2" t="s">
        <v>21</v>
      </c>
      <c r="E2" s="2" t="s">
        <v>22</v>
      </c>
      <c r="F2" s="2" t="s">
        <v>23</v>
      </c>
      <c r="G2" s="2" t="s">
        <v>24</v>
      </c>
    </row>
    <row r="3" spans="1:7" x14ac:dyDescent="0.35">
      <c r="A3" s="3">
        <v>2020</v>
      </c>
      <c r="B3" s="3" t="s">
        <v>8</v>
      </c>
      <c r="C3" s="3" t="s">
        <v>61</v>
      </c>
      <c r="D3" s="3">
        <v>19</v>
      </c>
      <c r="E3" s="3" t="s">
        <v>26</v>
      </c>
      <c r="F3" s="3">
        <v>541943</v>
      </c>
      <c r="G3" s="3">
        <v>399786</v>
      </c>
    </row>
    <row r="4" spans="1:7" x14ac:dyDescent="0.35">
      <c r="A4" s="3">
        <v>2020</v>
      </c>
      <c r="B4" s="3" t="s">
        <v>8</v>
      </c>
      <c r="C4" s="3" t="s">
        <v>63</v>
      </c>
      <c r="D4" s="3">
        <v>20</v>
      </c>
      <c r="E4" s="3" t="s">
        <v>26</v>
      </c>
      <c r="F4" s="3">
        <v>452809</v>
      </c>
      <c r="G4" s="3">
        <v>348918</v>
      </c>
    </row>
    <row r="5" spans="1:7" x14ac:dyDescent="0.35">
      <c r="A5" s="3">
        <v>2020</v>
      </c>
      <c r="B5" s="3" t="s">
        <v>8</v>
      </c>
      <c r="C5" s="3" t="s">
        <v>73</v>
      </c>
      <c r="D5" s="3">
        <v>27</v>
      </c>
      <c r="E5" s="3" t="s">
        <v>26</v>
      </c>
      <c r="F5" s="3">
        <v>884265</v>
      </c>
      <c r="G5" s="3">
        <v>385372</v>
      </c>
    </row>
    <row r="6" spans="1:7" x14ac:dyDescent="0.35">
      <c r="A6" s="3">
        <v>2020</v>
      </c>
      <c r="B6" s="3" t="s">
        <v>8</v>
      </c>
      <c r="C6" s="3" t="s">
        <v>77</v>
      </c>
      <c r="D6" s="3">
        <v>29</v>
      </c>
      <c r="E6" s="3" t="s">
        <v>26</v>
      </c>
      <c r="F6" s="3">
        <v>1005575</v>
      </c>
      <c r="G6" s="3">
        <v>561590</v>
      </c>
    </row>
    <row r="7" spans="1:7" x14ac:dyDescent="0.35">
      <c r="A7" s="3">
        <v>2020</v>
      </c>
      <c r="B7" s="3" t="s">
        <v>8</v>
      </c>
      <c r="C7" s="3" t="s">
        <v>93</v>
      </c>
      <c r="D7" s="3">
        <v>38</v>
      </c>
      <c r="E7" s="3" t="s">
        <v>26</v>
      </c>
      <c r="F7" s="3">
        <v>114019</v>
      </c>
      <c r="G7" s="3">
        <v>87576</v>
      </c>
    </row>
    <row r="8" spans="1:7" x14ac:dyDescent="0.35">
      <c r="A8" s="3">
        <v>2020</v>
      </c>
      <c r="B8" s="3" t="s">
        <v>8</v>
      </c>
      <c r="C8" s="3" t="s">
        <v>81</v>
      </c>
      <c r="D8" s="3">
        <v>31</v>
      </c>
      <c r="E8" s="3" t="s">
        <v>26</v>
      </c>
      <c r="F8" s="3">
        <v>297110</v>
      </c>
      <c r="G8" s="3">
        <v>233913</v>
      </c>
    </row>
    <row r="9" spans="1:7" x14ac:dyDescent="0.35">
      <c r="A9" s="3">
        <v>2020</v>
      </c>
      <c r="B9" s="3" t="s">
        <v>8</v>
      </c>
      <c r="C9" s="3" t="s">
        <v>105</v>
      </c>
      <c r="D9" s="3">
        <v>46</v>
      </c>
      <c r="E9" s="3" t="s">
        <v>26</v>
      </c>
      <c r="F9" s="3">
        <v>154100</v>
      </c>
      <c r="G9" s="3">
        <v>113520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41"/>
  <sheetViews>
    <sheetView topLeftCell="A6" workbookViewId="0">
      <selection activeCell="N20" sqref="N20"/>
    </sheetView>
  </sheetViews>
  <sheetFormatPr defaultColWidth="8.81640625" defaultRowHeight="14.5" x14ac:dyDescent="0.35"/>
  <cols>
    <col min="1" max="12" width="8.81640625" style="1"/>
    <col min="13" max="14" width="11.54296875" style="1" bestFit="1" customWidth="1"/>
    <col min="15" max="16384" width="8.81640625" style="1"/>
  </cols>
  <sheetData>
    <row r="1" spans="1:14" x14ac:dyDescent="0.35">
      <c r="A1" s="4" t="s">
        <v>12</v>
      </c>
    </row>
    <row r="3" spans="1:14" ht="29" x14ac:dyDescent="0.35">
      <c r="A3" s="2" t="s">
        <v>0</v>
      </c>
      <c r="B3" s="2" t="s">
        <v>1</v>
      </c>
      <c r="C3" s="2" t="s">
        <v>2</v>
      </c>
      <c r="D3" s="2" t="s">
        <v>3</v>
      </c>
      <c r="E3" s="2" t="s">
        <v>4</v>
      </c>
      <c r="F3" s="2" t="s">
        <v>5</v>
      </c>
      <c r="G3" s="2" t="s">
        <v>6</v>
      </c>
      <c r="H3" s="2" t="s">
        <v>7</v>
      </c>
      <c r="I3" s="2" t="s">
        <v>122</v>
      </c>
      <c r="J3" s="2" t="s">
        <v>24</v>
      </c>
    </row>
    <row r="4" spans="1:14" x14ac:dyDescent="0.35">
      <c r="A4" s="2" t="s">
        <v>8</v>
      </c>
      <c r="B4" s="2" t="s">
        <v>46</v>
      </c>
      <c r="C4" s="2">
        <v>10</v>
      </c>
      <c r="D4" s="2" t="s">
        <v>10</v>
      </c>
      <c r="E4" s="2" t="s">
        <v>11</v>
      </c>
      <c r="F4" s="2" t="s">
        <v>11</v>
      </c>
      <c r="G4" s="2" t="s">
        <v>12</v>
      </c>
      <c r="H4" s="2">
        <v>0.10340000000000001</v>
      </c>
      <c r="I4" s="2" t="str">
        <f>VLOOKUP(B4,State_code!A:B,2,FALSE)</f>
        <v>DE</v>
      </c>
      <c r="J4" s="2">
        <f>VLOOKUP(I4,FFS_Div_5!C:G,5,FALSE)</f>
        <v>144687</v>
      </c>
    </row>
    <row r="5" spans="1:14" ht="29" x14ac:dyDescent="0.35">
      <c r="A5" s="2" t="s">
        <v>8</v>
      </c>
      <c r="B5" s="2" t="s">
        <v>138</v>
      </c>
      <c r="C5" s="2">
        <v>11</v>
      </c>
      <c r="D5" s="2" t="s">
        <v>10</v>
      </c>
      <c r="E5" s="2" t="s">
        <v>11</v>
      </c>
      <c r="F5" s="2" t="s">
        <v>11</v>
      </c>
      <c r="G5" s="2" t="s">
        <v>12</v>
      </c>
      <c r="H5" s="2">
        <v>7.5899999999999995E-2</v>
      </c>
      <c r="I5" s="2" t="s">
        <v>137</v>
      </c>
      <c r="J5" s="2">
        <f>VLOOKUP(I5,FFS_Div_5!C:G,5,FALSE)</f>
        <v>47949</v>
      </c>
    </row>
    <row r="6" spans="1:14" ht="43.5" x14ac:dyDescent="0.35">
      <c r="A6" s="2" t="s">
        <v>8</v>
      </c>
      <c r="B6" s="2" t="s">
        <v>48</v>
      </c>
      <c r="C6" s="2">
        <v>12</v>
      </c>
      <c r="D6" s="2" t="s">
        <v>10</v>
      </c>
      <c r="E6" s="2" t="s">
        <v>11</v>
      </c>
      <c r="F6" s="2" t="s">
        <v>11</v>
      </c>
      <c r="G6" s="2" t="s">
        <v>12</v>
      </c>
      <c r="H6" s="2">
        <v>0.1351</v>
      </c>
      <c r="I6" s="2" t="str">
        <f>VLOOKUP(B6,State_code!A:B,2,FALSE)</f>
        <v>FL</v>
      </c>
      <c r="J6" s="2">
        <f>VLOOKUP(I6,FFS_Div_5!C:G,5,FALSE)</f>
        <v>1935142</v>
      </c>
      <c r="L6" s="2" t="s">
        <v>128</v>
      </c>
      <c r="M6" s="2">
        <f>SUMPRODUCT(H4:H12*J4:J12/J13)</f>
        <v>0.11870087179286914</v>
      </c>
      <c r="N6" s="6">
        <f>M6*100</f>
        <v>11.870087179286914</v>
      </c>
    </row>
    <row r="7" spans="1:14" x14ac:dyDescent="0.35">
      <c r="A7" s="2" t="s">
        <v>8</v>
      </c>
      <c r="B7" s="2" t="s">
        <v>50</v>
      </c>
      <c r="C7" s="2">
        <v>13</v>
      </c>
      <c r="D7" s="2" t="s">
        <v>10</v>
      </c>
      <c r="E7" s="2" t="s">
        <v>11</v>
      </c>
      <c r="F7" s="2" t="s">
        <v>11</v>
      </c>
      <c r="G7" s="2" t="s">
        <v>12</v>
      </c>
      <c r="H7" s="2">
        <v>0.1169</v>
      </c>
      <c r="I7" s="2" t="str">
        <f>VLOOKUP(B7,State_code!A:B,2,FALSE)</f>
        <v>GA</v>
      </c>
      <c r="J7" s="2">
        <f>VLOOKUP(I7,FFS_Div_5!C:G,5,FALSE)</f>
        <v>751795</v>
      </c>
    </row>
    <row r="8" spans="1:14" x14ac:dyDescent="0.35">
      <c r="A8" s="2" t="s">
        <v>8</v>
      </c>
      <c r="B8" s="2" t="s">
        <v>68</v>
      </c>
      <c r="C8" s="2">
        <v>24</v>
      </c>
      <c r="D8" s="2" t="s">
        <v>10</v>
      </c>
      <c r="E8" s="2" t="s">
        <v>11</v>
      </c>
      <c r="F8" s="2" t="s">
        <v>11</v>
      </c>
      <c r="G8" s="2" t="s">
        <v>12</v>
      </c>
      <c r="H8" s="2">
        <v>0.1004</v>
      </c>
      <c r="I8" s="2" t="str">
        <f>VLOOKUP(B8,State_code!A:B,2,FALSE)</f>
        <v>MD</v>
      </c>
      <c r="J8" s="2">
        <f>VLOOKUP(I8,FFS_Div_5!C:G,5,FALSE)</f>
        <v>694888</v>
      </c>
    </row>
    <row r="9" spans="1:14" ht="29" x14ac:dyDescent="0.35">
      <c r="A9" s="2" t="s">
        <v>8</v>
      </c>
      <c r="B9" s="2" t="s">
        <v>90</v>
      </c>
      <c r="C9" s="2">
        <v>37</v>
      </c>
      <c r="D9" s="2" t="s">
        <v>10</v>
      </c>
      <c r="E9" s="2" t="s">
        <v>11</v>
      </c>
      <c r="F9" s="2" t="s">
        <v>11</v>
      </c>
      <c r="G9" s="2" t="s">
        <v>12</v>
      </c>
      <c r="H9" s="2">
        <v>0.1173</v>
      </c>
      <c r="I9" s="2" t="str">
        <f>VLOOKUP(B9,State_code!A:B,2,FALSE)</f>
        <v>NC</v>
      </c>
      <c r="J9" s="2">
        <f>VLOOKUP(I9,FFS_Div_5!C:G,5,FALSE)</f>
        <v>938912</v>
      </c>
    </row>
    <row r="10" spans="1:14" ht="29" x14ac:dyDescent="0.35">
      <c r="A10" s="2" t="s">
        <v>8</v>
      </c>
      <c r="B10" s="2" t="s">
        <v>102</v>
      </c>
      <c r="C10" s="2">
        <v>45</v>
      </c>
      <c r="D10" s="2" t="s">
        <v>10</v>
      </c>
      <c r="E10" s="2" t="s">
        <v>11</v>
      </c>
      <c r="F10" s="2" t="s">
        <v>11</v>
      </c>
      <c r="G10" s="2" t="s">
        <v>12</v>
      </c>
      <c r="H10" s="2">
        <v>0.1047</v>
      </c>
      <c r="I10" s="2" t="str">
        <f>VLOOKUP(B10,State_code!A:B,2,FALSE)</f>
        <v>SC</v>
      </c>
      <c r="J10" s="2">
        <f>VLOOKUP(I10,FFS_Div_5!C:G,5,FALSE)</f>
        <v>597101</v>
      </c>
    </row>
    <row r="11" spans="1:14" x14ac:dyDescent="0.35">
      <c r="A11" s="2" t="s">
        <v>8</v>
      </c>
      <c r="B11" s="2" t="s">
        <v>112</v>
      </c>
      <c r="C11" s="2">
        <v>51</v>
      </c>
      <c r="D11" s="2" t="s">
        <v>10</v>
      </c>
      <c r="E11" s="2" t="s">
        <v>11</v>
      </c>
      <c r="F11" s="2" t="s">
        <v>11</v>
      </c>
      <c r="G11" s="2" t="s">
        <v>12</v>
      </c>
      <c r="H11" s="2">
        <v>0.1032</v>
      </c>
      <c r="I11" s="2" t="str">
        <f>VLOOKUP(B11,State_code!A:B,2,FALSE)</f>
        <v>VA</v>
      </c>
      <c r="J11" s="2">
        <f>VLOOKUP(I11,FFS_Div_5!C:G,5,FALSE)</f>
        <v>913337</v>
      </c>
    </row>
    <row r="12" spans="1:14" ht="29" x14ac:dyDescent="0.35">
      <c r="A12" s="2" t="s">
        <v>8</v>
      </c>
      <c r="B12" s="2" t="s">
        <v>116</v>
      </c>
      <c r="C12" s="2">
        <v>54</v>
      </c>
      <c r="D12" s="2" t="s">
        <v>10</v>
      </c>
      <c r="E12" s="2" t="s">
        <v>11</v>
      </c>
      <c r="F12" s="2" t="s">
        <v>11</v>
      </c>
      <c r="G12" s="2" t="s">
        <v>12</v>
      </c>
      <c r="H12" s="2">
        <v>0.17119999999999999</v>
      </c>
      <c r="I12" s="2" t="str">
        <f>VLOOKUP(B12,State_code!A:B,2,FALSE)</f>
        <v>WV</v>
      </c>
      <c r="J12" s="2">
        <f>VLOOKUP(I12,FFS_Div_5!C:G,5,FALSE)</f>
        <v>198768</v>
      </c>
    </row>
    <row r="13" spans="1:14" x14ac:dyDescent="0.35">
      <c r="J13" s="5">
        <f>SUM(J4:J12)</f>
        <v>6222579</v>
      </c>
    </row>
    <row r="16" spans="1:14" x14ac:dyDescent="0.35">
      <c r="A16" s="4" t="s">
        <v>124</v>
      </c>
    </row>
    <row r="18" spans="1:14" ht="29" x14ac:dyDescent="0.35">
      <c r="A18" s="2" t="s">
        <v>0</v>
      </c>
      <c r="B18" s="2" t="s">
        <v>1</v>
      </c>
      <c r="C18" s="2" t="s">
        <v>2</v>
      </c>
      <c r="D18" s="2" t="s">
        <v>3</v>
      </c>
      <c r="E18" s="2" t="s">
        <v>4</v>
      </c>
      <c r="F18" s="2" t="s">
        <v>5</v>
      </c>
      <c r="G18" s="2" t="s">
        <v>6</v>
      </c>
      <c r="H18" s="2" t="s">
        <v>7</v>
      </c>
      <c r="I18" s="2" t="s">
        <v>122</v>
      </c>
      <c r="J18" s="2" t="s">
        <v>24</v>
      </c>
    </row>
    <row r="19" spans="1:14" x14ac:dyDescent="0.35">
      <c r="A19" s="3" t="s">
        <v>8</v>
      </c>
      <c r="B19" s="3" t="s">
        <v>46</v>
      </c>
      <c r="C19" s="3">
        <v>10</v>
      </c>
      <c r="D19" s="3" t="s">
        <v>10</v>
      </c>
      <c r="E19" s="3" t="s">
        <v>11</v>
      </c>
      <c r="F19" s="3" t="s">
        <v>11</v>
      </c>
      <c r="G19" s="3" t="s">
        <v>124</v>
      </c>
      <c r="H19" s="3">
        <v>0.28820000000000001</v>
      </c>
      <c r="I19" s="2" t="str">
        <f>VLOOKUP(B19,State_code!A:B,2,FALSE)</f>
        <v>DE</v>
      </c>
      <c r="J19" s="2">
        <f>VLOOKUP(I19,FFS_Div_5!C:G,5,FALSE)</f>
        <v>144687</v>
      </c>
    </row>
    <row r="20" spans="1:14" ht="43.5" x14ac:dyDescent="0.35">
      <c r="A20" s="3" t="s">
        <v>8</v>
      </c>
      <c r="B20" s="3" t="s">
        <v>138</v>
      </c>
      <c r="C20" s="3">
        <v>11</v>
      </c>
      <c r="D20" s="3" t="s">
        <v>10</v>
      </c>
      <c r="E20" s="3" t="s">
        <v>11</v>
      </c>
      <c r="F20" s="3" t="s">
        <v>11</v>
      </c>
      <c r="G20" s="3" t="s">
        <v>124</v>
      </c>
      <c r="H20" s="3">
        <v>0.2833</v>
      </c>
      <c r="I20" s="2" t="s">
        <v>137</v>
      </c>
      <c r="J20" s="2">
        <f>VLOOKUP(I20,FFS_Div_5!C:G,5,FALSE)</f>
        <v>47949</v>
      </c>
      <c r="L20" s="2" t="s">
        <v>129</v>
      </c>
      <c r="M20" s="2">
        <f>SUMPRODUCT(H19:H27*J19:J27/J13)</f>
        <v>0.28212415752375342</v>
      </c>
      <c r="N20" s="6">
        <f>M20*100</f>
        <v>28.212415752375342</v>
      </c>
    </row>
    <row r="21" spans="1:14" x14ac:dyDescent="0.35">
      <c r="A21" s="3" t="s">
        <v>8</v>
      </c>
      <c r="B21" s="3" t="s">
        <v>48</v>
      </c>
      <c r="C21" s="3">
        <v>12</v>
      </c>
      <c r="D21" s="3" t="s">
        <v>10</v>
      </c>
      <c r="E21" s="3" t="s">
        <v>11</v>
      </c>
      <c r="F21" s="3" t="s">
        <v>11</v>
      </c>
      <c r="G21" s="3" t="s">
        <v>124</v>
      </c>
      <c r="H21" s="3">
        <v>0.27989999999999998</v>
      </c>
      <c r="I21" s="2" t="str">
        <f>VLOOKUP(B21,State_code!A:B,2,FALSE)</f>
        <v>FL</v>
      </c>
      <c r="J21" s="2">
        <f>VLOOKUP(I21,FFS_Div_5!C:G,5,FALSE)</f>
        <v>1935142</v>
      </c>
    </row>
    <row r="22" spans="1:14" x14ac:dyDescent="0.35">
      <c r="A22" s="3" t="s">
        <v>8</v>
      </c>
      <c r="B22" s="3" t="s">
        <v>50</v>
      </c>
      <c r="C22" s="3">
        <v>13</v>
      </c>
      <c r="D22" s="3" t="s">
        <v>10</v>
      </c>
      <c r="E22" s="3" t="s">
        <v>11</v>
      </c>
      <c r="F22" s="3" t="s">
        <v>11</v>
      </c>
      <c r="G22" s="3" t="s">
        <v>124</v>
      </c>
      <c r="H22" s="3">
        <v>0.28000000000000003</v>
      </c>
      <c r="I22" s="2" t="str">
        <f>VLOOKUP(B22,State_code!A:B,2,FALSE)</f>
        <v>GA</v>
      </c>
      <c r="J22" s="2">
        <f>VLOOKUP(I22,FFS_Div_5!C:G,5,FALSE)</f>
        <v>751795</v>
      </c>
    </row>
    <row r="23" spans="1:14" x14ac:dyDescent="0.35">
      <c r="A23" s="3" t="s">
        <v>8</v>
      </c>
      <c r="B23" s="3" t="s">
        <v>68</v>
      </c>
      <c r="C23" s="3">
        <v>24</v>
      </c>
      <c r="D23" s="3" t="s">
        <v>10</v>
      </c>
      <c r="E23" s="3" t="s">
        <v>11</v>
      </c>
      <c r="F23" s="3" t="s">
        <v>11</v>
      </c>
      <c r="G23" s="3" t="s">
        <v>124</v>
      </c>
      <c r="H23" s="3">
        <v>0.29620000000000002</v>
      </c>
      <c r="I23" s="2" t="str">
        <f>VLOOKUP(B23,State_code!A:B,2,FALSE)</f>
        <v>MD</v>
      </c>
      <c r="J23" s="2">
        <f>VLOOKUP(I23,FFS_Div_5!C:G,5,FALSE)</f>
        <v>694888</v>
      </c>
    </row>
    <row r="24" spans="1:14" x14ac:dyDescent="0.35">
      <c r="A24" s="3" t="s">
        <v>8</v>
      </c>
      <c r="B24" s="3" t="s">
        <v>90</v>
      </c>
      <c r="C24" s="3">
        <v>37</v>
      </c>
      <c r="D24" s="3" t="s">
        <v>10</v>
      </c>
      <c r="E24" s="3" t="s">
        <v>11</v>
      </c>
      <c r="F24" s="3" t="s">
        <v>11</v>
      </c>
      <c r="G24" s="3" t="s">
        <v>124</v>
      </c>
      <c r="H24" s="3">
        <v>0.2838</v>
      </c>
      <c r="I24" s="2" t="str">
        <f>VLOOKUP(B24,State_code!A:B,2,FALSE)</f>
        <v>NC</v>
      </c>
      <c r="J24" s="2">
        <f>VLOOKUP(I24,FFS_Div_5!C:G,5,FALSE)</f>
        <v>938912</v>
      </c>
    </row>
    <row r="25" spans="1:14" x14ac:dyDescent="0.35">
      <c r="A25" s="3" t="s">
        <v>8</v>
      </c>
      <c r="B25" s="3" t="s">
        <v>102</v>
      </c>
      <c r="C25" s="3">
        <v>45</v>
      </c>
      <c r="D25" s="3" t="s">
        <v>10</v>
      </c>
      <c r="E25" s="3" t="s">
        <v>11</v>
      </c>
      <c r="F25" s="3" t="s">
        <v>11</v>
      </c>
      <c r="G25" s="3" t="s">
        <v>124</v>
      </c>
      <c r="H25" s="3">
        <v>0.27329999999999999</v>
      </c>
      <c r="I25" s="2" t="str">
        <f>VLOOKUP(B25,State_code!A:B,2,FALSE)</f>
        <v>SC</v>
      </c>
      <c r="J25" s="2">
        <f>VLOOKUP(I25,FFS_Div_5!C:G,5,FALSE)</f>
        <v>597101</v>
      </c>
    </row>
    <row r="26" spans="1:14" x14ac:dyDescent="0.35">
      <c r="A26" s="3" t="s">
        <v>8</v>
      </c>
      <c r="B26" s="3" t="s">
        <v>112</v>
      </c>
      <c r="C26" s="3">
        <v>51</v>
      </c>
      <c r="D26" s="3" t="s">
        <v>10</v>
      </c>
      <c r="E26" s="3" t="s">
        <v>11</v>
      </c>
      <c r="F26" s="3" t="s">
        <v>11</v>
      </c>
      <c r="G26" s="3" t="s">
        <v>124</v>
      </c>
      <c r="H26" s="3">
        <v>0.2742</v>
      </c>
      <c r="I26" s="2" t="str">
        <f>VLOOKUP(B26,State_code!A:B,2,FALSE)</f>
        <v>VA</v>
      </c>
      <c r="J26" s="2">
        <f>VLOOKUP(I26,FFS_Div_5!C:G,5,FALSE)</f>
        <v>913337</v>
      </c>
    </row>
    <row r="27" spans="1:14" x14ac:dyDescent="0.35">
      <c r="A27" s="3" t="s">
        <v>8</v>
      </c>
      <c r="B27" s="3" t="s">
        <v>116</v>
      </c>
      <c r="C27" s="3">
        <v>54</v>
      </c>
      <c r="D27" s="3" t="s">
        <v>10</v>
      </c>
      <c r="E27" s="3" t="s">
        <v>11</v>
      </c>
      <c r="F27" s="3" t="s">
        <v>11</v>
      </c>
      <c r="G27" s="3" t="s">
        <v>124</v>
      </c>
      <c r="H27" s="3">
        <v>0.31290000000000001</v>
      </c>
      <c r="I27" s="2" t="str">
        <f>VLOOKUP(B27,State_code!A:B,2,FALSE)</f>
        <v>WV</v>
      </c>
      <c r="J27" s="2">
        <f>VLOOKUP(I27,FFS_Div_5!C:G,5,FALSE)</f>
        <v>198768</v>
      </c>
    </row>
    <row r="30" spans="1:14" x14ac:dyDescent="0.35">
      <c r="A30" s="4" t="s">
        <v>135</v>
      </c>
    </row>
    <row r="32" spans="1:14" ht="29" x14ac:dyDescent="0.35">
      <c r="A32" s="2" t="s">
        <v>0</v>
      </c>
      <c r="B32" s="2" t="s">
        <v>1</v>
      </c>
      <c r="C32" s="2" t="s">
        <v>2</v>
      </c>
      <c r="D32" s="2" t="s">
        <v>3</v>
      </c>
      <c r="E32" s="2" t="s">
        <v>4</v>
      </c>
      <c r="F32" s="2" t="s">
        <v>5</v>
      </c>
      <c r="G32" s="2" t="s">
        <v>6</v>
      </c>
      <c r="H32" s="2" t="s">
        <v>7</v>
      </c>
      <c r="I32" s="2" t="s">
        <v>122</v>
      </c>
      <c r="J32" s="2" t="s">
        <v>24</v>
      </c>
    </row>
    <row r="33" spans="1:14" ht="43.5" x14ac:dyDescent="0.35">
      <c r="A33" s="3" t="s">
        <v>8</v>
      </c>
      <c r="B33" s="3" t="s">
        <v>46</v>
      </c>
      <c r="C33" s="3">
        <v>10</v>
      </c>
      <c r="D33" s="3" t="s">
        <v>10</v>
      </c>
      <c r="E33" s="3" t="s">
        <v>11</v>
      </c>
      <c r="F33" s="3" t="s">
        <v>11</v>
      </c>
      <c r="G33" s="3" t="s">
        <v>126</v>
      </c>
      <c r="H33" s="3">
        <v>6.5600000000000006E-2</v>
      </c>
      <c r="I33" s="2" t="str">
        <f>VLOOKUP(B33,State_code!A:B,2,FALSE)</f>
        <v>DE</v>
      </c>
      <c r="J33" s="2">
        <f>VLOOKUP(I33,FFS_Div_5!C:G,5,FALSE)</f>
        <v>144687</v>
      </c>
      <c r="L33" s="2" t="s">
        <v>136</v>
      </c>
      <c r="M33" s="2">
        <f>SUMPRODUCT(H33:H41*J33:J41/J13)</f>
        <v>7.3935908583884588E-2</v>
      </c>
      <c r="N33" s="6">
        <f>M33*100</f>
        <v>7.3935908583884586</v>
      </c>
    </row>
    <row r="34" spans="1:14" x14ac:dyDescent="0.35">
      <c r="A34" s="3" t="s">
        <v>8</v>
      </c>
      <c r="B34" s="3" t="s">
        <v>138</v>
      </c>
      <c r="C34" s="3">
        <v>11</v>
      </c>
      <c r="D34" s="3" t="s">
        <v>10</v>
      </c>
      <c r="E34" s="3" t="s">
        <v>11</v>
      </c>
      <c r="F34" s="3" t="s">
        <v>11</v>
      </c>
      <c r="G34" s="3" t="s">
        <v>126</v>
      </c>
      <c r="H34" s="3">
        <v>5.5E-2</v>
      </c>
      <c r="I34" s="2" t="s">
        <v>137</v>
      </c>
      <c r="J34" s="2">
        <f>VLOOKUP(I34,FFS_Div_5!C:G,5,FALSE)</f>
        <v>47949</v>
      </c>
    </row>
    <row r="35" spans="1:14" x14ac:dyDescent="0.35">
      <c r="A35" s="3" t="s">
        <v>8</v>
      </c>
      <c r="B35" s="3" t="s">
        <v>48</v>
      </c>
      <c r="C35" s="3">
        <v>12</v>
      </c>
      <c r="D35" s="3" t="s">
        <v>10</v>
      </c>
      <c r="E35" s="3" t="s">
        <v>11</v>
      </c>
      <c r="F35" s="3" t="s">
        <v>11</v>
      </c>
      <c r="G35" s="3" t="s">
        <v>126</v>
      </c>
      <c r="H35" s="3">
        <v>8.9899999999999994E-2</v>
      </c>
      <c r="I35" s="2" t="str">
        <f>VLOOKUP(B35,State_code!A:B,2,FALSE)</f>
        <v>FL</v>
      </c>
      <c r="J35" s="2">
        <f>VLOOKUP(I35,FFS_Div_5!C:G,5,FALSE)</f>
        <v>1935142</v>
      </c>
    </row>
    <row r="36" spans="1:14" x14ac:dyDescent="0.35">
      <c r="A36" s="3" t="s">
        <v>8</v>
      </c>
      <c r="B36" s="3" t="s">
        <v>50</v>
      </c>
      <c r="C36" s="3">
        <v>13</v>
      </c>
      <c r="D36" s="3" t="s">
        <v>10</v>
      </c>
      <c r="E36" s="3" t="s">
        <v>11</v>
      </c>
      <c r="F36" s="3" t="s">
        <v>11</v>
      </c>
      <c r="G36" s="3" t="s">
        <v>126</v>
      </c>
      <c r="H36" s="3">
        <v>6.4699999999999994E-2</v>
      </c>
      <c r="I36" s="2" t="str">
        <f>VLOOKUP(B36,State_code!A:B,2,FALSE)</f>
        <v>GA</v>
      </c>
      <c r="J36" s="2">
        <f>VLOOKUP(I36,FFS_Div_5!C:G,5,FALSE)</f>
        <v>751795</v>
      </c>
    </row>
    <row r="37" spans="1:14" x14ac:dyDescent="0.35">
      <c r="A37" s="3" t="s">
        <v>8</v>
      </c>
      <c r="B37" s="3" t="s">
        <v>68</v>
      </c>
      <c r="C37" s="3">
        <v>24</v>
      </c>
      <c r="D37" s="3" t="s">
        <v>10</v>
      </c>
      <c r="E37" s="3" t="s">
        <v>11</v>
      </c>
      <c r="F37" s="3" t="s">
        <v>11</v>
      </c>
      <c r="G37" s="3" t="s">
        <v>126</v>
      </c>
      <c r="H37" s="3">
        <v>7.0699999999999999E-2</v>
      </c>
      <c r="I37" s="2" t="str">
        <f>VLOOKUP(B37,State_code!A:B,2,FALSE)</f>
        <v>MD</v>
      </c>
      <c r="J37" s="2">
        <f>VLOOKUP(I37,FFS_Div_5!C:G,5,FALSE)</f>
        <v>694888</v>
      </c>
    </row>
    <row r="38" spans="1:14" x14ac:dyDescent="0.35">
      <c r="A38" s="3" t="s">
        <v>8</v>
      </c>
      <c r="B38" s="3" t="s">
        <v>90</v>
      </c>
      <c r="C38" s="3">
        <v>37</v>
      </c>
      <c r="D38" s="3" t="s">
        <v>10</v>
      </c>
      <c r="E38" s="3" t="s">
        <v>11</v>
      </c>
      <c r="F38" s="3" t="s">
        <v>11</v>
      </c>
      <c r="G38" s="3" t="s">
        <v>126</v>
      </c>
      <c r="H38" s="3">
        <v>6.9000000000000006E-2</v>
      </c>
      <c r="I38" s="2" t="str">
        <f>VLOOKUP(B38,State_code!A:B,2,FALSE)</f>
        <v>NC</v>
      </c>
      <c r="J38" s="2">
        <f>VLOOKUP(I38,FFS_Div_5!C:G,5,FALSE)</f>
        <v>938912</v>
      </c>
    </row>
    <row r="39" spans="1:14" x14ac:dyDescent="0.35">
      <c r="A39" s="3" t="s">
        <v>8</v>
      </c>
      <c r="B39" s="3" t="s">
        <v>102</v>
      </c>
      <c r="C39" s="3">
        <v>45</v>
      </c>
      <c r="D39" s="3" t="s">
        <v>10</v>
      </c>
      <c r="E39" s="3" t="s">
        <v>11</v>
      </c>
      <c r="F39" s="3" t="s">
        <v>11</v>
      </c>
      <c r="G39" s="3" t="s">
        <v>126</v>
      </c>
      <c r="H39" s="3">
        <v>6.4699999999999994E-2</v>
      </c>
      <c r="I39" s="2" t="str">
        <f>VLOOKUP(B39,State_code!A:B,2,FALSE)</f>
        <v>SC</v>
      </c>
      <c r="J39" s="2">
        <f>VLOOKUP(I39,FFS_Div_5!C:G,5,FALSE)</f>
        <v>597101</v>
      </c>
    </row>
    <row r="40" spans="1:14" x14ac:dyDescent="0.35">
      <c r="A40" s="3" t="s">
        <v>8</v>
      </c>
      <c r="B40" s="3" t="s">
        <v>112</v>
      </c>
      <c r="C40" s="3">
        <v>51</v>
      </c>
      <c r="D40" s="3" t="s">
        <v>10</v>
      </c>
      <c r="E40" s="3" t="s">
        <v>11</v>
      </c>
      <c r="F40" s="3" t="s">
        <v>11</v>
      </c>
      <c r="G40" s="3" t="s">
        <v>126</v>
      </c>
      <c r="H40" s="3">
        <v>6.5699999999999995E-2</v>
      </c>
      <c r="I40" s="2" t="str">
        <f>VLOOKUP(B40,State_code!A:B,2,FALSE)</f>
        <v>VA</v>
      </c>
      <c r="J40" s="2">
        <f>VLOOKUP(I40,FFS_Div_5!C:G,5,FALSE)</f>
        <v>913337</v>
      </c>
    </row>
    <row r="41" spans="1:14" x14ac:dyDescent="0.35">
      <c r="A41" s="3" t="s">
        <v>8</v>
      </c>
      <c r="B41" s="3" t="s">
        <v>116</v>
      </c>
      <c r="C41" s="3">
        <v>54</v>
      </c>
      <c r="D41" s="3" t="s">
        <v>10</v>
      </c>
      <c r="E41" s="3" t="s">
        <v>11</v>
      </c>
      <c r="F41" s="3" t="s">
        <v>11</v>
      </c>
      <c r="G41" s="3" t="s">
        <v>126</v>
      </c>
      <c r="H41" s="3">
        <v>6.4299999999999996E-2</v>
      </c>
      <c r="I41" s="2" t="str">
        <f>VLOOKUP(B41,State_code!A:B,2,FALSE)</f>
        <v>WV</v>
      </c>
      <c r="J41" s="2">
        <f>VLOOKUP(I41,FFS_Div_5!C:G,5,FALSE)</f>
        <v>198768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G11"/>
  <sheetViews>
    <sheetView workbookViewId="0"/>
  </sheetViews>
  <sheetFormatPr defaultRowHeight="14.5" x14ac:dyDescent="0.35"/>
  <sheetData>
    <row r="2" spans="1:7" ht="58" x14ac:dyDescent="0.35">
      <c r="A2" s="2" t="s">
        <v>18</v>
      </c>
      <c r="B2" s="2" t="s">
        <v>19</v>
      </c>
      <c r="C2" s="2" t="s">
        <v>20</v>
      </c>
      <c r="D2" s="2" t="s">
        <v>21</v>
      </c>
      <c r="E2" s="2" t="s">
        <v>22</v>
      </c>
      <c r="F2" s="2" t="s">
        <v>23</v>
      </c>
      <c r="G2" s="2" t="s">
        <v>24</v>
      </c>
    </row>
    <row r="3" spans="1:7" x14ac:dyDescent="0.35">
      <c r="A3" s="3">
        <v>2020</v>
      </c>
      <c r="B3" s="3" t="s">
        <v>8</v>
      </c>
      <c r="C3" s="3" t="s">
        <v>137</v>
      </c>
      <c r="D3" s="3">
        <v>11</v>
      </c>
      <c r="E3" s="3" t="s">
        <v>26</v>
      </c>
      <c r="F3" s="3">
        <v>66297</v>
      </c>
      <c r="G3" s="3">
        <v>47949</v>
      </c>
    </row>
    <row r="4" spans="1:7" x14ac:dyDescent="0.35">
      <c r="A4" s="3">
        <v>2020</v>
      </c>
      <c r="B4" s="3" t="s">
        <v>8</v>
      </c>
      <c r="C4" s="3" t="s">
        <v>47</v>
      </c>
      <c r="D4" s="3">
        <v>10</v>
      </c>
      <c r="E4" s="3" t="s">
        <v>26</v>
      </c>
      <c r="F4" s="3">
        <v>180795</v>
      </c>
      <c r="G4" s="3">
        <v>144687</v>
      </c>
    </row>
    <row r="5" spans="1:7" x14ac:dyDescent="0.35">
      <c r="A5" s="3">
        <v>2020</v>
      </c>
      <c r="B5" s="3" t="s">
        <v>8</v>
      </c>
      <c r="C5" s="3" t="s">
        <v>49</v>
      </c>
      <c r="D5" s="3">
        <v>12</v>
      </c>
      <c r="E5" s="3" t="s">
        <v>26</v>
      </c>
      <c r="F5" s="3">
        <v>4012467</v>
      </c>
      <c r="G5" s="3">
        <v>1935142</v>
      </c>
    </row>
    <row r="6" spans="1:7" x14ac:dyDescent="0.35">
      <c r="A6" s="3">
        <v>2020</v>
      </c>
      <c r="B6" s="3" t="s">
        <v>8</v>
      </c>
      <c r="C6" s="3" t="s">
        <v>51</v>
      </c>
      <c r="D6" s="3">
        <v>13</v>
      </c>
      <c r="E6" s="3" t="s">
        <v>26</v>
      </c>
      <c r="F6" s="3">
        <v>1419504</v>
      </c>
      <c r="G6" s="3">
        <v>751795</v>
      </c>
    </row>
    <row r="7" spans="1:7" x14ac:dyDescent="0.35">
      <c r="A7" s="3">
        <v>2020</v>
      </c>
      <c r="B7" s="3" t="s">
        <v>8</v>
      </c>
      <c r="C7" s="3" t="s">
        <v>69</v>
      </c>
      <c r="D7" s="3">
        <v>24</v>
      </c>
      <c r="E7" s="3" t="s">
        <v>26</v>
      </c>
      <c r="F7" s="3">
        <v>825727</v>
      </c>
      <c r="G7" s="3">
        <v>694888</v>
      </c>
    </row>
    <row r="8" spans="1:7" x14ac:dyDescent="0.35">
      <c r="A8" s="3">
        <v>2020</v>
      </c>
      <c r="B8" s="3" t="s">
        <v>8</v>
      </c>
      <c r="C8" s="3" t="s">
        <v>91</v>
      </c>
      <c r="D8" s="3">
        <v>37</v>
      </c>
      <c r="E8" s="3" t="s">
        <v>26</v>
      </c>
      <c r="F8" s="3">
        <v>1674315</v>
      </c>
      <c r="G8" s="3">
        <v>938912</v>
      </c>
    </row>
    <row r="9" spans="1:7" x14ac:dyDescent="0.35">
      <c r="A9" s="3">
        <v>2020</v>
      </c>
      <c r="B9" s="3" t="s">
        <v>8</v>
      </c>
      <c r="C9" s="3" t="s">
        <v>103</v>
      </c>
      <c r="D9" s="3">
        <v>45</v>
      </c>
      <c r="E9" s="3" t="s">
        <v>26</v>
      </c>
      <c r="F9" s="3">
        <v>909417</v>
      </c>
      <c r="G9" s="3">
        <v>597101</v>
      </c>
    </row>
    <row r="10" spans="1:7" x14ac:dyDescent="0.35">
      <c r="A10" s="3">
        <v>2020</v>
      </c>
      <c r="B10" s="3" t="s">
        <v>8</v>
      </c>
      <c r="C10" s="3" t="s">
        <v>113</v>
      </c>
      <c r="D10" s="3">
        <v>51</v>
      </c>
      <c r="E10" s="3" t="s">
        <v>26</v>
      </c>
      <c r="F10" s="3">
        <v>1245629</v>
      </c>
      <c r="G10" s="3">
        <v>913337</v>
      </c>
    </row>
    <row r="11" spans="1:7" x14ac:dyDescent="0.35">
      <c r="A11" s="3">
        <v>2020</v>
      </c>
      <c r="B11" s="3" t="s">
        <v>8</v>
      </c>
      <c r="C11" s="3" t="s">
        <v>117</v>
      </c>
      <c r="D11" s="3">
        <v>54</v>
      </c>
      <c r="E11" s="3" t="s">
        <v>26</v>
      </c>
      <c r="F11" s="3">
        <v>348234</v>
      </c>
      <c r="G11" s="3">
        <v>198768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19A85-55A7-4DA3-B4A2-29B1C293A8D7}">
  <dimension ref="A1:K44"/>
  <sheetViews>
    <sheetView tabSelected="1" topLeftCell="C1" zoomScale="90" zoomScaleNormal="90" workbookViewId="0">
      <selection activeCell="E10" sqref="E10"/>
    </sheetView>
  </sheetViews>
  <sheetFormatPr defaultRowHeight="14.5" x14ac:dyDescent="0.35"/>
  <cols>
    <col min="1" max="1" width="12.54296875" bestFit="1" customWidth="1"/>
    <col min="2" max="2" width="14.453125" bestFit="1" customWidth="1"/>
    <col min="3" max="3" width="12.453125" customWidth="1"/>
    <col min="4" max="4" width="15.81640625" bestFit="1" customWidth="1"/>
    <col min="5" max="5" width="35.1796875" customWidth="1"/>
    <col min="6" max="6" width="20.54296875" customWidth="1"/>
    <col min="7" max="7" width="9.1796875" customWidth="1"/>
    <col min="8" max="8" width="10.26953125" bestFit="1" customWidth="1"/>
    <col min="9" max="9" width="14.26953125" bestFit="1" customWidth="1"/>
    <col min="10" max="10" width="19.7265625" bestFit="1" customWidth="1"/>
    <col min="11" max="11" width="11.54296875" bestFit="1" customWidth="1"/>
  </cols>
  <sheetData>
    <row r="1" spans="1:11" ht="40.5" customHeight="1" x14ac:dyDescent="0.35">
      <c r="C1" s="31" t="s">
        <v>139</v>
      </c>
      <c r="D1" s="31"/>
      <c r="E1" s="31"/>
      <c r="F1" s="31"/>
      <c r="G1" s="31"/>
    </row>
    <row r="2" spans="1:11" x14ac:dyDescent="0.35">
      <c r="A2" s="7" t="s">
        <v>0</v>
      </c>
      <c r="B2" s="7" t="s">
        <v>1</v>
      </c>
      <c r="C2" s="7" t="s">
        <v>3</v>
      </c>
      <c r="D2" s="7" t="s">
        <v>4</v>
      </c>
      <c r="E2" s="7" t="s">
        <v>5</v>
      </c>
      <c r="F2" s="7" t="s">
        <v>6</v>
      </c>
      <c r="G2" s="7" t="s">
        <v>7</v>
      </c>
      <c r="H2" s="7" t="s">
        <v>140</v>
      </c>
      <c r="I2" s="7" t="s">
        <v>24</v>
      </c>
    </row>
    <row r="3" spans="1:11" x14ac:dyDescent="0.35">
      <c r="A3" t="s">
        <v>8</v>
      </c>
      <c r="B3" t="s">
        <v>36</v>
      </c>
      <c r="C3" t="s">
        <v>10</v>
      </c>
      <c r="D3" t="s">
        <v>11</v>
      </c>
      <c r="E3" t="s">
        <v>11</v>
      </c>
      <c r="F3" t="s">
        <v>124</v>
      </c>
      <c r="G3">
        <v>0.2046</v>
      </c>
      <c r="H3" t="str">
        <f>VLOOKUP(B3,[1]State_code!A:B,2,FALSE)</f>
        <v>AK</v>
      </c>
      <c r="I3">
        <v>79963</v>
      </c>
    </row>
    <row r="4" spans="1:11" x14ac:dyDescent="0.35">
      <c r="A4" t="s">
        <v>8</v>
      </c>
      <c r="B4" t="s">
        <v>42</v>
      </c>
      <c r="C4" t="s">
        <v>10</v>
      </c>
      <c r="D4" t="s">
        <v>11</v>
      </c>
      <c r="E4" t="s">
        <v>11</v>
      </c>
      <c r="F4" t="s">
        <v>124</v>
      </c>
      <c r="G4">
        <v>0.2727</v>
      </c>
      <c r="H4" t="str">
        <f>VLOOKUP(B4,[1]State_code!A:B,2,FALSE)</f>
        <v>CA</v>
      </c>
      <c r="I4">
        <v>2473739</v>
      </c>
    </row>
    <row r="5" spans="1:11" x14ac:dyDescent="0.35">
      <c r="A5" t="s">
        <v>8</v>
      </c>
      <c r="B5" t="s">
        <v>52</v>
      </c>
      <c r="C5" t="s">
        <v>10</v>
      </c>
      <c r="D5" t="s">
        <v>11</v>
      </c>
      <c r="E5" t="s">
        <v>11</v>
      </c>
      <c r="F5" t="s">
        <v>124</v>
      </c>
      <c r="G5">
        <v>0.2712</v>
      </c>
      <c r="H5" t="str">
        <f>VLOOKUP(B5,[1]State_code!A:B,2,FALSE)</f>
        <v>HI</v>
      </c>
      <c r="I5">
        <v>101107</v>
      </c>
    </row>
    <row r="6" spans="1:11" x14ac:dyDescent="0.35">
      <c r="A6" t="s">
        <v>8</v>
      </c>
      <c r="B6" t="s">
        <v>98</v>
      </c>
      <c r="C6" t="s">
        <v>10</v>
      </c>
      <c r="D6" t="s">
        <v>11</v>
      </c>
      <c r="E6" t="s">
        <v>11</v>
      </c>
      <c r="F6" t="s">
        <v>124</v>
      </c>
      <c r="G6">
        <v>0.2094</v>
      </c>
      <c r="H6" t="str">
        <f>VLOOKUP(B6,[1]State_code!A:B,2,FALSE)</f>
        <v>OR</v>
      </c>
      <c r="I6">
        <v>346769</v>
      </c>
    </row>
    <row r="7" spans="1:11" x14ac:dyDescent="0.35">
      <c r="A7" t="s">
        <v>8</v>
      </c>
      <c r="B7" t="s">
        <v>114</v>
      </c>
      <c r="C7" t="s">
        <v>10</v>
      </c>
      <c r="D7" t="s">
        <v>11</v>
      </c>
      <c r="E7" t="s">
        <v>11</v>
      </c>
      <c r="F7" t="s">
        <v>124</v>
      </c>
      <c r="G7">
        <v>0.21940000000000001</v>
      </c>
      <c r="H7" t="str">
        <f>VLOOKUP(B7,[1]State_code!A:B,2,FALSE)</f>
        <v>WA</v>
      </c>
      <c r="I7">
        <v>678828</v>
      </c>
    </row>
    <row r="8" spans="1:11" x14ac:dyDescent="0.35">
      <c r="I8" s="8">
        <f>SUM(I3:I7)</f>
        <v>3680406</v>
      </c>
      <c r="J8" s="9" t="s">
        <v>141</v>
      </c>
      <c r="K8" s="10"/>
    </row>
    <row r="10" spans="1:11" ht="58" x14ac:dyDescent="0.35">
      <c r="D10" s="11" t="s">
        <v>142</v>
      </c>
      <c r="E10" s="12" cm="1">
        <f t="array" ref="E10">SUMPRODUCT(G3:G7*I3:I7/I8)</f>
        <v>0.2553842063348446</v>
      </c>
      <c r="F10" s="1" t="s">
        <v>143</v>
      </c>
    </row>
    <row r="11" spans="1:11" ht="87" x14ac:dyDescent="0.35">
      <c r="E11" s="1" t="s">
        <v>144</v>
      </c>
    </row>
    <row r="12" spans="1:11" x14ac:dyDescent="0.35">
      <c r="E12" s="1"/>
    </row>
    <row r="13" spans="1:11" x14ac:dyDescent="0.35">
      <c r="E13" s="1"/>
    </row>
    <row r="14" spans="1:11" ht="34.5" customHeight="1" x14ac:dyDescent="0.35">
      <c r="C14" s="31" t="s">
        <v>145</v>
      </c>
      <c r="D14" s="31"/>
      <c r="E14" s="31"/>
      <c r="F14" s="31"/>
      <c r="G14" s="31"/>
    </row>
    <row r="15" spans="1:11" ht="17.149999999999999" customHeight="1" x14ac:dyDescent="0.35"/>
    <row r="16" spans="1:11" ht="43.5" x14ac:dyDescent="0.35">
      <c r="A16" s="13" t="s">
        <v>0</v>
      </c>
      <c r="B16" s="13" t="s">
        <v>1</v>
      </c>
      <c r="C16" s="13" t="s">
        <v>3</v>
      </c>
      <c r="D16" s="13" t="s">
        <v>4</v>
      </c>
      <c r="E16" s="13" t="s">
        <v>5</v>
      </c>
      <c r="F16" s="13" t="s">
        <v>6</v>
      </c>
      <c r="G16" s="13" t="s">
        <v>7</v>
      </c>
      <c r="H16" s="13" t="s">
        <v>146</v>
      </c>
      <c r="I16" s="14" t="s">
        <v>24</v>
      </c>
      <c r="J16" s="15" t="s">
        <v>147</v>
      </c>
    </row>
    <row r="17" spans="1:10" x14ac:dyDescent="0.35">
      <c r="A17" t="s">
        <v>8</v>
      </c>
      <c r="B17" t="s">
        <v>34</v>
      </c>
      <c r="C17" t="s">
        <v>10</v>
      </c>
      <c r="D17" t="s">
        <v>11</v>
      </c>
      <c r="E17" t="s">
        <v>11</v>
      </c>
      <c r="F17" t="s">
        <v>124</v>
      </c>
      <c r="G17">
        <v>0.30819999999999997</v>
      </c>
      <c r="H17" t="str">
        <f>VLOOKUP(B17,[1]State_code!A:B,2,FALSE)</f>
        <v>AL</v>
      </c>
      <c r="I17">
        <v>413397</v>
      </c>
    </row>
    <row r="18" spans="1:10" x14ac:dyDescent="0.35">
      <c r="A18" t="s">
        <v>8</v>
      </c>
      <c r="B18" t="s">
        <v>64</v>
      </c>
      <c r="C18" t="s">
        <v>10</v>
      </c>
      <c r="D18" t="s">
        <v>11</v>
      </c>
      <c r="E18" t="s">
        <v>11</v>
      </c>
      <c r="F18" t="s">
        <v>124</v>
      </c>
      <c r="G18">
        <v>0.29659999999999997</v>
      </c>
      <c r="H18" t="str">
        <f>VLOOKUP(B18,[1]State_code!A:B,2,FALSE)</f>
        <v>KY</v>
      </c>
      <c r="I18">
        <v>414227</v>
      </c>
    </row>
    <row r="19" spans="1:10" ht="17.149999999999999" customHeight="1" x14ac:dyDescent="0.35">
      <c r="A19" t="s">
        <v>8</v>
      </c>
      <c r="B19" t="s">
        <v>74</v>
      </c>
      <c r="C19" t="s">
        <v>10</v>
      </c>
      <c r="D19" t="s">
        <v>11</v>
      </c>
      <c r="E19" t="s">
        <v>11</v>
      </c>
      <c r="F19" t="s">
        <v>124</v>
      </c>
      <c r="G19">
        <v>0.30709999999999998</v>
      </c>
      <c r="H19" t="str">
        <f>VLOOKUP(B19,[1]State_code!A:B,2,FALSE)</f>
        <v>MS</v>
      </c>
      <c r="I19">
        <v>356676</v>
      </c>
    </row>
    <row r="20" spans="1:10" x14ac:dyDescent="0.35">
      <c r="A20" t="s">
        <v>8</v>
      </c>
      <c r="B20" t="s">
        <v>106</v>
      </c>
      <c r="C20" t="s">
        <v>10</v>
      </c>
      <c r="D20" t="s">
        <v>11</v>
      </c>
      <c r="E20" t="s">
        <v>11</v>
      </c>
      <c r="F20" t="s">
        <v>124</v>
      </c>
      <c r="G20">
        <v>0.28179999999999999</v>
      </c>
      <c r="H20" t="str">
        <f>VLOOKUP(B20,[1]State_code!A:B,2,FALSE)</f>
        <v>TN</v>
      </c>
      <c r="I20">
        <v>619660</v>
      </c>
    </row>
    <row r="21" spans="1:10" x14ac:dyDescent="0.35">
      <c r="E21" s="1"/>
      <c r="I21" s="16">
        <f>SUM(I17:I20)</f>
        <v>1803960</v>
      </c>
      <c r="J21" s="17" cm="1">
        <f t="array" ref="J21">SUMPRODUCT(G17:G20*I17:I20/I21)</f>
        <v>0.29625051065433822</v>
      </c>
    </row>
    <row r="22" spans="1:10" x14ac:dyDescent="0.35">
      <c r="E22" s="1"/>
    </row>
    <row r="23" spans="1:10" ht="69" customHeight="1" x14ac:dyDescent="0.35">
      <c r="A23" s="31" t="s">
        <v>148</v>
      </c>
      <c r="B23" s="31"/>
      <c r="C23" s="31"/>
      <c r="D23" s="31"/>
      <c r="E23" s="31"/>
      <c r="F23" s="31"/>
    </row>
    <row r="24" spans="1:10" ht="43.5" x14ac:dyDescent="0.35">
      <c r="A24" s="14" t="s">
        <v>0</v>
      </c>
      <c r="B24" s="14" t="s">
        <v>1</v>
      </c>
      <c r="C24" s="14" t="s">
        <v>3</v>
      </c>
      <c r="D24" s="18" t="s">
        <v>4</v>
      </c>
      <c r="E24" s="14" t="s">
        <v>5</v>
      </c>
      <c r="F24" s="14" t="s">
        <v>6</v>
      </c>
      <c r="G24" s="14" t="s">
        <v>7</v>
      </c>
      <c r="H24" s="14" t="s">
        <v>146</v>
      </c>
      <c r="I24" s="14" t="s">
        <v>24</v>
      </c>
      <c r="J24" s="15" t="s">
        <v>147</v>
      </c>
    </row>
    <row r="25" spans="1:10" x14ac:dyDescent="0.35">
      <c r="A25" t="s">
        <v>8</v>
      </c>
      <c r="B25" t="s">
        <v>40</v>
      </c>
      <c r="C25" t="s">
        <v>10</v>
      </c>
      <c r="D25" t="s">
        <v>11</v>
      </c>
      <c r="E25" t="s">
        <v>11</v>
      </c>
      <c r="F25" t="s">
        <v>124</v>
      </c>
      <c r="G25">
        <v>0.25919999999999999</v>
      </c>
      <c r="H25" t="str">
        <f>VLOOKUP(B25,[1]State_code!A:B,2,FALSE)</f>
        <v>AR</v>
      </c>
      <c r="I25">
        <v>348610</v>
      </c>
    </row>
    <row r="26" spans="1:10" x14ac:dyDescent="0.35">
      <c r="A26" t="s">
        <v>8</v>
      </c>
      <c r="B26" t="s">
        <v>66</v>
      </c>
      <c r="C26" t="s">
        <v>10</v>
      </c>
      <c r="D26" t="s">
        <v>11</v>
      </c>
      <c r="E26" t="s">
        <v>11</v>
      </c>
      <c r="F26" t="s">
        <v>124</v>
      </c>
      <c r="G26">
        <v>0.30719999999999997</v>
      </c>
      <c r="H26" t="str">
        <f>VLOOKUP(B26,[1]State_code!A:B,2,FALSE)</f>
        <v>LA</v>
      </c>
      <c r="I26">
        <v>377396</v>
      </c>
    </row>
    <row r="27" spans="1:10" x14ac:dyDescent="0.35">
      <c r="A27" t="s">
        <v>8</v>
      </c>
      <c r="B27" t="s">
        <v>96</v>
      </c>
      <c r="C27" t="s">
        <v>10</v>
      </c>
      <c r="D27" t="s">
        <v>11</v>
      </c>
      <c r="E27" t="s">
        <v>11</v>
      </c>
      <c r="F27" t="s">
        <v>124</v>
      </c>
      <c r="G27">
        <v>0.28339999999999999</v>
      </c>
      <c r="H27" t="str">
        <f>VLOOKUP(B27,[1]State_code!A:B,2,FALSE)</f>
        <v>OK</v>
      </c>
      <c r="I27">
        <v>431636</v>
      </c>
    </row>
    <row r="28" spans="1:10" x14ac:dyDescent="0.35">
      <c r="A28" t="s">
        <v>8</v>
      </c>
      <c r="B28" t="s">
        <v>108</v>
      </c>
      <c r="C28" t="s">
        <v>10</v>
      </c>
      <c r="D28" t="s">
        <v>11</v>
      </c>
      <c r="E28" t="s">
        <v>11</v>
      </c>
      <c r="F28" t="s">
        <v>124</v>
      </c>
      <c r="G28">
        <v>0.28520000000000001</v>
      </c>
      <c r="H28" t="str">
        <f>VLOOKUP(B28,[1]State_code!A:B,2,FALSE)</f>
        <v>TX</v>
      </c>
      <c r="I28">
        <v>1860581</v>
      </c>
    </row>
    <row r="29" spans="1:10" x14ac:dyDescent="0.35">
      <c r="I29" s="8">
        <f>SUM(I25:I28)</f>
        <v>3018223</v>
      </c>
      <c r="J29" s="12" cm="1">
        <f t="array" ref="J29">SUMPRODUCT(G25:G28*I25:I28/I29)</f>
        <v>0.28469039789306488</v>
      </c>
    </row>
    <row r="33" spans="1:10" ht="45.65" customHeight="1" x14ac:dyDescent="0.35">
      <c r="D33" s="31" t="s">
        <v>149</v>
      </c>
      <c r="E33" s="31"/>
      <c r="F33" s="31"/>
      <c r="G33" s="31"/>
      <c r="H33" s="31"/>
      <c r="I33" s="31"/>
    </row>
    <row r="35" spans="1:10" ht="29" x14ac:dyDescent="0.35">
      <c r="A35" s="13" t="s">
        <v>0</v>
      </c>
      <c r="B35" s="13" t="s">
        <v>1</v>
      </c>
      <c r="C35" s="13" t="s">
        <v>3</v>
      </c>
      <c r="D35" s="13" t="s">
        <v>4</v>
      </c>
      <c r="E35" s="13" t="s">
        <v>5</v>
      </c>
      <c r="F35" s="13" t="s">
        <v>6</v>
      </c>
      <c r="G35" s="13" t="s">
        <v>7</v>
      </c>
      <c r="H35" s="13" t="s">
        <v>146</v>
      </c>
      <c r="I35" s="13" t="s">
        <v>24</v>
      </c>
      <c r="J35" s="15" t="s">
        <v>150</v>
      </c>
    </row>
    <row r="36" spans="1:10" x14ac:dyDescent="0.35">
      <c r="A36" t="s">
        <v>8</v>
      </c>
      <c r="B36" t="s">
        <v>38</v>
      </c>
      <c r="C36" t="s">
        <v>10</v>
      </c>
      <c r="D36" t="s">
        <v>11</v>
      </c>
      <c r="E36" t="s">
        <v>11</v>
      </c>
      <c r="F36" t="s">
        <v>124</v>
      </c>
      <c r="G36">
        <v>0.22589999999999999</v>
      </c>
      <c r="H36" t="str">
        <f>VLOOKUP(B36,[1]State_code!A:B,2,FALSE)</f>
        <v>AZ</v>
      </c>
      <c r="I36">
        <v>631050</v>
      </c>
    </row>
    <row r="37" spans="1:10" x14ac:dyDescent="0.35">
      <c r="A37" t="s">
        <v>8</v>
      </c>
      <c r="B37" t="s">
        <v>44</v>
      </c>
      <c r="C37" t="s">
        <v>10</v>
      </c>
      <c r="D37" t="s">
        <v>11</v>
      </c>
      <c r="E37" t="s">
        <v>11</v>
      </c>
      <c r="F37" t="s">
        <v>124</v>
      </c>
      <c r="G37">
        <v>0.18049999999999999</v>
      </c>
      <c r="H37" t="str">
        <f>VLOOKUP(B37,[1]State_code!A:B,2,FALSE)</f>
        <v>CO</v>
      </c>
      <c r="I37">
        <v>395805</v>
      </c>
    </row>
    <row r="38" spans="1:10" x14ac:dyDescent="0.35">
      <c r="A38" t="s">
        <v>8</v>
      </c>
      <c r="B38" t="s">
        <v>54</v>
      </c>
      <c r="C38" t="s">
        <v>10</v>
      </c>
      <c r="D38" t="s">
        <v>11</v>
      </c>
      <c r="E38" t="s">
        <v>11</v>
      </c>
      <c r="F38" t="s">
        <v>124</v>
      </c>
      <c r="G38">
        <v>0.21990000000000001</v>
      </c>
      <c r="H38" t="str">
        <f>VLOOKUP(B38,[1]State_code!A:B,2,FALSE)</f>
        <v>ID</v>
      </c>
      <c r="I38">
        <v>173057</v>
      </c>
    </row>
    <row r="39" spans="1:10" x14ac:dyDescent="0.35">
      <c r="A39" t="s">
        <v>8</v>
      </c>
      <c r="B39" t="s">
        <v>78</v>
      </c>
      <c r="C39" t="s">
        <v>10</v>
      </c>
      <c r="D39" t="s">
        <v>11</v>
      </c>
      <c r="E39" t="s">
        <v>11</v>
      </c>
      <c r="F39" t="s">
        <v>124</v>
      </c>
      <c r="G39">
        <v>0.18759999999999999</v>
      </c>
      <c r="H39" t="str">
        <f>VLOOKUP(B39,[1]State_code!A:B,2,FALSE)</f>
        <v>MT</v>
      </c>
      <c r="I39">
        <v>156131</v>
      </c>
    </row>
    <row r="40" spans="1:10" x14ac:dyDescent="0.35">
      <c r="A40" t="s">
        <v>8</v>
      </c>
      <c r="B40" t="s">
        <v>82</v>
      </c>
      <c r="C40" t="s">
        <v>10</v>
      </c>
      <c r="D40" t="s">
        <v>11</v>
      </c>
      <c r="E40" t="s">
        <v>11</v>
      </c>
      <c r="F40" t="s">
        <v>124</v>
      </c>
      <c r="G40">
        <v>0.25280000000000002</v>
      </c>
      <c r="H40" t="str">
        <f>VLOOKUP(B40,[1]State_code!A:B,2,FALSE)</f>
        <v>NV</v>
      </c>
      <c r="I40">
        <v>194146</v>
      </c>
    </row>
    <row r="41" spans="1:10" x14ac:dyDescent="0.35">
      <c r="A41" t="s">
        <v>8</v>
      </c>
      <c r="B41" t="s">
        <v>86</v>
      </c>
      <c r="C41" t="s">
        <v>10</v>
      </c>
      <c r="D41" t="s">
        <v>11</v>
      </c>
      <c r="E41" t="s">
        <v>11</v>
      </c>
      <c r="F41" t="s">
        <v>124</v>
      </c>
      <c r="G41">
        <v>0.25390000000000001</v>
      </c>
      <c r="H41" t="str">
        <f>VLOOKUP(B41,[1]State_code!A:B,2,FALSE)</f>
        <v>NM</v>
      </c>
      <c r="I41">
        <v>241963</v>
      </c>
    </row>
    <row r="42" spans="1:10" x14ac:dyDescent="0.35">
      <c r="A42" t="s">
        <v>8</v>
      </c>
      <c r="B42" t="s">
        <v>110</v>
      </c>
      <c r="C42" t="s">
        <v>10</v>
      </c>
      <c r="D42" t="s">
        <v>11</v>
      </c>
      <c r="E42" t="s">
        <v>11</v>
      </c>
      <c r="F42" t="s">
        <v>124</v>
      </c>
      <c r="G42">
        <v>0.24199999999999999</v>
      </c>
      <c r="H42" t="str">
        <f>VLOOKUP(B42,[1]State_code!A:B,2,FALSE)</f>
        <v>UT</v>
      </c>
      <c r="I42">
        <v>187950</v>
      </c>
    </row>
    <row r="43" spans="1:10" x14ac:dyDescent="0.35">
      <c r="A43" t="s">
        <v>8</v>
      </c>
      <c r="B43" t="s">
        <v>120</v>
      </c>
      <c r="C43" t="s">
        <v>10</v>
      </c>
      <c r="D43" t="s">
        <v>11</v>
      </c>
      <c r="E43" t="s">
        <v>11</v>
      </c>
      <c r="F43" t="s">
        <v>124</v>
      </c>
      <c r="G43">
        <v>0.1973</v>
      </c>
      <c r="H43" t="str">
        <f>VLOOKUP(B43,[1]State_code!A:B,2,FALSE)</f>
        <v>WY</v>
      </c>
      <c r="I43">
        <v>90740</v>
      </c>
    </row>
    <row r="44" spans="1:10" x14ac:dyDescent="0.35">
      <c r="I44" s="16">
        <f>SUM(I36:I43)</f>
        <v>2070842</v>
      </c>
      <c r="J44" s="17" cm="1">
        <f t="array" ref="J44">SUMPRODUCT(G36:G43*I36:I43/I44)</f>
        <v>0.21983513174834196</v>
      </c>
    </row>
  </sheetData>
  <mergeCells count="4">
    <mergeCell ref="C1:G1"/>
    <mergeCell ref="C14:G14"/>
    <mergeCell ref="A23:F23"/>
    <mergeCell ref="D33:I3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B918D8-092F-486A-8FA3-1589FABCCA5D}">
  <dimension ref="A1:J50"/>
  <sheetViews>
    <sheetView topLeftCell="A14" zoomScale="88" workbookViewId="0">
      <selection activeCell="E10" sqref="E10"/>
    </sheetView>
  </sheetViews>
  <sheetFormatPr defaultRowHeight="14.5" x14ac:dyDescent="0.35"/>
  <cols>
    <col min="1" max="1" width="12.54296875" bestFit="1" customWidth="1"/>
    <col min="2" max="2" width="14.453125" bestFit="1" customWidth="1"/>
    <col min="3" max="3" width="12.26953125" bestFit="1" customWidth="1"/>
    <col min="4" max="4" width="14.26953125" bestFit="1" customWidth="1"/>
    <col min="5" max="5" width="32.1796875" customWidth="1"/>
    <col min="6" max="6" width="16" customWidth="1"/>
    <col min="7" max="7" width="6.81640625" bestFit="1" customWidth="1"/>
    <col min="8" max="8" width="10" bestFit="1" customWidth="1"/>
    <col min="9" max="9" width="14.26953125" bestFit="1" customWidth="1"/>
    <col min="10" max="10" width="15.453125" bestFit="1" customWidth="1"/>
    <col min="11" max="11" width="12.26953125" bestFit="1" customWidth="1"/>
  </cols>
  <sheetData>
    <row r="1" spans="1:10" ht="40.5" customHeight="1" x14ac:dyDescent="0.35">
      <c r="C1" s="31" t="s">
        <v>151</v>
      </c>
      <c r="D1" s="31"/>
      <c r="E1" s="31"/>
      <c r="F1" s="31"/>
      <c r="G1" s="31"/>
    </row>
    <row r="2" spans="1:10" x14ac:dyDescent="0.35">
      <c r="A2" s="19" t="s">
        <v>0</v>
      </c>
      <c r="B2" s="19" t="s">
        <v>1</v>
      </c>
      <c r="C2" s="19" t="s">
        <v>3</v>
      </c>
      <c r="D2" s="19" t="s">
        <v>4</v>
      </c>
      <c r="E2" s="19" t="s">
        <v>5</v>
      </c>
      <c r="F2" s="19" t="s">
        <v>6</v>
      </c>
      <c r="G2" s="19" t="s">
        <v>7</v>
      </c>
      <c r="H2" s="19" t="s">
        <v>140</v>
      </c>
      <c r="I2" s="19" t="s">
        <v>24</v>
      </c>
    </row>
    <row r="3" spans="1:10" x14ac:dyDescent="0.35">
      <c r="A3" t="s">
        <v>8</v>
      </c>
      <c r="B3" t="s">
        <v>36</v>
      </c>
      <c r="C3" t="s">
        <v>10</v>
      </c>
      <c r="D3" t="s">
        <v>11</v>
      </c>
      <c r="E3" t="s">
        <v>11</v>
      </c>
      <c r="F3" t="s">
        <v>12</v>
      </c>
      <c r="G3">
        <v>8.1000000000000003E-2</v>
      </c>
      <c r="H3" t="str">
        <f>VLOOKUP(B3,[1]State_code!A:B,2,FALSE)</f>
        <v>AK</v>
      </c>
      <c r="I3">
        <v>79963</v>
      </c>
    </row>
    <row r="4" spans="1:10" x14ac:dyDescent="0.35">
      <c r="A4" t="s">
        <v>8</v>
      </c>
      <c r="B4" t="s">
        <v>42</v>
      </c>
      <c r="C4" t="s">
        <v>10</v>
      </c>
      <c r="D4" t="s">
        <v>11</v>
      </c>
      <c r="E4" t="s">
        <v>11</v>
      </c>
      <c r="F4" t="s">
        <v>12</v>
      </c>
      <c r="G4">
        <v>9.6100000000000005E-2</v>
      </c>
      <c r="H4" t="str">
        <f>VLOOKUP(B4,[1]State_code!A:B,2,FALSE)</f>
        <v>CA</v>
      </c>
      <c r="I4">
        <v>2473739</v>
      </c>
    </row>
    <row r="5" spans="1:10" x14ac:dyDescent="0.35">
      <c r="A5" t="s">
        <v>8</v>
      </c>
      <c r="B5" t="s">
        <v>52</v>
      </c>
      <c r="C5" t="s">
        <v>10</v>
      </c>
      <c r="D5" t="s">
        <v>11</v>
      </c>
      <c r="E5" t="s">
        <v>11</v>
      </c>
      <c r="F5" t="s">
        <v>12</v>
      </c>
      <c r="G5">
        <v>6.6900000000000001E-2</v>
      </c>
      <c r="H5" t="str">
        <f>VLOOKUP(B5,[1]State_code!A:B,2,FALSE)</f>
        <v>HI</v>
      </c>
      <c r="I5">
        <v>101107</v>
      </c>
    </row>
    <row r="6" spans="1:10" x14ac:dyDescent="0.35">
      <c r="A6" t="s">
        <v>8</v>
      </c>
      <c r="B6" t="s">
        <v>98</v>
      </c>
      <c r="C6" t="s">
        <v>10</v>
      </c>
      <c r="D6" t="s">
        <v>11</v>
      </c>
      <c r="E6" t="s">
        <v>11</v>
      </c>
      <c r="F6" t="s">
        <v>12</v>
      </c>
      <c r="G6">
        <v>8.8999999999999996E-2</v>
      </c>
      <c r="H6" t="str">
        <f>VLOOKUP(B6,[1]State_code!A:B,2,FALSE)</f>
        <v>OR</v>
      </c>
      <c r="I6">
        <v>346769</v>
      </c>
    </row>
    <row r="7" spans="1:10" x14ac:dyDescent="0.35">
      <c r="A7" t="s">
        <v>8</v>
      </c>
      <c r="B7" t="s">
        <v>114</v>
      </c>
      <c r="C7" t="s">
        <v>10</v>
      </c>
      <c r="D7" t="s">
        <v>11</v>
      </c>
      <c r="E7" t="s">
        <v>11</v>
      </c>
      <c r="F7" t="s">
        <v>12</v>
      </c>
      <c r="G7">
        <v>8.5400000000000004E-2</v>
      </c>
      <c r="H7" t="str">
        <f>VLOOKUP(B7,[1]State_code!A:B,2,FALSE)</f>
        <v>WA</v>
      </c>
      <c r="I7">
        <v>678828</v>
      </c>
    </row>
    <row r="8" spans="1:10" ht="29" x14ac:dyDescent="0.35">
      <c r="I8" s="8">
        <f>SUM(I3:I7)</f>
        <v>3680406</v>
      </c>
      <c r="J8" s="1" t="s">
        <v>141</v>
      </c>
    </row>
    <row r="10" spans="1:10" ht="72.5" x14ac:dyDescent="0.35">
      <c r="D10" s="11" t="s">
        <v>142</v>
      </c>
      <c r="E10" s="12" cm="1">
        <f t="array" ref="E10">SUMPRODUCT(G3:G7*I3:I7/I8)</f>
        <v>9.2327240907660743E-2</v>
      </c>
      <c r="F10" s="20" t="s">
        <v>152</v>
      </c>
    </row>
    <row r="11" spans="1:10" ht="101.5" x14ac:dyDescent="0.35">
      <c r="E11" s="1" t="s">
        <v>144</v>
      </c>
    </row>
    <row r="12" spans="1:10" x14ac:dyDescent="0.35">
      <c r="E12" s="1"/>
    </row>
    <row r="13" spans="1:10" x14ac:dyDescent="0.35">
      <c r="E13" s="1"/>
    </row>
    <row r="14" spans="1:10" ht="48" customHeight="1" x14ac:dyDescent="0.35">
      <c r="C14" s="31" t="s">
        <v>153</v>
      </c>
      <c r="D14" s="31"/>
      <c r="E14" s="31"/>
      <c r="F14" s="31"/>
      <c r="G14" s="31"/>
    </row>
    <row r="15" spans="1:10" ht="11.5" customHeight="1" x14ac:dyDescent="0.35"/>
    <row r="16" spans="1:10" ht="58" x14ac:dyDescent="0.35">
      <c r="A16" s="21" t="s">
        <v>0</v>
      </c>
      <c r="B16" s="21" t="s">
        <v>1</v>
      </c>
      <c r="C16" s="21" t="s">
        <v>3</v>
      </c>
      <c r="D16" s="21" t="s">
        <v>4</v>
      </c>
      <c r="E16" s="21" t="s">
        <v>5</v>
      </c>
      <c r="F16" s="21" t="s">
        <v>6</v>
      </c>
      <c r="G16" s="21" t="s">
        <v>7</v>
      </c>
      <c r="H16" s="21" t="s">
        <v>146</v>
      </c>
      <c r="I16" s="21" t="s">
        <v>24</v>
      </c>
      <c r="J16" s="22" t="s">
        <v>154</v>
      </c>
    </row>
    <row r="17" spans="1:10" x14ac:dyDescent="0.35">
      <c r="A17" t="s">
        <v>8</v>
      </c>
      <c r="B17" t="s">
        <v>34</v>
      </c>
      <c r="C17" t="s">
        <v>10</v>
      </c>
      <c r="D17" t="s">
        <v>11</v>
      </c>
      <c r="E17" t="s">
        <v>11</v>
      </c>
      <c r="F17" t="s">
        <v>12</v>
      </c>
      <c r="G17">
        <v>0.1389</v>
      </c>
      <c r="H17" t="str">
        <f>VLOOKUP(B17,[1]State_code!A:B,2,FALSE)</f>
        <v>AL</v>
      </c>
      <c r="I17">
        <v>413397</v>
      </c>
    </row>
    <row r="18" spans="1:10" x14ac:dyDescent="0.35">
      <c r="A18" t="s">
        <v>8</v>
      </c>
      <c r="B18" t="s">
        <v>64</v>
      </c>
      <c r="C18" t="s">
        <v>10</v>
      </c>
      <c r="D18" t="s">
        <v>11</v>
      </c>
      <c r="E18" t="s">
        <v>11</v>
      </c>
      <c r="F18" t="s">
        <v>12</v>
      </c>
      <c r="G18">
        <v>0.16489999999999999</v>
      </c>
      <c r="H18" t="str">
        <f>VLOOKUP(B18,[1]State_code!A:B,2,FALSE)</f>
        <v>KY</v>
      </c>
      <c r="I18">
        <v>414227</v>
      </c>
    </row>
    <row r="19" spans="1:10" x14ac:dyDescent="0.35">
      <c r="A19" t="s">
        <v>8</v>
      </c>
      <c r="B19" t="s">
        <v>74</v>
      </c>
      <c r="C19" t="s">
        <v>10</v>
      </c>
      <c r="D19" t="s">
        <v>11</v>
      </c>
      <c r="E19" t="s">
        <v>11</v>
      </c>
      <c r="F19" t="s">
        <v>12</v>
      </c>
      <c r="G19">
        <v>0.12640000000000001</v>
      </c>
      <c r="H19" t="str">
        <f>VLOOKUP(B19,[1]State_code!A:B,2,FALSE)</f>
        <v>MS</v>
      </c>
      <c r="I19">
        <v>356676</v>
      </c>
    </row>
    <row r="20" spans="1:10" x14ac:dyDescent="0.35">
      <c r="A20" t="s">
        <v>8</v>
      </c>
      <c r="B20" t="s">
        <v>106</v>
      </c>
      <c r="C20" t="s">
        <v>10</v>
      </c>
      <c r="D20" t="s">
        <v>11</v>
      </c>
      <c r="E20" t="s">
        <v>11</v>
      </c>
      <c r="F20" t="s">
        <v>12</v>
      </c>
      <c r="G20">
        <v>0.12709999999999999</v>
      </c>
      <c r="H20" t="str">
        <f>VLOOKUP(B20,[1]State_code!A:B,2,FALSE)</f>
        <v>TN</v>
      </c>
      <c r="I20">
        <v>619660</v>
      </c>
    </row>
    <row r="21" spans="1:10" x14ac:dyDescent="0.35">
      <c r="I21" s="17">
        <f>SUM(I17:I20)</f>
        <v>1803960</v>
      </c>
      <c r="J21" s="7" cm="1">
        <f t="array" ref="J21">SUMPRODUCT(G17:G20*I17:I20/I21)</f>
        <v>0.1383453668595756</v>
      </c>
    </row>
    <row r="23" spans="1:10" ht="51.65" customHeight="1" x14ac:dyDescent="0.35">
      <c r="A23" s="23" t="s">
        <v>155</v>
      </c>
      <c r="B23" s="23"/>
      <c r="C23" s="23"/>
      <c r="D23" s="23"/>
      <c r="E23" s="23"/>
      <c r="F23" s="24"/>
      <c r="G23" s="24"/>
      <c r="H23" s="24"/>
    </row>
    <row r="25" spans="1:10" ht="58" x14ac:dyDescent="0.35">
      <c r="A25" s="25" t="s">
        <v>0</v>
      </c>
      <c r="B25" s="25" t="s">
        <v>1</v>
      </c>
      <c r="C25" s="25" t="s">
        <v>3</v>
      </c>
      <c r="D25" s="25" t="s">
        <v>4</v>
      </c>
      <c r="E25" s="25" t="s">
        <v>5</v>
      </c>
      <c r="F25" s="25" t="s">
        <v>6</v>
      </c>
      <c r="G25" s="25" t="s">
        <v>7</v>
      </c>
      <c r="H25" s="25" t="s">
        <v>33</v>
      </c>
      <c r="I25" s="25" t="s">
        <v>24</v>
      </c>
      <c r="J25" s="26" t="s">
        <v>156</v>
      </c>
    </row>
    <row r="26" spans="1:10" x14ac:dyDescent="0.35">
      <c r="A26" t="s">
        <v>8</v>
      </c>
      <c r="B26" t="s">
        <v>40</v>
      </c>
      <c r="C26" t="s">
        <v>10</v>
      </c>
      <c r="D26" t="s">
        <v>11</v>
      </c>
      <c r="E26" t="s">
        <v>11</v>
      </c>
      <c r="F26" t="s">
        <v>12</v>
      </c>
      <c r="G26">
        <v>0.1244</v>
      </c>
      <c r="H26" t="str">
        <f>VLOOKUP(B26,[2]state_code!A:B,2,FALSE)</f>
        <v>AR</v>
      </c>
      <c r="I26">
        <v>348610</v>
      </c>
    </row>
    <row r="27" spans="1:10" x14ac:dyDescent="0.35">
      <c r="A27" t="s">
        <v>8</v>
      </c>
      <c r="B27" t="s">
        <v>66</v>
      </c>
      <c r="C27" t="s">
        <v>10</v>
      </c>
      <c r="D27" t="s">
        <v>11</v>
      </c>
      <c r="E27" t="s">
        <v>11</v>
      </c>
      <c r="F27" t="s">
        <v>12</v>
      </c>
      <c r="G27">
        <v>0.1263</v>
      </c>
      <c r="H27" t="str">
        <f>VLOOKUP(B27,[2]state_code!A:B,2,FALSE)</f>
        <v>LA</v>
      </c>
      <c r="I27">
        <v>377396</v>
      </c>
    </row>
    <row r="28" spans="1:10" x14ac:dyDescent="0.35">
      <c r="A28" t="s">
        <v>8</v>
      </c>
      <c r="B28" t="s">
        <v>96</v>
      </c>
      <c r="C28" t="s">
        <v>10</v>
      </c>
      <c r="D28" t="s">
        <v>11</v>
      </c>
      <c r="E28" t="s">
        <v>11</v>
      </c>
      <c r="F28" t="s">
        <v>12</v>
      </c>
      <c r="G28">
        <v>0.1439</v>
      </c>
      <c r="H28" t="str">
        <f>VLOOKUP(B28,[2]state_code!A:B,2,FALSE)</f>
        <v>OK</v>
      </c>
      <c r="I28">
        <v>431636</v>
      </c>
    </row>
    <row r="29" spans="1:10" x14ac:dyDescent="0.35">
      <c r="A29" t="s">
        <v>8</v>
      </c>
      <c r="B29" t="s">
        <v>108</v>
      </c>
      <c r="C29" t="s">
        <v>10</v>
      </c>
      <c r="D29" t="s">
        <v>11</v>
      </c>
      <c r="E29" t="s">
        <v>11</v>
      </c>
      <c r="F29" t="s">
        <v>12</v>
      </c>
      <c r="G29">
        <v>0.1125</v>
      </c>
      <c r="H29" t="str">
        <f>VLOOKUP(B29,[2]state_code!A:B,2,FALSE)</f>
        <v>TX</v>
      </c>
      <c r="I29">
        <v>1860581</v>
      </c>
    </row>
    <row r="30" spans="1:10" x14ac:dyDescent="0.35">
      <c r="I30" s="8">
        <f>SUM(I26:I29)</f>
        <v>3018223</v>
      </c>
      <c r="J30" s="7" cm="1">
        <f t="array" ref="J30">SUMPRODUCT(G26:G29*I26:I29/I30)</f>
        <v>0.12009052402688603</v>
      </c>
    </row>
    <row r="33" spans="1:10" x14ac:dyDescent="0.35">
      <c r="D33" s="31" t="s">
        <v>157</v>
      </c>
      <c r="E33" s="31"/>
      <c r="F33" s="31"/>
      <c r="G33" s="31"/>
      <c r="H33" s="31"/>
    </row>
    <row r="35" spans="1:10" ht="58" x14ac:dyDescent="0.35">
      <c r="A35" s="21" t="s">
        <v>0</v>
      </c>
      <c r="B35" s="21" t="s">
        <v>1</v>
      </c>
      <c r="C35" s="21" t="s">
        <v>3</v>
      </c>
      <c r="D35" s="21" t="s">
        <v>4</v>
      </c>
      <c r="E35" s="21" t="s">
        <v>5</v>
      </c>
      <c r="F35" s="21" t="s">
        <v>6</v>
      </c>
      <c r="G35" s="21" t="s">
        <v>7</v>
      </c>
      <c r="H35" s="21" t="s">
        <v>140</v>
      </c>
      <c r="I35" s="21" t="s">
        <v>24</v>
      </c>
      <c r="J35" s="22" t="s">
        <v>150</v>
      </c>
    </row>
    <row r="36" spans="1:10" x14ac:dyDescent="0.35">
      <c r="A36" t="s">
        <v>8</v>
      </c>
      <c r="B36" t="s">
        <v>38</v>
      </c>
      <c r="C36" t="s">
        <v>10</v>
      </c>
      <c r="D36" t="s">
        <v>11</v>
      </c>
      <c r="E36" t="s">
        <v>11</v>
      </c>
      <c r="F36" t="s">
        <v>12</v>
      </c>
      <c r="G36">
        <v>9.5799999999999996E-2</v>
      </c>
      <c r="H36" t="str">
        <f>VLOOKUP(B36,[2]state_code!A:B,2,FALSE)</f>
        <v>AZ</v>
      </c>
      <c r="I36">
        <v>631050</v>
      </c>
    </row>
    <row r="37" spans="1:10" x14ac:dyDescent="0.35">
      <c r="A37" t="s">
        <v>8</v>
      </c>
      <c r="B37" t="s">
        <v>44</v>
      </c>
      <c r="C37" t="s">
        <v>10</v>
      </c>
      <c r="D37" t="s">
        <v>11</v>
      </c>
      <c r="E37" t="s">
        <v>11</v>
      </c>
      <c r="F37" t="s">
        <v>12</v>
      </c>
      <c r="G37">
        <v>9.2799999999999994E-2</v>
      </c>
      <c r="H37" t="str">
        <f>VLOOKUP(B37,[2]state_code!A:B,2,FALSE)</f>
        <v>CO</v>
      </c>
      <c r="I37">
        <v>395805</v>
      </c>
    </row>
    <row r="38" spans="1:10" x14ac:dyDescent="0.35">
      <c r="A38" t="s">
        <v>8</v>
      </c>
      <c r="B38" t="s">
        <v>54</v>
      </c>
      <c r="C38" t="s">
        <v>10</v>
      </c>
      <c r="D38" t="s">
        <v>11</v>
      </c>
      <c r="E38" t="s">
        <v>11</v>
      </c>
      <c r="F38" t="s">
        <v>12</v>
      </c>
      <c r="G38">
        <v>8.7099999999999997E-2</v>
      </c>
      <c r="H38" t="str">
        <f>VLOOKUP(B38,[2]state_code!A:B,2,FALSE)</f>
        <v>ID</v>
      </c>
      <c r="I38">
        <v>173057</v>
      </c>
    </row>
    <row r="39" spans="1:10" x14ac:dyDescent="0.35">
      <c r="A39" t="s">
        <v>8</v>
      </c>
      <c r="B39" t="s">
        <v>78</v>
      </c>
      <c r="C39" t="s">
        <v>10</v>
      </c>
      <c r="D39" t="s">
        <v>11</v>
      </c>
      <c r="E39" t="s">
        <v>11</v>
      </c>
      <c r="F39" t="s">
        <v>12</v>
      </c>
      <c r="G39">
        <v>9.3399999999999997E-2</v>
      </c>
      <c r="H39" t="str">
        <f>VLOOKUP(B39,[2]state_code!A:B,2,FALSE)</f>
        <v>MT</v>
      </c>
      <c r="I39">
        <v>156131</v>
      </c>
    </row>
    <row r="40" spans="1:10" x14ac:dyDescent="0.35">
      <c r="A40" t="s">
        <v>8</v>
      </c>
      <c r="B40" t="s">
        <v>82</v>
      </c>
      <c r="C40" t="s">
        <v>10</v>
      </c>
      <c r="D40" t="s">
        <v>11</v>
      </c>
      <c r="E40" t="s">
        <v>11</v>
      </c>
      <c r="F40" t="s">
        <v>12</v>
      </c>
      <c r="G40">
        <v>0.1123</v>
      </c>
      <c r="H40" t="str">
        <f>VLOOKUP(B40,[2]state_code!A:B,2,FALSE)</f>
        <v>NV</v>
      </c>
      <c r="I40">
        <v>194146</v>
      </c>
    </row>
    <row r="41" spans="1:10" x14ac:dyDescent="0.35">
      <c r="A41" t="s">
        <v>8</v>
      </c>
      <c r="B41" t="s">
        <v>86</v>
      </c>
      <c r="C41" t="s">
        <v>10</v>
      </c>
      <c r="D41" t="s">
        <v>11</v>
      </c>
      <c r="E41" t="s">
        <v>11</v>
      </c>
      <c r="F41" t="s">
        <v>12</v>
      </c>
      <c r="G41">
        <v>9.2100000000000001E-2</v>
      </c>
      <c r="H41" t="str">
        <f>VLOOKUP(B41,[2]state_code!A:B,2,FALSE)</f>
        <v>NM</v>
      </c>
      <c r="I41">
        <v>241963</v>
      </c>
    </row>
    <row r="42" spans="1:10" x14ac:dyDescent="0.35">
      <c r="A42" t="s">
        <v>8</v>
      </c>
      <c r="B42" t="s">
        <v>110</v>
      </c>
      <c r="C42" t="s">
        <v>10</v>
      </c>
      <c r="D42" t="s">
        <v>11</v>
      </c>
      <c r="E42" t="s">
        <v>11</v>
      </c>
      <c r="F42" t="s">
        <v>12</v>
      </c>
      <c r="G42">
        <v>6.5000000000000002E-2</v>
      </c>
      <c r="H42" t="str">
        <f>VLOOKUP(B42,[2]state_code!A:B,2,FALSE)</f>
        <v>UT</v>
      </c>
      <c r="I42">
        <v>187950</v>
      </c>
    </row>
    <row r="43" spans="1:10" x14ac:dyDescent="0.35">
      <c r="A43" t="s">
        <v>8</v>
      </c>
      <c r="B43" t="s">
        <v>120</v>
      </c>
      <c r="C43" t="s">
        <v>10</v>
      </c>
      <c r="D43" t="s">
        <v>11</v>
      </c>
      <c r="E43" t="s">
        <v>11</v>
      </c>
      <c r="F43" t="s">
        <v>12</v>
      </c>
      <c r="G43">
        <v>0.10290000000000001</v>
      </c>
      <c r="H43" t="str">
        <f>VLOOKUP(B43,[2]state_code!A:B,2,FALSE)</f>
        <v>WY</v>
      </c>
      <c r="I43">
        <v>90740</v>
      </c>
    </row>
    <row r="44" spans="1:10" x14ac:dyDescent="0.35">
      <c r="I44" s="17">
        <f>SUM(I36:I43)</f>
        <v>2070842</v>
      </c>
      <c r="J44" s="7" cm="1">
        <f t="array" ref="J44">SUMPRODUCT(G36:G43*I36:I43/I44)</f>
        <v>9.294889624606803E-2</v>
      </c>
    </row>
    <row r="48" spans="1:10" x14ac:dyDescent="0.35">
      <c r="C48" s="31"/>
      <c r="D48" s="31"/>
      <c r="E48" s="31"/>
      <c r="F48" s="31"/>
      <c r="G48" s="31"/>
    </row>
    <row r="50" spans="1:10" x14ac:dyDescent="0.35">
      <c r="A50" s="10"/>
      <c r="B50" s="10"/>
      <c r="C50" s="10"/>
      <c r="D50" s="10"/>
      <c r="E50" s="10"/>
      <c r="F50" s="10"/>
      <c r="G50" s="10"/>
      <c r="H50" s="10"/>
      <c r="I50" s="10"/>
      <c r="J50" s="20"/>
    </row>
  </sheetData>
  <mergeCells count="4">
    <mergeCell ref="C1:G1"/>
    <mergeCell ref="C14:G14"/>
    <mergeCell ref="D33:H33"/>
    <mergeCell ref="C48:G48"/>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511F1-7C01-4C9F-85FC-7D2DD376972E}">
  <dimension ref="A1:J45"/>
  <sheetViews>
    <sheetView topLeftCell="C1" zoomScale="92" workbookViewId="0">
      <selection activeCell="E10" sqref="E10"/>
    </sheetView>
  </sheetViews>
  <sheetFormatPr defaultRowHeight="14.5" x14ac:dyDescent="0.35"/>
  <cols>
    <col min="1" max="1" width="12.54296875" bestFit="1" customWidth="1"/>
    <col min="2" max="2" width="14.453125" bestFit="1" customWidth="1"/>
    <col min="3" max="3" width="14.7265625" bestFit="1" customWidth="1"/>
    <col min="4" max="4" width="14.26953125" bestFit="1" customWidth="1"/>
    <col min="5" max="5" width="32.1796875" customWidth="1"/>
    <col min="6" max="6" width="18" customWidth="1"/>
    <col min="7" max="7" width="13.1796875" customWidth="1"/>
    <col min="8" max="8" width="10" bestFit="1" customWidth="1"/>
    <col min="9" max="9" width="14.26953125" bestFit="1" customWidth="1"/>
    <col min="10" max="10" width="26.81640625" bestFit="1" customWidth="1"/>
    <col min="11" max="11" width="17.453125" customWidth="1"/>
  </cols>
  <sheetData>
    <row r="1" spans="1:10" ht="40.5" customHeight="1" x14ac:dyDescent="0.35">
      <c r="C1" s="31" t="s">
        <v>158</v>
      </c>
      <c r="D1" s="31"/>
      <c r="E1" s="31"/>
      <c r="F1" s="31"/>
      <c r="G1" s="31"/>
    </row>
    <row r="2" spans="1:10" ht="29.5" customHeight="1" x14ac:dyDescent="0.35">
      <c r="A2" s="27" t="s">
        <v>0</v>
      </c>
      <c r="B2" s="27" t="s">
        <v>1</v>
      </c>
      <c r="C2" s="27" t="s">
        <v>3</v>
      </c>
      <c r="D2" s="27" t="s">
        <v>4</v>
      </c>
      <c r="E2" s="27" t="s">
        <v>5</v>
      </c>
      <c r="F2" s="27" t="s">
        <v>6</v>
      </c>
      <c r="G2" s="27" t="s">
        <v>7</v>
      </c>
      <c r="H2" s="27" t="s">
        <v>140</v>
      </c>
      <c r="I2" s="27" t="s">
        <v>159</v>
      </c>
    </row>
    <row r="3" spans="1:10" x14ac:dyDescent="0.35">
      <c r="A3" t="s">
        <v>8</v>
      </c>
      <c r="B3" t="s">
        <v>36</v>
      </c>
      <c r="C3" t="s">
        <v>10</v>
      </c>
      <c r="D3" t="s">
        <v>11</v>
      </c>
      <c r="E3" t="s">
        <v>11</v>
      </c>
      <c r="F3" t="s">
        <v>126</v>
      </c>
      <c r="G3">
        <v>4.2799999999999998E-2</v>
      </c>
      <c r="H3" t="str">
        <f>VLOOKUP(B3,[1]State_code!A:B,2,FALSE)</f>
        <v>AK</v>
      </c>
      <c r="I3">
        <v>79963</v>
      </c>
    </row>
    <row r="4" spans="1:10" x14ac:dyDescent="0.35">
      <c r="A4" t="s">
        <v>8</v>
      </c>
      <c r="B4" t="s">
        <v>42</v>
      </c>
      <c r="C4" t="s">
        <v>10</v>
      </c>
      <c r="D4" t="s">
        <v>11</v>
      </c>
      <c r="E4" t="s">
        <v>11</v>
      </c>
      <c r="F4" t="s">
        <v>126</v>
      </c>
      <c r="G4">
        <v>8.6999999999999994E-2</v>
      </c>
      <c r="H4" t="str">
        <f>VLOOKUP(B4,[1]State_code!A:B,2,FALSE)</f>
        <v>CA</v>
      </c>
      <c r="I4">
        <v>2473739</v>
      </c>
    </row>
    <row r="5" spans="1:10" x14ac:dyDescent="0.35">
      <c r="A5" t="s">
        <v>8</v>
      </c>
      <c r="B5" t="s">
        <v>52</v>
      </c>
      <c r="C5" t="s">
        <v>10</v>
      </c>
      <c r="D5" t="s">
        <v>11</v>
      </c>
      <c r="E5" t="s">
        <v>11</v>
      </c>
      <c r="F5" t="s">
        <v>126</v>
      </c>
      <c r="G5">
        <v>0.1014</v>
      </c>
      <c r="H5" t="str">
        <f>VLOOKUP(B5,[1]State_code!A:B,2,FALSE)</f>
        <v>HI</v>
      </c>
      <c r="I5">
        <v>101107</v>
      </c>
    </row>
    <row r="6" spans="1:10" x14ac:dyDescent="0.35">
      <c r="A6" t="s">
        <v>8</v>
      </c>
      <c r="B6" t="s">
        <v>98</v>
      </c>
      <c r="C6" t="s">
        <v>10</v>
      </c>
      <c r="D6" t="s">
        <v>11</v>
      </c>
      <c r="E6" t="s">
        <v>11</v>
      </c>
      <c r="F6" t="s">
        <v>126</v>
      </c>
      <c r="G6">
        <v>6.08E-2</v>
      </c>
      <c r="H6" t="str">
        <f>VLOOKUP(B6,[1]State_code!A:B,2,FALSE)</f>
        <v>OR</v>
      </c>
      <c r="I6">
        <v>346769</v>
      </c>
    </row>
    <row r="7" spans="1:10" x14ac:dyDescent="0.35">
      <c r="A7" t="s">
        <v>8</v>
      </c>
      <c r="B7" t="s">
        <v>114</v>
      </c>
      <c r="C7" t="s">
        <v>10</v>
      </c>
      <c r="D7" t="s">
        <v>11</v>
      </c>
      <c r="E7" t="s">
        <v>11</v>
      </c>
      <c r="F7" t="s">
        <v>126</v>
      </c>
      <c r="G7">
        <v>5.8599999999999999E-2</v>
      </c>
      <c r="H7" t="str">
        <f>VLOOKUP(B7,[1]State_code!A:B,2,FALSE)</f>
        <v>WA</v>
      </c>
      <c r="I7">
        <v>678828</v>
      </c>
    </row>
    <row r="8" spans="1:10" x14ac:dyDescent="0.35">
      <c r="I8" s="8">
        <f>SUM(I3:I7)</f>
        <v>3680406</v>
      </c>
      <c r="J8" s="1" t="s">
        <v>141</v>
      </c>
    </row>
    <row r="10" spans="1:10" ht="58" x14ac:dyDescent="0.35">
      <c r="D10" s="11" t="s">
        <v>142</v>
      </c>
      <c r="E10" s="12" cm="1">
        <f t="array" ref="E10">SUMPRODUCT(G3:G7*I3:I7/I8)</f>
        <v>7.8728497671180828E-2</v>
      </c>
      <c r="F10" s="20" t="s">
        <v>160</v>
      </c>
    </row>
    <row r="11" spans="1:10" ht="101.5" x14ac:dyDescent="0.35">
      <c r="E11" s="1" t="s">
        <v>144</v>
      </c>
    </row>
    <row r="12" spans="1:10" x14ac:dyDescent="0.35">
      <c r="D12" s="1"/>
      <c r="E12" s="1"/>
      <c r="F12" s="1"/>
    </row>
    <row r="13" spans="1:10" ht="39.65" customHeight="1" x14ac:dyDescent="0.35">
      <c r="C13" s="31" t="s">
        <v>161</v>
      </c>
      <c r="D13" s="31"/>
      <c r="E13" s="31"/>
      <c r="F13" s="31"/>
      <c r="G13" s="31"/>
      <c r="H13" s="31"/>
    </row>
    <row r="14" spans="1:10" ht="43.5" x14ac:dyDescent="0.35">
      <c r="A14" s="27" t="s">
        <v>0</v>
      </c>
      <c r="B14" s="27" t="s">
        <v>1</v>
      </c>
      <c r="C14" s="27" t="s">
        <v>3</v>
      </c>
      <c r="D14" s="27" t="s">
        <v>4</v>
      </c>
      <c r="E14" s="27" t="s">
        <v>5</v>
      </c>
      <c r="F14" s="27" t="s">
        <v>6</v>
      </c>
      <c r="G14" s="27" t="s">
        <v>7</v>
      </c>
      <c r="H14" s="27" t="s">
        <v>140</v>
      </c>
      <c r="I14" s="27" t="s">
        <v>24</v>
      </c>
      <c r="J14" s="28" t="s">
        <v>162</v>
      </c>
    </row>
    <row r="15" spans="1:10" s="1" customFormat="1" x14ac:dyDescent="0.35">
      <c r="A15" t="s">
        <v>8</v>
      </c>
      <c r="B15" t="s">
        <v>34</v>
      </c>
      <c r="C15" t="s">
        <v>10</v>
      </c>
      <c r="D15" t="s">
        <v>11</v>
      </c>
      <c r="E15" t="s">
        <v>11</v>
      </c>
      <c r="F15" t="s">
        <v>126</v>
      </c>
      <c r="G15">
        <v>7.2499999999999995E-2</v>
      </c>
      <c r="H15" t="str">
        <f>VLOOKUP(B15,[1]State_code!A:B,2,FALSE)</f>
        <v>AL</v>
      </c>
      <c r="I15">
        <v>413397</v>
      </c>
      <c r="J15"/>
    </row>
    <row r="16" spans="1:10" x14ac:dyDescent="0.35">
      <c r="A16" t="s">
        <v>8</v>
      </c>
      <c r="B16" t="s">
        <v>64</v>
      </c>
      <c r="C16" t="s">
        <v>10</v>
      </c>
      <c r="D16" t="s">
        <v>11</v>
      </c>
      <c r="E16" t="s">
        <v>11</v>
      </c>
      <c r="F16" t="s">
        <v>126</v>
      </c>
      <c r="G16">
        <v>6.4199999999999993E-2</v>
      </c>
      <c r="H16" t="str">
        <f>VLOOKUP(B16,[1]State_code!A:B,2,FALSE)</f>
        <v>KY</v>
      </c>
      <c r="I16">
        <v>414227</v>
      </c>
    </row>
    <row r="17" spans="1:10" x14ac:dyDescent="0.35">
      <c r="A17" t="s">
        <v>8</v>
      </c>
      <c r="B17" t="s">
        <v>74</v>
      </c>
      <c r="C17" t="s">
        <v>10</v>
      </c>
      <c r="D17" t="s">
        <v>11</v>
      </c>
      <c r="E17" t="s">
        <v>11</v>
      </c>
      <c r="F17" t="s">
        <v>126</v>
      </c>
      <c r="G17">
        <v>6.3899999999999998E-2</v>
      </c>
      <c r="H17" t="str">
        <f>VLOOKUP(B17,[1]State_code!A:B,2,FALSE)</f>
        <v>MS</v>
      </c>
      <c r="I17">
        <v>356676</v>
      </c>
    </row>
    <row r="18" spans="1:10" x14ac:dyDescent="0.35">
      <c r="A18" t="s">
        <v>8</v>
      </c>
      <c r="B18" t="s">
        <v>106</v>
      </c>
      <c r="C18" t="s">
        <v>10</v>
      </c>
      <c r="D18" t="s">
        <v>11</v>
      </c>
      <c r="E18" t="s">
        <v>11</v>
      </c>
      <c r="F18" t="s">
        <v>126</v>
      </c>
      <c r="G18">
        <v>6.2700000000000006E-2</v>
      </c>
      <c r="H18" t="str">
        <f>VLOOKUP(B18,[1]State_code!A:B,2,FALSE)</f>
        <v>TN</v>
      </c>
      <c r="I18">
        <v>619660</v>
      </c>
    </row>
    <row r="19" spans="1:10" x14ac:dyDescent="0.35">
      <c r="I19" s="8">
        <f>SUM(I15:I18)</f>
        <v>1803960</v>
      </c>
      <c r="J19" s="29" cm="1">
        <f t="array" ref="J19">SUMPRODUCT(G15:G18*I15:I18/I19)</f>
        <v>6.5527469733253518E-2</v>
      </c>
    </row>
    <row r="20" spans="1:10" x14ac:dyDescent="0.35">
      <c r="I20" s="8"/>
      <c r="J20" s="29"/>
    </row>
    <row r="21" spans="1:10" x14ac:dyDescent="0.35">
      <c r="I21" s="8"/>
      <c r="J21" s="29"/>
    </row>
    <row r="22" spans="1:10" x14ac:dyDescent="0.35">
      <c r="C22" s="31" t="s">
        <v>163</v>
      </c>
      <c r="D22" s="31"/>
      <c r="E22" s="31"/>
      <c r="F22" s="31"/>
      <c r="G22" s="31"/>
      <c r="H22" s="31"/>
    </row>
    <row r="24" spans="1:10" ht="41.15" customHeight="1" x14ac:dyDescent="0.35">
      <c r="A24" s="30" t="s">
        <v>0</v>
      </c>
      <c r="B24" s="30" t="s">
        <v>1</v>
      </c>
      <c r="C24" s="30" t="s">
        <v>3</v>
      </c>
      <c r="D24" s="30" t="s">
        <v>4</v>
      </c>
      <c r="E24" s="30" t="s">
        <v>5</v>
      </c>
      <c r="F24" s="30" t="s">
        <v>6</v>
      </c>
      <c r="G24" s="30" t="s">
        <v>7</v>
      </c>
      <c r="H24" s="30" t="s">
        <v>140</v>
      </c>
      <c r="I24" s="30" t="s">
        <v>24</v>
      </c>
      <c r="J24" s="28" t="s">
        <v>147</v>
      </c>
    </row>
    <row r="25" spans="1:10" x14ac:dyDescent="0.35">
      <c r="A25" t="s">
        <v>8</v>
      </c>
      <c r="B25" t="s">
        <v>40</v>
      </c>
      <c r="C25" t="s">
        <v>10</v>
      </c>
      <c r="D25" t="s">
        <v>11</v>
      </c>
      <c r="E25" t="s">
        <v>11</v>
      </c>
      <c r="F25" t="s">
        <v>126</v>
      </c>
      <c r="G25">
        <v>6.88E-2</v>
      </c>
      <c r="H25" t="str">
        <f>VLOOKUP(B25,[2]state_code!A:B,2, FALSE)</f>
        <v>AR</v>
      </c>
      <c r="I25">
        <v>348610</v>
      </c>
    </row>
    <row r="26" spans="1:10" x14ac:dyDescent="0.35">
      <c r="A26" t="s">
        <v>8</v>
      </c>
      <c r="B26" t="s">
        <v>66</v>
      </c>
      <c r="C26" t="s">
        <v>10</v>
      </c>
      <c r="D26" t="s">
        <v>11</v>
      </c>
      <c r="E26" t="s">
        <v>11</v>
      </c>
      <c r="F26" t="s">
        <v>126</v>
      </c>
      <c r="G26">
        <v>7.0199999999999999E-2</v>
      </c>
      <c r="H26" t="str">
        <f>VLOOKUP(B26,[2]state_code!A:B,2, FALSE)</f>
        <v>LA</v>
      </c>
      <c r="I26">
        <v>377396</v>
      </c>
    </row>
    <row r="27" spans="1:10" x14ac:dyDescent="0.35">
      <c r="A27" t="s">
        <v>8</v>
      </c>
      <c r="B27" t="s">
        <v>96</v>
      </c>
      <c r="C27" t="s">
        <v>10</v>
      </c>
      <c r="D27" t="s">
        <v>11</v>
      </c>
      <c r="E27" t="s">
        <v>11</v>
      </c>
      <c r="F27" t="s">
        <v>126</v>
      </c>
      <c r="G27">
        <v>6.3399999999999998E-2</v>
      </c>
      <c r="H27" t="str">
        <f>VLOOKUP(B27,[2]state_code!A:B,2, FALSE)</f>
        <v>OK</v>
      </c>
      <c r="I27">
        <v>431636</v>
      </c>
    </row>
    <row r="28" spans="1:10" x14ac:dyDescent="0.35">
      <c r="A28" t="s">
        <v>8</v>
      </c>
      <c r="B28" t="s">
        <v>108</v>
      </c>
      <c r="C28" t="s">
        <v>10</v>
      </c>
      <c r="D28" t="s">
        <v>11</v>
      </c>
      <c r="E28" t="s">
        <v>11</v>
      </c>
      <c r="F28" t="s">
        <v>126</v>
      </c>
      <c r="G28">
        <v>7.4499999999999997E-2</v>
      </c>
      <c r="H28" t="str">
        <f>VLOOKUP(B28,[2]state_code!A:B,2, FALSE)</f>
        <v>TX</v>
      </c>
      <c r="I28">
        <v>1860581</v>
      </c>
    </row>
    <row r="29" spans="1:10" x14ac:dyDescent="0.35">
      <c r="I29" s="16">
        <f>SUM(I25:I28)</f>
        <v>3018223</v>
      </c>
      <c r="J29" s="29" cm="1">
        <f t="array" ref="J29">SUMPRODUCT(G25:G28*I25:I28/I29)</f>
        <v>7.1716561069211912E-2</v>
      </c>
    </row>
    <row r="31" spans="1:10" x14ac:dyDescent="0.35">
      <c r="C31" s="31" t="s">
        <v>164</v>
      </c>
      <c r="D31" s="31"/>
      <c r="E31" s="31"/>
      <c r="F31" s="31"/>
      <c r="G31" s="31"/>
      <c r="H31" s="31"/>
    </row>
    <row r="32" spans="1:10" ht="29" x14ac:dyDescent="0.35">
      <c r="A32" s="27" t="s">
        <v>0</v>
      </c>
      <c r="B32" s="27" t="s">
        <v>1</v>
      </c>
      <c r="C32" s="27" t="s">
        <v>3</v>
      </c>
      <c r="D32" s="27" t="s">
        <v>4</v>
      </c>
      <c r="E32" s="27" t="s">
        <v>5</v>
      </c>
      <c r="F32" s="27" t="s">
        <v>6</v>
      </c>
      <c r="G32" s="27" t="s">
        <v>7</v>
      </c>
      <c r="H32" s="27" t="s">
        <v>140</v>
      </c>
      <c r="I32" s="27" t="s">
        <v>24</v>
      </c>
      <c r="J32" s="28" t="s">
        <v>165</v>
      </c>
    </row>
    <row r="33" spans="1:10" x14ac:dyDescent="0.35">
      <c r="A33" t="s">
        <v>8</v>
      </c>
      <c r="B33" t="s">
        <v>38</v>
      </c>
      <c r="C33" t="s">
        <v>10</v>
      </c>
      <c r="D33" t="s">
        <v>11</v>
      </c>
      <c r="E33" t="s">
        <v>11</v>
      </c>
      <c r="F33" t="s">
        <v>126</v>
      </c>
      <c r="G33">
        <v>7.8200000000000006E-2</v>
      </c>
      <c r="H33" t="str">
        <f>VLOOKUP(B33,[1]State_code!A:B,2,FALSE)</f>
        <v>AZ</v>
      </c>
      <c r="I33">
        <v>631050</v>
      </c>
    </row>
    <row r="34" spans="1:10" x14ac:dyDescent="0.35">
      <c r="A34" t="s">
        <v>8</v>
      </c>
      <c r="B34" t="s">
        <v>44</v>
      </c>
      <c r="C34" t="s">
        <v>10</v>
      </c>
      <c r="D34" t="s">
        <v>11</v>
      </c>
      <c r="E34" t="s">
        <v>11</v>
      </c>
      <c r="F34" t="s">
        <v>126</v>
      </c>
      <c r="G34">
        <v>6.7599999999999993E-2</v>
      </c>
      <c r="H34" t="str">
        <f>VLOOKUP(B34,[1]State_code!A:B,2,FALSE)</f>
        <v>CO</v>
      </c>
      <c r="I34">
        <v>395805</v>
      </c>
    </row>
    <row r="35" spans="1:10" x14ac:dyDescent="0.35">
      <c r="A35" t="s">
        <v>8</v>
      </c>
      <c r="B35" t="s">
        <v>54</v>
      </c>
      <c r="C35" t="s">
        <v>10</v>
      </c>
      <c r="D35" t="s">
        <v>11</v>
      </c>
      <c r="E35" t="s">
        <v>11</v>
      </c>
      <c r="F35" t="s">
        <v>126</v>
      </c>
      <c r="G35">
        <v>6.0699999999999997E-2</v>
      </c>
      <c r="H35" t="str">
        <f>VLOOKUP(B35,[1]State_code!A:B,2,FALSE)</f>
        <v>ID</v>
      </c>
      <c r="I35">
        <v>173057</v>
      </c>
    </row>
    <row r="36" spans="1:10" x14ac:dyDescent="0.35">
      <c r="A36" t="s">
        <v>8</v>
      </c>
      <c r="B36" t="s">
        <v>78</v>
      </c>
      <c r="C36" t="s">
        <v>10</v>
      </c>
      <c r="D36" t="s">
        <v>11</v>
      </c>
      <c r="E36" t="s">
        <v>11</v>
      </c>
      <c r="F36" t="s">
        <v>126</v>
      </c>
      <c r="G36">
        <v>6.3600000000000004E-2</v>
      </c>
      <c r="H36" t="str">
        <f>VLOOKUP(B36,[1]State_code!A:B,2,FALSE)</f>
        <v>MT</v>
      </c>
      <c r="I36">
        <v>156131</v>
      </c>
    </row>
    <row r="37" spans="1:10" ht="16" customHeight="1" x14ac:dyDescent="0.35">
      <c r="A37" t="s">
        <v>8</v>
      </c>
      <c r="B37" t="s">
        <v>82</v>
      </c>
      <c r="C37" t="s">
        <v>10</v>
      </c>
      <c r="D37" t="s">
        <v>11</v>
      </c>
      <c r="E37" t="s">
        <v>11</v>
      </c>
      <c r="F37" t="s">
        <v>126</v>
      </c>
      <c r="G37">
        <v>6.2199999999999998E-2</v>
      </c>
      <c r="H37" t="str">
        <f>VLOOKUP(B37,[1]State_code!A:B,2,FALSE)</f>
        <v>NV</v>
      </c>
      <c r="I37">
        <v>194146</v>
      </c>
    </row>
    <row r="38" spans="1:10" x14ac:dyDescent="0.35">
      <c r="A38" t="s">
        <v>8</v>
      </c>
      <c r="B38" t="s">
        <v>86</v>
      </c>
      <c r="C38" t="s">
        <v>10</v>
      </c>
      <c r="D38" t="s">
        <v>11</v>
      </c>
      <c r="E38" t="s">
        <v>11</v>
      </c>
      <c r="F38" t="s">
        <v>126</v>
      </c>
      <c r="G38">
        <v>7.2700000000000001E-2</v>
      </c>
      <c r="H38" t="str">
        <f>VLOOKUP(B38,[1]State_code!A:B,2,FALSE)</f>
        <v>NM</v>
      </c>
      <c r="I38">
        <v>241963</v>
      </c>
    </row>
    <row r="39" spans="1:10" x14ac:dyDescent="0.35">
      <c r="A39" t="s">
        <v>8</v>
      </c>
      <c r="B39" t="s">
        <v>110</v>
      </c>
      <c r="C39" t="s">
        <v>10</v>
      </c>
      <c r="D39" t="s">
        <v>11</v>
      </c>
      <c r="E39" t="s">
        <v>11</v>
      </c>
      <c r="F39" t="s">
        <v>126</v>
      </c>
      <c r="G39">
        <v>6.6699999999999995E-2</v>
      </c>
      <c r="H39" t="str">
        <f>VLOOKUP(B39,[1]State_code!A:B,2,FALSE)</f>
        <v>UT</v>
      </c>
      <c r="I39">
        <v>187950</v>
      </c>
    </row>
    <row r="40" spans="1:10" x14ac:dyDescent="0.35">
      <c r="A40" t="s">
        <v>8</v>
      </c>
      <c r="B40" t="s">
        <v>120</v>
      </c>
      <c r="C40" t="s">
        <v>10</v>
      </c>
      <c r="D40" t="s">
        <v>11</v>
      </c>
      <c r="E40" t="s">
        <v>11</v>
      </c>
      <c r="F40" t="s">
        <v>126</v>
      </c>
      <c r="G40">
        <v>5.1200000000000002E-2</v>
      </c>
      <c r="H40" t="str">
        <f>VLOOKUP(B40,[1]State_code!A:B,2,FALSE)</f>
        <v>WY</v>
      </c>
      <c r="I40">
        <v>90740</v>
      </c>
    </row>
    <row r="41" spans="1:10" x14ac:dyDescent="0.35">
      <c r="I41" s="16">
        <f>SUM(I33:I40)</f>
        <v>2070842</v>
      </c>
      <c r="J41" s="29" cm="1">
        <f t="array" ref="J41">SUMPRODUCT(G33:G40*I33:I40/I41)</f>
        <v>6.9241286298037205E-2</v>
      </c>
    </row>
    <row r="44" spans="1:10" x14ac:dyDescent="0.35">
      <c r="C44" s="31"/>
      <c r="D44" s="31"/>
      <c r="E44" s="31"/>
      <c r="F44" s="31"/>
      <c r="G44" s="31"/>
      <c r="H44" s="31"/>
    </row>
    <row r="45" spans="1:10" x14ac:dyDescent="0.35">
      <c r="A45" s="10"/>
      <c r="B45" s="10"/>
      <c r="C45" s="10"/>
      <c r="D45" s="10"/>
      <c r="E45" s="10"/>
      <c r="F45" s="10"/>
      <c r="G45" s="10"/>
      <c r="H45" s="10"/>
      <c r="I45" s="10"/>
      <c r="J45" s="20"/>
    </row>
  </sheetData>
  <mergeCells count="5">
    <mergeCell ref="C1:G1"/>
    <mergeCell ref="C13:H13"/>
    <mergeCell ref="C22:H22"/>
    <mergeCell ref="C31:H31"/>
    <mergeCell ref="C44:H4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B79A0-FF59-464C-834D-3A5A9FD02FA8}">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State_code</vt:lpstr>
      <vt:lpstr>Bene_Div_1</vt:lpstr>
      <vt:lpstr>FFS_Div_1</vt:lpstr>
      <vt:lpstr>Bene_Div_2</vt:lpstr>
      <vt:lpstr>FFS_Div_2</vt:lpstr>
      <vt:lpstr>Bene_Div_3</vt:lpstr>
      <vt:lpstr>FFS_Div_3</vt:lpstr>
      <vt:lpstr>Bene_Div_4</vt:lpstr>
      <vt:lpstr>FFS_Div_4</vt:lpstr>
      <vt:lpstr>Bene_div_5</vt:lpstr>
      <vt:lpstr>FFS_Div_5</vt:lpstr>
      <vt:lpstr>Diabetes_Div_6-9_prvlnc</vt:lpstr>
      <vt:lpstr>COPD_Div_6-9_prvlnc</vt:lpstr>
      <vt:lpstr>Osteoporosis_6-9_prvlnc</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2024-08-25T22:44:45Z</dcterms:modified>
</cp:coreProperties>
</file>