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Statistics\"/>
    </mc:Choice>
  </mc:AlternateContent>
  <xr:revisionPtr revIDLastSave="0" documentId="13_ncr:1_{D722FD65-528C-4F27-8F72-DF903B75D7A0}" xr6:coauthVersionLast="47" xr6:coauthVersionMax="47" xr10:uidLastSave="{00000000-0000-0000-0000-000000000000}"/>
  <bookViews>
    <workbookView xWindow="-110" yWindow="-110" windowWidth="19420" windowHeight="10420" xr2:uid="{0B5E469A-EB81-4295-97FD-DE547F5946C9}"/>
  </bookViews>
  <sheets>
    <sheet name="Page001" sheetId="2" r:id="rId1"/>
    <sheet name="Page002" sheetId="3" r:id="rId2"/>
    <sheet name="Page003" sheetId="4" r:id="rId3"/>
    <sheet name="Page004" sheetId="5" r:id="rId4"/>
    <sheet name="Page005" sheetId="6" r:id="rId5"/>
    <sheet name="Page006" sheetId="7" r:id="rId6"/>
    <sheet name="Page007" sheetId="8" r:id="rId7"/>
    <sheet name="Page008" sheetId="9" r:id="rId8"/>
    <sheet name="Page009" sheetId="10" r:id="rId9"/>
    <sheet name="Page010" sheetId="11" r:id="rId10"/>
    <sheet name="Page011" sheetId="12" r:id="rId11"/>
    <sheet name="Page012" sheetId="13" r:id="rId12"/>
    <sheet name="Page013" sheetId="14" r:id="rId13"/>
    <sheet name="Page014" sheetId="15" r:id="rId14"/>
    <sheet name="Page015" sheetId="16" r:id="rId15"/>
    <sheet name="Page016" sheetId="17" r:id="rId16"/>
    <sheet name="Page017" sheetId="18" r:id="rId17"/>
    <sheet name="Page018" sheetId="19" r:id="rId18"/>
    <sheet name="Page019" sheetId="20" r:id="rId19"/>
  </sheets>
  <definedNames>
    <definedName name="ExternalData_1" localSheetId="0" hidden="1">Page001!$A$1:$B$39</definedName>
    <definedName name="ExternalData_10" localSheetId="9" hidden="1">Page010!$A$1:$A$41</definedName>
    <definedName name="ExternalData_11" localSheetId="10" hidden="1">Page011!$A$1:$B$25</definedName>
    <definedName name="ExternalData_12" localSheetId="11" hidden="1">Page012!$A$1:$B$48</definedName>
    <definedName name="ExternalData_13" localSheetId="12" hidden="1">Page013!$A$1:$B$25</definedName>
    <definedName name="ExternalData_14" localSheetId="13" hidden="1">Page014!$A$1:$B$24</definedName>
    <definedName name="ExternalData_15" localSheetId="14" hidden="1">Page015!$A$1:$B$57</definedName>
    <definedName name="ExternalData_16" localSheetId="15" hidden="1">Page016!$A$1:$B$28</definedName>
    <definedName name="ExternalData_17" localSheetId="16" hidden="1">Page017!$A$1:$B$48</definedName>
    <definedName name="ExternalData_18" localSheetId="17" hidden="1">Page018!$A$1:$B$35</definedName>
    <definedName name="ExternalData_19" localSheetId="18" hidden="1">Page019!$A$1:$B$17</definedName>
    <definedName name="ExternalData_2" localSheetId="1" hidden="1">Page002!$A$1:$B$21</definedName>
    <definedName name="ExternalData_3" localSheetId="2" hidden="1">Page003!$A$1:$B$27</definedName>
    <definedName name="ExternalData_4" localSheetId="3" hidden="1">Page004!$A$1:$B$32</definedName>
    <definedName name="ExternalData_5" localSheetId="4" hidden="1">Page005!$A$1:$B$30</definedName>
    <definedName name="ExternalData_6" localSheetId="5" hidden="1">Page006!$A$1:$B$46</definedName>
    <definedName name="ExternalData_7" localSheetId="6" hidden="1">Page007!$A$1:$B$30</definedName>
    <definedName name="ExternalData_8" localSheetId="7" hidden="1">Page008!$A$1:$A$33</definedName>
    <definedName name="ExternalData_9" localSheetId="8" hidden="1">Page009!$A$1:$A$41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age001_ac8030cd-1759-43c2-88f3-58bd4fee7143" name="Page001" connection="Query - Page001"/>
          <x15:modelTable id="Page002_192dfcc1-1d04-4152-bcb4-84589ffb1218" name="Page002" connection="Query - Page002"/>
          <x15:modelTable id="Page003_710fb580-0b1d-425a-ae94-471360086621" name="Page003" connection="Query - Page003"/>
          <x15:modelTable id="Page004_65d3e03e-7d71-4ab0-8e29-d118cedc2c91" name="Page004" connection="Query - Page004"/>
          <x15:modelTable id="Page005_74a7364b-7724-446d-aaac-2691955861ef" name="Page005" connection="Query - Page005"/>
          <x15:modelTable id="Page006_f6618fcd-4d22-4151-84a2-22c175f1d6bc" name="Page006" connection="Query - Page006"/>
          <x15:modelTable id="Page007_e3d505c6-8ec2-4496-be56-5b54a2acb9b7" name="Page007" connection="Query - Page007"/>
          <x15:modelTable id="Page008_59c46953-35c6-488e-9043-b4b1a7f9f6b6" name="Page008" connection="Query - Page008"/>
          <x15:modelTable id="Page009_13445a06-01c1-4746-a2d3-9dfb58de96da" name="Page009" connection="Query - Page009"/>
          <x15:modelTable id="Page010_b7dcd51e-54cb-4855-b8a6-9f05e3ae76ef" name="Page010" connection="Query - Page010"/>
          <x15:modelTable id="Page011_27f16706-5dc7-4b07-a0aa-0486d2ae8228" name="Page011" connection="Query - Page011"/>
          <x15:modelTable id="Page012_b14cee99-7a56-4890-bed9-f689ef330759" name="Page012" connection="Query - Page012"/>
          <x15:modelTable id="Page013_ae6f4025-9d7a-43c1-8db6-bb00374afe94" name="Page013" connection="Query - Page013"/>
          <x15:modelTable id="Page014_6f6a83d1-6612-4ae3-bcc3-90e740dc3d18" name="Page014" connection="Query - Page014"/>
          <x15:modelTable id="Page015_7251e15b-0adc-4e07-96d1-1345b9b437d6" name="Page015" connection="Query - Page015"/>
          <x15:modelTable id="Page016_10b4c823-1f70-4b80-afe6-7106e8773577" name="Page016" connection="Query - Page016"/>
          <x15:modelTable id="Page017_7536b20d-6062-4a39-aa9e-84b65ebd4a99" name="Page017" connection="Query - Page017"/>
          <x15:modelTable id="Page018_6fb2036c-9cc4-44f1-8e62-73b511aae8cf" name="Page018" connection="Query - Page018"/>
          <x15:modelTable id="Page019_572b3366-2b29-4f14-8792-20ad34572741" name="Page019" connection="Query - Page019"/>
          <x15:modelTable id="Page020_c6263f11-4a96-452c-9646-b7fa23e8d3cf" name="Page020" connection="Query - Page020"/>
          <x15:modelTable id="Page021_f56ea647-5ea4-4719-85b2-06260e316262" name="Page021" connection="Query - Page021"/>
          <x15:modelTable id="Page022_3fa8ba38-e6a0-4110-aeb2-3c17d92727ea" name="Page022" connection="Query - Page022"/>
          <x15:modelTable id="Page023_d017c8cb-92fb-415e-97d8-75c7f9a7f603" name="Page023" connection="Query - Page023"/>
          <x15:modelTable id="Page024_bbbd64f3-2a3b-4c15-99a7-77252d990edc" name="Page024" connection="Query - Page02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4" i="18" l="1"/>
  <c r="K42" i="18"/>
  <c r="K40" i="18"/>
  <c r="K36" i="18"/>
  <c r="K34" i="18"/>
  <c r="K32" i="18"/>
  <c r="H8" i="18"/>
  <c r="H6" i="18"/>
  <c r="H4" i="18"/>
  <c r="H16" i="18"/>
  <c r="H14" i="18"/>
  <c r="H12" i="18"/>
  <c r="J23" i="19"/>
  <c r="I22" i="19"/>
  <c r="H16" i="17" l="1"/>
  <c r="H14" i="17"/>
  <c r="H12" i="17"/>
  <c r="K43" i="16"/>
  <c r="K45" i="16"/>
  <c r="M4" i="9"/>
  <c r="M3" i="9"/>
  <c r="K41" i="16"/>
  <c r="K37" i="16"/>
  <c r="K35" i="16"/>
  <c r="K33" i="16"/>
  <c r="H8" i="17"/>
  <c r="H6" i="17"/>
  <c r="H4" i="17"/>
  <c r="H15" i="16"/>
  <c r="H19" i="16"/>
  <c r="H17" i="16"/>
  <c r="H13" i="16"/>
  <c r="H9" i="16"/>
  <c r="H7" i="16"/>
  <c r="H5" i="16"/>
  <c r="G6" i="15"/>
  <c r="G3" i="15"/>
  <c r="G6" i="14"/>
  <c r="G3" i="14"/>
  <c r="J30" i="13"/>
  <c r="J27" i="13"/>
  <c r="G6" i="13"/>
  <c r="G3" i="13"/>
  <c r="G7" i="12"/>
  <c r="G4" i="12"/>
  <c r="H46" i="11"/>
  <c r="I46" i="11"/>
  <c r="G46" i="11"/>
  <c r="H45" i="11"/>
  <c r="I45" i="11"/>
  <c r="G45" i="11"/>
  <c r="G15" i="11"/>
  <c r="J46" i="10"/>
  <c r="H14" i="10"/>
  <c r="K3" i="9"/>
  <c r="J3" i="9"/>
  <c r="J13" i="8"/>
  <c r="I13" i="8"/>
  <c r="M5" i="9" l="1"/>
  <c r="H41" i="7"/>
  <c r="I41" i="7"/>
  <c r="J41" i="7"/>
  <c r="K41" i="7"/>
  <c r="G41" i="7"/>
  <c r="H40" i="7"/>
  <c r="I40" i="7"/>
  <c r="J40" i="7"/>
  <c r="K40" i="7"/>
  <c r="G40" i="7"/>
  <c r="H39" i="7"/>
  <c r="I39" i="7"/>
  <c r="J39" i="7"/>
  <c r="K39" i="7"/>
  <c r="G39" i="7"/>
  <c r="H3" i="7"/>
  <c r="G3" i="7"/>
  <c r="F3" i="7"/>
  <c r="H18" i="6"/>
  <c r="G18" i="6"/>
  <c r="H3" i="6"/>
  <c r="G3" i="6"/>
  <c r="J8" i="5"/>
  <c r="J7" i="5"/>
  <c r="J6" i="5"/>
  <c r="J4" i="5"/>
  <c r="J3" i="5"/>
  <c r="J2" i="5"/>
  <c r="G14" i="4"/>
  <c r="F14" i="4"/>
  <c r="E14" i="4"/>
  <c r="I4" i="3"/>
  <c r="H4" i="3"/>
  <c r="G4" i="3"/>
  <c r="I26" i="2"/>
  <c r="H26" i="2"/>
  <c r="G26" i="2"/>
  <c r="G10" i="2"/>
  <c r="F10" i="2"/>
  <c r="E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4D2D36-FC6F-4E9A-9C5D-2C0CBD38CC47}" keepAlive="1" name="ModelConnection_ExternalData_1" description="Data Model" type="5" refreshedVersion="7" minRefreshableVersion="5" saveData="1">
    <dbPr connection="Data Model Connection" command="Page00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E7F358A-DC80-439E-A866-C6C75784B8A1}" keepAlive="1" name="ModelConnection_ExternalData_10" description="Data Model" type="5" refreshedVersion="7" minRefreshableVersion="5" saveData="1">
    <dbPr connection="Data Model Connection" command="Page010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1558542-962B-489C-9F03-1846C9F861F3}" keepAlive="1" name="ModelConnection_ExternalData_11" description="Data Model" type="5" refreshedVersion="7" minRefreshableVersion="5" saveData="1">
    <dbPr connection="Data Model Connection" command="Page011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3E397BF4-E0E4-4F69-96FA-D419274EB566}" keepAlive="1" name="ModelConnection_ExternalData_12" description="Data Model" type="5" refreshedVersion="7" minRefreshableVersion="5" saveData="1">
    <dbPr connection="Data Model Connection" command="Page012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95DF83B9-EA13-4681-A55C-4E611D1DD9AF}" keepAlive="1" name="ModelConnection_ExternalData_13" description="Data Model" type="5" refreshedVersion="7" minRefreshableVersion="5" saveData="1">
    <dbPr connection="Data Model Connection" command="Page013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DED2486A-C6ED-46EC-AD75-F59B59A102C4}" keepAlive="1" name="ModelConnection_ExternalData_14" description="Data Model" type="5" refreshedVersion="7" minRefreshableVersion="5" saveData="1">
    <dbPr connection="Data Model Connection" command="Page014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164FD81C-213B-4E9A-ACC9-00F2D55CFC02}" keepAlive="1" name="ModelConnection_ExternalData_15" description="Data Model" type="5" refreshedVersion="7" minRefreshableVersion="5" saveData="1">
    <dbPr connection="Data Model Connection" command="Page015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91D15945-DC1B-470B-B408-8BFD5C912495}" keepAlive="1" name="ModelConnection_ExternalData_16" description="Data Model" type="5" refreshedVersion="7" minRefreshableVersion="5" saveData="1">
    <dbPr connection="Data Model Connection" command="Page016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8179AB60-3420-4749-93B4-1BCBBACF640D}" keepAlive="1" name="ModelConnection_ExternalData_17" description="Data Model" type="5" refreshedVersion="7" minRefreshableVersion="5" saveData="1">
    <dbPr connection="Data Model Connection" command="Page017" commandType="3"/>
    <extLst>
      <ext xmlns:x15="http://schemas.microsoft.com/office/spreadsheetml/2010/11/main" uri="{DE250136-89BD-433C-8126-D09CA5730AF9}">
        <x15:connection id="" model="1"/>
      </ext>
    </extLst>
  </connection>
  <connection id="10" xr16:uid="{58A1EBE7-A179-45E6-A89D-9D20F7EC0D90}" keepAlive="1" name="ModelConnection_ExternalData_18" description="Data Model" type="5" refreshedVersion="7" minRefreshableVersion="5" saveData="1">
    <dbPr connection="Data Model Connection" command="Page018" commandType="3"/>
    <extLst>
      <ext xmlns:x15="http://schemas.microsoft.com/office/spreadsheetml/2010/11/main" uri="{DE250136-89BD-433C-8126-D09CA5730AF9}">
        <x15:connection id="" model="1"/>
      </ext>
    </extLst>
  </connection>
  <connection id="11" xr16:uid="{60BF9E36-3565-4B3B-ADAC-DCFE76E86888}" keepAlive="1" name="ModelConnection_ExternalData_19" description="Data Model" type="5" refreshedVersion="7" minRefreshableVersion="5" saveData="1">
    <dbPr connection="Data Model Connection" command="Page019" commandType="3"/>
    <extLst>
      <ext xmlns:x15="http://schemas.microsoft.com/office/spreadsheetml/2010/11/main" uri="{DE250136-89BD-433C-8126-D09CA5730AF9}">
        <x15:connection id="" model="1"/>
      </ext>
    </extLst>
  </connection>
  <connection id="12" xr16:uid="{6289636D-D9E3-4F58-A8B2-25FEE1EA6C71}" keepAlive="1" name="ModelConnection_ExternalData_2" description="Data Model" type="5" refreshedVersion="7" minRefreshableVersion="5" saveData="1">
    <dbPr connection="Data Model Connection" command="Page002" commandType="3"/>
    <extLst>
      <ext xmlns:x15="http://schemas.microsoft.com/office/spreadsheetml/2010/11/main" uri="{DE250136-89BD-433C-8126-D09CA5730AF9}">
        <x15:connection id="" model="1"/>
      </ext>
    </extLst>
  </connection>
  <connection id="13" xr16:uid="{2C6601D3-3FE2-4AE7-B845-D288E1D273BD}" keepAlive="1" name="ModelConnection_ExternalData_3" description="Data Model" type="5" refreshedVersion="7" minRefreshableVersion="5" saveData="1">
    <dbPr connection="Data Model Connection" command="Page003" commandType="3"/>
    <extLst>
      <ext xmlns:x15="http://schemas.microsoft.com/office/spreadsheetml/2010/11/main" uri="{DE250136-89BD-433C-8126-D09CA5730AF9}">
        <x15:connection id="" model="1"/>
      </ext>
    </extLst>
  </connection>
  <connection id="14" xr16:uid="{1DEEF53F-64AC-4F5E-BA94-847A3F332FB0}" keepAlive="1" name="ModelConnection_ExternalData_4" description="Data Model" type="5" refreshedVersion="7" minRefreshableVersion="5" saveData="1">
    <dbPr connection="Data Model Connection" command="Page004" commandType="3"/>
    <extLst>
      <ext xmlns:x15="http://schemas.microsoft.com/office/spreadsheetml/2010/11/main" uri="{DE250136-89BD-433C-8126-D09CA5730AF9}">
        <x15:connection id="" model="1"/>
      </ext>
    </extLst>
  </connection>
  <connection id="15" xr16:uid="{7DA30826-4DC7-45B7-9860-570F3756A577}" keepAlive="1" name="ModelConnection_ExternalData_5" description="Data Model" type="5" refreshedVersion="7" minRefreshableVersion="5" saveData="1">
    <dbPr connection="Data Model Connection" command="Page005" commandType="3"/>
    <extLst>
      <ext xmlns:x15="http://schemas.microsoft.com/office/spreadsheetml/2010/11/main" uri="{DE250136-89BD-433C-8126-D09CA5730AF9}">
        <x15:connection id="" model="1"/>
      </ext>
    </extLst>
  </connection>
  <connection id="16" xr16:uid="{F28DF305-AD53-4B27-9BF3-1909C74B8FE0}" keepAlive="1" name="ModelConnection_ExternalData_6" description="Data Model" type="5" refreshedVersion="7" minRefreshableVersion="5" saveData="1">
    <dbPr connection="Data Model Connection" command="Page006" commandType="3"/>
    <extLst>
      <ext xmlns:x15="http://schemas.microsoft.com/office/spreadsheetml/2010/11/main" uri="{DE250136-89BD-433C-8126-D09CA5730AF9}">
        <x15:connection id="" model="1"/>
      </ext>
    </extLst>
  </connection>
  <connection id="17" xr16:uid="{8EFD9988-6451-40DD-A262-690DAF662A77}" keepAlive="1" name="ModelConnection_ExternalData_7" description="Data Model" type="5" refreshedVersion="7" minRefreshableVersion="5" saveData="1">
    <dbPr connection="Data Model Connection" command="Page007" commandType="3"/>
    <extLst>
      <ext xmlns:x15="http://schemas.microsoft.com/office/spreadsheetml/2010/11/main" uri="{DE250136-89BD-433C-8126-D09CA5730AF9}">
        <x15:connection id="" model="1"/>
      </ext>
    </extLst>
  </connection>
  <connection id="18" xr16:uid="{01EF39BA-6716-4A7F-864D-37C176A03F77}" keepAlive="1" name="ModelConnection_ExternalData_8" description="Data Model" type="5" refreshedVersion="7" minRefreshableVersion="5" saveData="1">
    <dbPr connection="Data Model Connection" command="Page008" commandType="3"/>
    <extLst>
      <ext xmlns:x15="http://schemas.microsoft.com/office/spreadsheetml/2010/11/main" uri="{DE250136-89BD-433C-8126-D09CA5730AF9}">
        <x15:connection id="" model="1"/>
      </ext>
    </extLst>
  </connection>
  <connection id="19" xr16:uid="{F5D0EE58-1A8C-4CB3-9FAF-22BC09E8B9A6}" keepAlive="1" name="ModelConnection_ExternalData_9" description="Data Model" type="5" refreshedVersion="7" minRefreshableVersion="5" saveData="1">
    <dbPr connection="Data Model Connection" command="Page009" commandType="3"/>
    <extLst>
      <ext xmlns:x15="http://schemas.microsoft.com/office/spreadsheetml/2010/11/main" uri="{DE250136-89BD-433C-8126-D09CA5730AF9}">
        <x15:connection id="" model="1"/>
      </ext>
    </extLst>
  </connection>
  <connection id="20" xr16:uid="{AAD8A3C2-0A37-4390-B1E0-EC8EFC730DB2}" name="Query - Page001" description="Connection to the 'Page001' query in the workbook." type="100" refreshedVersion="7" minRefreshableVersion="5">
    <extLst>
      <ext xmlns:x15="http://schemas.microsoft.com/office/spreadsheetml/2010/11/main" uri="{DE250136-89BD-433C-8126-D09CA5730AF9}">
        <x15:connection id="91ed60de-3cb8-4e68-8263-add2054a7f0b"/>
      </ext>
    </extLst>
  </connection>
  <connection id="21" xr16:uid="{8F310026-6658-44B8-A84C-7768E0664985}" name="Query - Page002" description="Connection to the 'Page002' query in the workbook." type="100" refreshedVersion="7" minRefreshableVersion="5">
    <extLst>
      <ext xmlns:x15="http://schemas.microsoft.com/office/spreadsheetml/2010/11/main" uri="{DE250136-89BD-433C-8126-D09CA5730AF9}">
        <x15:connection id="38d66537-d333-496d-a92c-b3c395aa5a92"/>
      </ext>
    </extLst>
  </connection>
  <connection id="22" xr16:uid="{F3D26A92-C2C0-4FDD-98D0-7C33DABFB649}" name="Query - Page003" description="Connection to the 'Page003' query in the workbook." type="100" refreshedVersion="7" minRefreshableVersion="5">
    <extLst>
      <ext xmlns:x15="http://schemas.microsoft.com/office/spreadsheetml/2010/11/main" uri="{DE250136-89BD-433C-8126-D09CA5730AF9}">
        <x15:connection id="ad20b69e-5cac-42f8-b63c-e579b0943e86"/>
      </ext>
    </extLst>
  </connection>
  <connection id="23" xr16:uid="{D78F7FC3-70E4-4616-B027-DB3899F8224C}" name="Query - Page004" description="Connection to the 'Page004' query in the workbook." type="100" refreshedVersion="7" minRefreshableVersion="5">
    <extLst>
      <ext xmlns:x15="http://schemas.microsoft.com/office/spreadsheetml/2010/11/main" uri="{DE250136-89BD-433C-8126-D09CA5730AF9}">
        <x15:connection id="f75f6219-0f7d-4a91-b3b2-66b7bfd2e649"/>
      </ext>
    </extLst>
  </connection>
  <connection id="24" xr16:uid="{76620EB8-4EC0-409A-ABCE-6D2C16D9AD89}" name="Query - Page005" description="Connection to the 'Page005' query in the workbook." type="100" refreshedVersion="7" minRefreshableVersion="5">
    <extLst>
      <ext xmlns:x15="http://schemas.microsoft.com/office/spreadsheetml/2010/11/main" uri="{DE250136-89BD-433C-8126-D09CA5730AF9}">
        <x15:connection id="6f6d4502-b11a-4eae-aa6c-0c6cbd56de8d"/>
      </ext>
    </extLst>
  </connection>
  <connection id="25" xr16:uid="{FA4F9D8A-2C6D-42C1-8BA4-04F209B6BA22}" name="Query - Page006" description="Connection to the 'Page006' query in the workbook." type="100" refreshedVersion="7" minRefreshableVersion="5">
    <extLst>
      <ext xmlns:x15="http://schemas.microsoft.com/office/spreadsheetml/2010/11/main" uri="{DE250136-89BD-433C-8126-D09CA5730AF9}">
        <x15:connection id="1107f2b7-c844-478c-a4d2-984948a472d7"/>
      </ext>
    </extLst>
  </connection>
  <connection id="26" xr16:uid="{27C05BDE-91CA-426D-87BC-3E4EF87111DC}" name="Query - Page007" description="Connection to the 'Page007' query in the workbook." type="100" refreshedVersion="7" minRefreshableVersion="5">
    <extLst>
      <ext xmlns:x15="http://schemas.microsoft.com/office/spreadsheetml/2010/11/main" uri="{DE250136-89BD-433C-8126-D09CA5730AF9}">
        <x15:connection id="2fd4922f-75f1-4cf7-bd31-f9382474af90"/>
      </ext>
    </extLst>
  </connection>
  <connection id="27" xr16:uid="{1A3E64E0-A01B-4DA4-B012-766E39C8BD8C}" name="Query - Page008" description="Connection to the 'Page008' query in the workbook." type="100" refreshedVersion="7" minRefreshableVersion="5">
    <extLst>
      <ext xmlns:x15="http://schemas.microsoft.com/office/spreadsheetml/2010/11/main" uri="{DE250136-89BD-433C-8126-D09CA5730AF9}">
        <x15:connection id="98113e36-efe5-4034-992c-e96b6614755f"/>
      </ext>
    </extLst>
  </connection>
  <connection id="28" xr16:uid="{B0B27742-34D4-40C0-88D6-8F1BC96FEC17}" name="Query - Page009" description="Connection to the 'Page009' query in the workbook." type="100" refreshedVersion="7" minRefreshableVersion="5">
    <extLst>
      <ext xmlns:x15="http://schemas.microsoft.com/office/spreadsheetml/2010/11/main" uri="{DE250136-89BD-433C-8126-D09CA5730AF9}">
        <x15:connection id="c1af6743-7f9e-4632-bddd-de74fd662838"/>
      </ext>
    </extLst>
  </connection>
  <connection id="29" xr16:uid="{894E8864-55D5-4808-A691-A5107164987C}" name="Query - Page010" description="Connection to the 'Page010' query in the workbook." type="100" refreshedVersion="7" minRefreshableVersion="5">
    <extLst>
      <ext xmlns:x15="http://schemas.microsoft.com/office/spreadsheetml/2010/11/main" uri="{DE250136-89BD-433C-8126-D09CA5730AF9}">
        <x15:connection id="3813e1dd-2794-45a1-8a60-bfea0c8922cc"/>
      </ext>
    </extLst>
  </connection>
  <connection id="30" xr16:uid="{9F392495-A4A4-4942-AAA8-21D4BB3606A5}" name="Query - Page011" description="Connection to the 'Page011' query in the workbook." type="100" refreshedVersion="7" minRefreshableVersion="5">
    <extLst>
      <ext xmlns:x15="http://schemas.microsoft.com/office/spreadsheetml/2010/11/main" uri="{DE250136-89BD-433C-8126-D09CA5730AF9}">
        <x15:connection id="a0703e9f-6180-4650-81a0-bb23f8197038"/>
      </ext>
    </extLst>
  </connection>
  <connection id="31" xr16:uid="{CB426648-628B-4C01-85FF-E4CCF54FDB57}" name="Query - Page012" description="Connection to the 'Page012' query in the workbook." type="100" refreshedVersion="7" minRefreshableVersion="5">
    <extLst>
      <ext xmlns:x15="http://schemas.microsoft.com/office/spreadsheetml/2010/11/main" uri="{DE250136-89BD-433C-8126-D09CA5730AF9}">
        <x15:connection id="eeab3fe7-37c1-4da6-8847-6a95845f2832"/>
      </ext>
    </extLst>
  </connection>
  <connection id="32" xr16:uid="{37AC603E-436C-4DF0-A014-C412B3E08222}" name="Query - Page013" description="Connection to the 'Page013' query in the workbook." type="100" refreshedVersion="7" minRefreshableVersion="5">
    <extLst>
      <ext xmlns:x15="http://schemas.microsoft.com/office/spreadsheetml/2010/11/main" uri="{DE250136-89BD-433C-8126-D09CA5730AF9}">
        <x15:connection id="9c9a6a36-bb45-48f1-8f1d-2f498adff2e9"/>
      </ext>
    </extLst>
  </connection>
  <connection id="33" xr16:uid="{24C0007E-D318-41DE-B8D2-568795EBCB46}" name="Query - Page014" description="Connection to the 'Page014' query in the workbook." type="100" refreshedVersion="7" minRefreshableVersion="5">
    <extLst>
      <ext xmlns:x15="http://schemas.microsoft.com/office/spreadsheetml/2010/11/main" uri="{DE250136-89BD-433C-8126-D09CA5730AF9}">
        <x15:connection id="b7dd5a90-80d0-4d78-8900-389cc701d5f4"/>
      </ext>
    </extLst>
  </connection>
  <connection id="34" xr16:uid="{FE649BDD-61AA-40F5-879E-C46D77DF18E9}" name="Query - Page015" description="Connection to the 'Page015' query in the workbook." type="100" refreshedVersion="7" minRefreshableVersion="5">
    <extLst>
      <ext xmlns:x15="http://schemas.microsoft.com/office/spreadsheetml/2010/11/main" uri="{DE250136-89BD-433C-8126-D09CA5730AF9}">
        <x15:connection id="d45400ba-76e8-4c65-8305-13673cec14f1"/>
      </ext>
    </extLst>
  </connection>
  <connection id="35" xr16:uid="{14B79863-BBAE-4E3D-BBAA-B6B49D0668A3}" name="Query - Page016" description="Connection to the 'Page016' query in the workbook." type="100" refreshedVersion="7" minRefreshableVersion="5">
    <extLst>
      <ext xmlns:x15="http://schemas.microsoft.com/office/spreadsheetml/2010/11/main" uri="{DE250136-89BD-433C-8126-D09CA5730AF9}">
        <x15:connection id="ba8a8451-5fc0-4dae-a4d0-30ddadd7e239"/>
      </ext>
    </extLst>
  </connection>
  <connection id="36" xr16:uid="{B8579A4F-0E64-47F3-9A8C-6484EA77686E}" name="Query - Page017" description="Connection to the 'Page017' query in the workbook." type="100" refreshedVersion="7" minRefreshableVersion="5">
    <extLst>
      <ext xmlns:x15="http://schemas.microsoft.com/office/spreadsheetml/2010/11/main" uri="{DE250136-89BD-433C-8126-D09CA5730AF9}">
        <x15:connection id="f55e8b52-96fb-4235-976f-829839945c6b"/>
      </ext>
    </extLst>
  </connection>
  <connection id="37" xr16:uid="{0DBA0CF9-7CEF-40C1-8549-602C750F25F4}" name="Query - Page018" description="Connection to the 'Page018' query in the workbook." type="100" refreshedVersion="7" minRefreshableVersion="5">
    <extLst>
      <ext xmlns:x15="http://schemas.microsoft.com/office/spreadsheetml/2010/11/main" uri="{DE250136-89BD-433C-8126-D09CA5730AF9}">
        <x15:connection id="8478dfd7-66dc-4c4b-ac27-3a2ddc6f301f"/>
      </ext>
    </extLst>
  </connection>
  <connection id="38" xr16:uid="{A81F947B-BEFD-4DB9-8676-2EFA39468810}" name="Query - Page019" description="Connection to the 'Page019' query in the workbook." type="100" refreshedVersion="7" minRefreshableVersion="5">
    <extLst>
      <ext xmlns:x15="http://schemas.microsoft.com/office/spreadsheetml/2010/11/main" uri="{DE250136-89BD-433C-8126-D09CA5730AF9}">
        <x15:connection id="a89c1711-9ba0-43a9-9a20-885f482eb55d"/>
      </ext>
    </extLst>
  </connection>
  <connection id="39" xr16:uid="{E5601153-6F21-4D3F-9F21-E257058EED5D}" name="Query - Page020" description="Connection to the 'Page020' query in the workbook." type="100" refreshedVersion="7" minRefreshableVersion="5">
    <extLst>
      <ext xmlns:x15="http://schemas.microsoft.com/office/spreadsheetml/2010/11/main" uri="{DE250136-89BD-433C-8126-D09CA5730AF9}">
        <x15:connection id="e3957f65-9ce4-4122-89db-b11c2230e7a2"/>
      </ext>
    </extLst>
  </connection>
  <connection id="40" xr16:uid="{7C729143-1A37-4CAD-95A0-51A0884204EF}" name="Query - Page021" description="Connection to the 'Page021' query in the workbook." type="100" refreshedVersion="7" minRefreshableVersion="5">
    <extLst>
      <ext xmlns:x15="http://schemas.microsoft.com/office/spreadsheetml/2010/11/main" uri="{DE250136-89BD-433C-8126-D09CA5730AF9}">
        <x15:connection id="439e0f6a-26ad-412a-9255-9de16b5b95b6"/>
      </ext>
    </extLst>
  </connection>
  <connection id="41" xr16:uid="{40065DC0-226F-440A-90C9-93F9E55FED8D}" name="Query - Page022" description="Connection to the 'Page022' query in the workbook." type="100" refreshedVersion="7" minRefreshableVersion="5">
    <extLst>
      <ext xmlns:x15="http://schemas.microsoft.com/office/spreadsheetml/2010/11/main" uri="{DE250136-89BD-433C-8126-D09CA5730AF9}">
        <x15:connection id="38d53497-7574-4bab-be04-c6fac8a8305d"/>
      </ext>
    </extLst>
  </connection>
  <connection id="42" xr16:uid="{003F32FC-D676-4C9B-9CC1-84445F493848}" name="Query - Page023" description="Connection to the 'Page023' query in the workbook." type="100" refreshedVersion="7" minRefreshableVersion="5">
    <extLst>
      <ext xmlns:x15="http://schemas.microsoft.com/office/spreadsheetml/2010/11/main" uri="{DE250136-89BD-433C-8126-D09CA5730AF9}">
        <x15:connection id="882b787f-e6c5-4371-a8a8-c30954f4de44"/>
      </ext>
    </extLst>
  </connection>
  <connection id="43" xr16:uid="{31B5DE95-38A5-467C-9D11-FF9996BA0A84}" name="Query - Page024" description="Connection to the 'Page024' query in the workbook." type="100" refreshedVersion="7" minRefreshableVersion="5">
    <extLst>
      <ext xmlns:x15="http://schemas.microsoft.com/office/spreadsheetml/2010/11/main" uri="{DE250136-89BD-433C-8126-D09CA5730AF9}">
        <x15:connection id="05b116eb-e1e8-4f36-8bdf-8fad5772dd66"/>
      </ext>
    </extLst>
  </connection>
  <connection id="44" xr16:uid="{F9B20F2B-A722-4FA0-9B5D-FDD8E598A62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<sst xmlns="http://schemas.openxmlformats.org/spreadsheetml/2006/main" count="978" uniqueCount="682">
  <si>
    <t>Column1</t>
  </si>
  <si>
    <t>Column2</t>
  </si>
  <si>
    <t>Questions on measure of central tendency</t>
  </si>
  <si>
    <t>1)</t>
  </si>
  <si>
    <t>Business Problem: A retail store wants to analyze the sales data of a particular</t>
  </si>
  <si>
    <t>product category to understand the typical sales performance and make strategic</t>
  </si>
  <si>
    <t>decisions.</t>
  </si>
  <si>
    <t>Data:</t>
  </si>
  <si>
    <t>Let's consider the weekly sales data (in units) for the past month for a specific product</t>
  </si>
  <si>
    <t>category:</t>
  </si>
  <si>
    <t>Week 1: 50 units</t>
  </si>
  <si>
    <t>Week 2: 60 units</t>
  </si>
  <si>
    <t>Week 3: 55 units</t>
  </si>
  <si>
    <t>Week 4: 70 units</t>
  </si>
  <si>
    <t>Question:</t>
  </si>
  <si>
    <t>1. Mean: What is the average weekly sales of the product category?</t>
  </si>
  <si>
    <t>2. Median: What is the typical or central sales value for the product category?</t>
  </si>
  <si>
    <t>3. Mode: Are there any recurring or most frequently occurring sales figures for the</t>
  </si>
  <si>
    <t>product category?</t>
  </si>
  <si>
    <t>By answering these questions using the mean, median, and mode, the retail store can</t>
  </si>
  <si>
    <t>gain insights into the sales performance of the product category, identify any patterns or</t>
  </si>
  <si>
    <t>outliers, and make informed decisions regarding stock management, marketing</t>
  </si>
  <si>
    <t>strategies, and product placement.</t>
  </si>
  <si>
    <t>2)</t>
  </si>
  <si>
    <t>Business Problem: A restaurant wants to analyze the waiting times of its</t>
  </si>
  <si>
    <t>customers to understand the typical waiting experience and improve service</t>
  </si>
  <si>
    <t>efficiency.</t>
  </si>
  <si>
    <t>Let's consider the waiting times (in minutes) for the past 20 customers:</t>
  </si>
  <si>
    <t>15, 10, 20, 25, 15, 10, 30, 20, 15, 10,</t>
  </si>
  <si>
    <t>10, 25, 15, 20, 20, 15, 10, 10, 20, 25</t>
  </si>
  <si>
    <t>1. Mean: What is the average waiting time for customers at the restaurant?</t>
  </si>
  <si>
    <t>2. Median: What is the typical or central waiting time experienced by customers?</t>
  </si>
  <si>
    <t>3. Mode: Are there any recurring or most frequently occurring waiting times for</t>
  </si>
  <si>
    <t>customers?</t>
  </si>
  <si>
    <t>By answering these questions using the mean, median, and mode, the restaurant can</t>
  </si>
  <si>
    <t>gain insights into the average waiting time, identify any common or peak waiting periods,</t>
  </si>
  <si>
    <t>and make informed decisions to optimize the customer service process, such as</t>
  </si>
  <si>
    <t>adjusting staffing levels, streamlining operations, or implementing strategies to reduce</t>
  </si>
  <si>
    <t>waiting times.</t>
  </si>
  <si>
    <t>3)</t>
  </si>
  <si>
    <t>Business Problem: A car rental company wants to analyze the rental durations of</t>
  </si>
  <si>
    <t>its customers to understand the typical rental period and optimize its pricing and</t>
  </si>
  <si>
    <t>fleet management strategies.</t>
  </si>
  <si>
    <t>Let's consider the rental durations (in days) for a sample of 50 customers:</t>
  </si>
  <si>
    <t>3, 2, 5, 4, 7, 2, 3, 3, 1, 6,</t>
  </si>
  <si>
    <t>4, 2, 3, 5, 2, 4, 2, 1, 3, 5,</t>
  </si>
  <si>
    <t>6, 3, 2, 1, 4, 2, 4, 5, 3, 2,</t>
  </si>
  <si>
    <t>7, 2, 3, 4, 5, 1, 6, 2, 4, 3,</t>
  </si>
  <si>
    <t>5, 3, 2, 4, 2, 6, 3, 2, 4, 5</t>
  </si>
  <si>
    <t>1. Mean: What is the average rental duration for customers at the car rental company?</t>
  </si>
  <si>
    <t>2. Median: What is the typical or central rental duration experienced by customers?</t>
  </si>
  <si>
    <t>3. Mode: Are there any recurring or most frequently occurring rental durations for</t>
  </si>
  <si>
    <t>By answering these questions using the mean, median, and mode, the car rental</t>
  </si>
  <si>
    <t>company can gain insights into the average rental duration, understand the most</t>
  </si>
  <si>
    <t>common rental periods, and make informed decisions regarding pricing, fleet size, and</t>
  </si>
  <si>
    <t>availability. Additionally, this analysis can help the company optimize resource allocation,</t>
  </si>
  <si>
    <t>plan for peak demand periods, and enhance customer satisfaction by aligning service</t>
  </si>
  <si>
    <t>offerings with customers' typical rental needs.</t>
  </si>
  <si>
    <t>Questions on measure of dispersion</t>
  </si>
  <si>
    <t>Problem: A manufacturing company wants to analyze the production output of a</t>
  </si>
  <si>
    <t>specific machine to understand the variability or spread in its performance.</t>
  </si>
  <si>
    <t>Let's consider the number of units produced per hour by the machine for a sample of 10</t>
  </si>
  <si>
    <t>working days:</t>
  </si>
  <si>
    <t>Day 1: 120 units</t>
  </si>
  <si>
    <t>Day 2: 110 units</t>
  </si>
  <si>
    <t>Day 3: 130 units</t>
  </si>
  <si>
    <t>Day 4: 115 units</t>
  </si>
  <si>
    <t>Day 5: 125 units</t>
  </si>
  <si>
    <t>Day 6: 105 units</t>
  </si>
  <si>
    <t>Day 7: 135 units</t>
  </si>
  <si>
    <t>Day 8: 115 units</t>
  </si>
  <si>
    <t>Day 9: 125 units</t>
  </si>
  <si>
    <t>Day 10: 140 units</t>
  </si>
  <si>
    <t>1. Range: What is the range of the production output for the machine?</t>
  </si>
  <si>
    <t>2. Variance: What is the variance of the production output for the machine?</t>
  </si>
  <si>
    <t>3. Standard Deviation: What is the standard deviation of the production output for the</t>
  </si>
  <si>
    <t>machine?</t>
  </si>
  <si>
    <t>By answering these questions using different measures of dispersion, the manufacturing</t>
  </si>
  <si>
    <t>company can gain insights into the variability in the machine's production output. This</t>
  </si>
  <si>
    <t>information can help identify any fluctuations, assess the consistency of performance,</t>
  </si>
  <si>
    <t>and make informed decisions regarding quality control, scheduling, and resource</t>
  </si>
  <si>
    <t>allocation.</t>
  </si>
  <si>
    <t>Problem: A retail store wants to analyze the sales of a specific product to</t>
  </si>
  <si>
    <t>understand the variability in daily sales and assess its inventory management.</t>
  </si>
  <si>
    <t>Let's consider the daily sales (in dollars) for the past 30 days:</t>
  </si>
  <si>
    <t>$500, $700, $400, $600, $550, $750, $650, $500, $600, $550,</t>
  </si>
  <si>
    <t>$800, $450, $700, $550, $600, $400, $650, $500, $750, $550,</t>
  </si>
  <si>
    <t>$700, $600, $500, $800, $550, $650, $400, $600, $750, $550</t>
  </si>
  <si>
    <t>Questions:</t>
  </si>
  <si>
    <t>1. Range: What is the range of the daily sales?</t>
  </si>
  <si>
    <t>2. Variance: What is the variance of the daily sales?</t>
  </si>
  <si>
    <t>3. Standard Deviation: What is the standard deviation of the daily sales?</t>
  </si>
  <si>
    <t>By answering these questions using different measures of dispersion, the retail store can</t>
  </si>
  <si>
    <t>gain insights into the variability in daily sales, assess the consistency of demand, and</t>
  </si>
  <si>
    <t>make informed decisions regarding inventory stocking levels, sales forecasting, and</t>
  </si>
  <si>
    <t>pricing strategies.</t>
  </si>
  <si>
    <t>Problem: An e-commerce platform wants to analyze the delivery times of its</t>
  </si>
  <si>
    <t>shipments to understand the variability in order fulfillment and optimize its</t>
  </si>
  <si>
    <t>logistics operations.</t>
  </si>
  <si>
    <t>Let's consider the delivery times (in days) for a sample of 50 shipments:</t>
  </si>
  <si>
    <t>3, 5, 2, 4, 6, 2, 3, 4, 2, 5,</t>
  </si>
  <si>
    <t>7, 2, 3, 4, 2, 4, 2, 3, 5, 6,</t>
  </si>
  <si>
    <t>3, 2, 1, 4, 2, 4, 5, 3, 2, 7,</t>
  </si>
  <si>
    <t>2, 3, 4, 5, 1, 6, 2, 4, 3, 5,</t>
  </si>
  <si>
    <t>3, 2, 4, 2, 6, 3, 2, 4, 5, 3</t>
  </si>
  <si>
    <t>1. Range: What is the range of the delivery times?</t>
  </si>
  <si>
    <t>2. Variance: What is the variance of the delivery times?</t>
  </si>
  <si>
    <t>3. Standard Deviation: What is the standard deviation of the delivery times?</t>
  </si>
  <si>
    <t>By answering these questions using different measures of dispersion, the e-commerce</t>
  </si>
  <si>
    <t>platform can gain insights into the variability in delivery times, identify any bottlenecks in</t>
  </si>
  <si>
    <t>the logistics process, and make informed decisions regarding shipment tracking,</t>
  </si>
  <si>
    <t>customer expectations, and service level agreements.</t>
  </si>
  <si>
    <t>4)</t>
  </si>
  <si>
    <t>Problem : A company wants to analyze the monthly revenue generated by one of</t>
  </si>
  <si>
    <t>its products to understand its performance and variability.</t>
  </si>
  <si>
    <t>Let's consider the monthly revenue (in thousands of dollars) for the past 12 months:</t>
  </si>
  <si>
    <t>$120, $150, $110, $135, $125, $140, $130, $155, $115, $145, $135, $130</t>
  </si>
  <si>
    <t>1. Measure of Central Tendency: What is the average monthly revenue for the product?</t>
  </si>
  <si>
    <t>2. Measure of Dispersion: What is the range of monthly revenue for the product?</t>
  </si>
  <si>
    <t>By answering these questions, the company can gain insights into the average revenue</t>
  </si>
  <si>
    <t>generated by the product and understand the range or variability in its monthly revenue,</t>
  </si>
  <si>
    <t>which can help with financial planning, forecasting, and evaluating the product's</t>
  </si>
  <si>
    <t>performance.</t>
  </si>
  <si>
    <t>5)</t>
  </si>
  <si>
    <t>Problem : A survey was conducted to gather feedback from customers regarding</t>
  </si>
  <si>
    <t>their satisfaction with a particular service on a scale of 1 to 10.</t>
  </si>
  <si>
    <t>Let's consider the satisfaction ratings from 50 customers:</t>
  </si>
  <si>
    <t>8, 7, 9, 6, 7, 8, 9, 8, 7, 6,</t>
  </si>
  <si>
    <t>8, 9, 7, 8, 7, 6, 8, 9, 6, 7,</t>
  </si>
  <si>
    <t>8, 9, 7, 6, 7, 8, 9, 8, 7, 6,</t>
  </si>
  <si>
    <t>9, 8, 7, 6, 8, 9, 7, 8, 7, 6,</t>
  </si>
  <si>
    <t>9, 8, 7, 6, 7, 8, 9, 8, 7, 6</t>
  </si>
  <si>
    <t>1. Measure of Central Tendency: What is the average satisfaction rating?</t>
  </si>
  <si>
    <t>2. Measure of Dispersion: What is the standard deviation of the satisfaction ratings?</t>
  </si>
  <si>
    <t>By answering these questions, the company can gain insights into the average</t>
  </si>
  <si>
    <t>satisfaction rating of customers and understand the spread or variability in their ratings.</t>
  </si>
  <si>
    <t>This information can help identify areas for improvement, evaluate customer perception,</t>
  </si>
  <si>
    <t>and make informed decisions to enhance the service quality.</t>
  </si>
  <si>
    <t>6)</t>
  </si>
  <si>
    <t>Problem :A company wants to analyze the customer wait times at its call center to</t>
  </si>
  <si>
    <t>assess the efficiency of its customer service operations.</t>
  </si>
  <si>
    <t>Let's consider the wait times (in minutes) for a sample of 100 randomly selected</t>
  </si>
  <si>
    <t>customer calls:</t>
  </si>
  <si>
    <t>10, 15, 12, 18, 20, 25, 8, 14, 16, 22,</t>
  </si>
  <si>
    <t>9, 17, 11, 13, 19, 23, 21, 16, 24, 27,</t>
  </si>
  <si>
    <t>13, 10, 18, 16, 12, 14, 19, 21, 11, 17,</t>
  </si>
  <si>
    <t>15, 20, 26, 13, 12, 14, 22, 19, 16, 11,</t>
  </si>
  <si>
    <t>25, 18, 16, 13, 21, 20, 15, 12, 19, 17,</t>
  </si>
  <si>
    <t>14, 16, 23, 18, 15, 11, 19, 22, 17, 12,</t>
  </si>
  <si>
    <t>16, 14, 18, 20, 25, 13, 11, 22, 19, 17,</t>
  </si>
  <si>
    <t>15, 16, 13, 14, 18, 20, 19, 21, 17, 12,</t>
  </si>
  <si>
    <t>15, 13, 16, 14, 22, 21, 19, 18, 16, 11,</t>
  </si>
  <si>
    <t>17, 14, 12, 20, 23, 19, 15, 16, 13, 18</t>
  </si>
  <si>
    <t>1. Measure of Central Tendency: What is the average wait time for customers at the call</t>
  </si>
  <si>
    <t>center?</t>
  </si>
  <si>
    <t>2. Measure of Dispersion: What is the range of wait times for customers at the call</t>
  </si>
  <si>
    <t>3. Measure of Dispersion: What is the standard deviation of the wait times for customers</t>
  </si>
  <si>
    <t>at the call center?</t>
  </si>
  <si>
    <t>By answering these questions, the company can gain insights into the average wait time</t>
  </si>
  <si>
    <t>experienced by customers, assess the variability or spread in the wait times, and make</t>
  </si>
  <si>
    <t>informed decisions regarding staffing levels, call center efficiency, and customer</t>
  </si>
  <si>
    <t>satisfaction.</t>
  </si>
  <si>
    <t>7)</t>
  </si>
  <si>
    <t>Problem : A transportation company wants to analyze the fuel efficiency of its</t>
  </si>
  <si>
    <t>vehicle fleet to identify any variations across different vehicle models.</t>
  </si>
  <si>
    <t>Let's consider the fuel efficiency (in miles per gallon, mpg) for a sample of 50 vehicles:</t>
  </si>
  <si>
    <t>Model A: 30, 32, 33, 28, 31, 30, 29, 30, 32, 31,</t>
  </si>
  <si>
    <t>Model B: 25, 27, 26, 23, 28, 24, 26, 25, 27, 28,</t>
  </si>
  <si>
    <t>Model C: 22, 23, 20, 25, 21, 24, 23, 22, 25, 24,</t>
  </si>
  <si>
    <t>Model D: 18, 17, 19, 20, 21, 18, 19, 17, 20, 19,</t>
  </si>
  <si>
    <t>Model E: 35, 36, 34, 35, 33, 34, 32, 33, 36, 34</t>
  </si>
  <si>
    <t>1. Measure of Central Tendency: What is the average fuel efficiency for each vehicle</t>
  </si>
  <si>
    <t>model?</t>
  </si>
  <si>
    <t>2. Measure of Dispersion: What is the range of fuel efficiency for each vehicle model?</t>
  </si>
  <si>
    <t>3. Measure of Dispersion: What is the variance of the fuel efficiency for each vehicle</t>
  </si>
  <si>
    <t>By answering these questions, the transportation company can</t>
  </si>
  <si>
    <t>gain insights into the average fuel efficiency of different vehicle models, understand the</t>
  </si>
  <si>
    <t>variations or spread in the fuel efficiency, and make informed decisions regarding fleet</t>
  </si>
  <si>
    <t>management, vehicle selection, and fuel consumption optimization.</t>
  </si>
  <si>
    <t>More Statistics Questions</t>
  </si>
  <si>
    <t>8)</t>
  </si>
  <si>
    <t>Problem : A company wants to analyze the ages of its employees to understand</t>
  </si>
  <si>
    <t>the age distribution and demographics within the organization.</t>
  </si>
  <si>
    <t>Let's consider the ages of 100 employees:</t>
  </si>
  <si>
    <t>28, 32, 35, 40, 42, 28, 33, 38, 30, 41,</t>
  </si>
  <si>
    <t>37, 31, 34, 29, 36, 43, 39, 27, 35, 31,</t>
  </si>
  <si>
    <t>39, 45, 29, 33, 37, 40, 36, 29, 31, 38,</t>
  </si>
  <si>
    <t>35, 44, 32, 39, 36, 30, 33, 28, 41, 35,</t>
  </si>
  <si>
    <t>31, 37, 42, 29, 34, 40, 31, 33, 38, 36,</t>
  </si>
  <si>
    <t>39, 27, 35, 30, 43, 29, 32, 36, 31, 40,</t>
  </si>
  <si>
    <t>38, 44, 37, 33, 35, 41, 30, 31, 39, 28,</t>
  </si>
  <si>
    <t>45, 29, 33, 38, 34, 32, 35, 31, 40, 36,</t>
  </si>
  <si>
    <t>38, 44, 37, 33, 35, 41, 30, 31, 39, 28</t>
  </si>
  <si>
    <t>1. Frequency Distribution: Create a frequency distribution table for the ages of the</t>
  </si>
  <si>
    <t>employees.</t>
  </si>
  <si>
    <t>2. Mode: What is the mode (most common age) among the employees?</t>
  </si>
  <si>
    <t>3. Median: What is the median age of the employees?</t>
  </si>
  <si>
    <t>4. Range: What is the range of ages among the employees?</t>
  </si>
  <si>
    <t>By answering these questions using frequency distribution and other measures, the</t>
  </si>
  <si>
    <t>company can gain insights into the age distribution of its workforce, identify the most</t>
  </si>
  <si>
    <t>common age group, understand the central tendency, and assess the spread of ages.</t>
  </si>
  <si>
    <t>This information can be useful for workforce planning, diversity initiatives, and</t>
  </si>
  <si>
    <t>understanding the generational dynamics within the organization.</t>
  </si>
  <si>
    <t>9)</t>
  </si>
  <si>
    <t>customers to understand their spending habits.</t>
  </si>
  <si>
    <t>Let's consider the purchase amounts (in dollars) for a sample of 50 customers:</t>
  </si>
  <si>
    <t>56, 40, 28, 73, 52, 61, 35, 40, 47, 65,</t>
  </si>
  <si>
    <t>52, 44, 38, 60, 56, 40, 36, 49, 68, 57,</t>
  </si>
  <si>
    <t>52, 63, 41, 48, 55, 42, 39, 58, 62, 49,</t>
  </si>
  <si>
    <t>59, 45, 47, 51, 65, 41, 48, 55, 42, 39,</t>
  </si>
  <si>
    <t>58, 62, 49, 59, 45, 47, 51, 65, 43, 58</t>
  </si>
  <si>
    <t>1. Frequency Distribution: Create a frequency distribution table for the purchase</t>
  </si>
  <si>
    <t>amounts.</t>
  </si>
  <si>
    <t>2. Mode: What is the mode (most common purchase amount) among the customers?</t>
  </si>
  <si>
    <t>3. Median: What is the median purchase amount among the customers?</t>
  </si>
  <si>
    <t>4. Interquartile Range: What is the interquartile range of the purchase amounts?</t>
  </si>
  <si>
    <t>By answering these questions using frequency distribution and other measures, the retail</t>
  </si>
  <si>
    <t>store can gain insights into the spending habits of its customers, identify the most</t>
  </si>
  <si>
    <t>common purchase amount</t>
  </si>
  <si>
    <t>10) Problem : A manufacturing company wants to analyze the defect rates of its</t>
  </si>
  <si>
    <t>production line to identify the frequency of different types of defects.</t>
  </si>
  <si>
    <t>Let's consider the types of defects and their corresponding frequencies observed in a</t>
  </si>
  <si>
    <t>sample of 200 products:</t>
  </si>
  <si>
    <t>Defect Type: A, B, C, D, E, F, G</t>
  </si>
  <si>
    <t>Frequency: 30, 40, 20, 10, 45, 25, 30</t>
  </si>
  <si>
    <t>1. Bar Chart: Create a bar chart to visualize the frequency of different defect types.</t>
  </si>
  <si>
    <t>2. Most Common Defect: Which defect type has the highest frequency?</t>
  </si>
  <si>
    <t>3. Histogram: Create a histogram to represent the defect frequencies.</t>
  </si>
  <si>
    <t>By answering these questions using a bar chart and histogram, the manufacturing</t>
  </si>
  <si>
    <t>company can visually understand the distribution of defect types, identify the most</t>
  </si>
  <si>
    <t>common defect, and prioritize quality control efforts to address the prevalent issues.</t>
  </si>
  <si>
    <t>11) Problem : A survey was conducted to gather feedback from customers about their</t>
  </si>
  <si>
    <t>satisfaction levels with a specific service on a scale of 1 to 5.</t>
  </si>
  <si>
    <t>Let's consider the satisfaction ratings from 100 customers:</t>
  </si>
  <si>
    <t>Ratings: 4, 5, 3, 4, 4, 3, 2, 5, 4, 3,</t>
  </si>
  <si>
    <t>5, 4, 2, 3, 4, 5, 3, 4, 5, 3,</t>
  </si>
  <si>
    <t>4, 3, 2, 4, 5, 3, 4, 5, 4, 3,</t>
  </si>
  <si>
    <t>3, 4, 5, 2, 3, 4, 4, 3, 5, 4,</t>
  </si>
  <si>
    <t>3, 4, 5, 4, 2, 3, 4, 5, 3, 4,</t>
  </si>
  <si>
    <t>5, 4, 3, 4, 5, 3, 4, 5, 4, 3,</t>
  </si>
  <si>
    <t>3, 4, 5, 2, 3, 4, 4, 3, 5, 4</t>
  </si>
  <si>
    <t>1. Histogram: Create a histogram to visualize the distribution of satisfaction ratings.</t>
  </si>
  <si>
    <t>2. Mode: Which satisfaction rating has the highest frequency?</t>
  </si>
  <si>
    <t>3. Bar Chart: Create a bar chart to display the frequency of each satisfaction rating.</t>
  </si>
  <si>
    <t>By answering these questions using a histogram and bar chart, the organization can</t>
  </si>
  <si>
    <t>gain insights into the distribution of satisfaction ratings, identify the most common</t>
  </si>
  <si>
    <t>satisfaction level, and assess overall customer satisfaction.</t>
  </si>
  <si>
    <t>12) Problem : A company wants to analyze the monthly sales figures of its products to</t>
  </si>
  <si>
    <t>understand the sales distribution across different price ranges.</t>
  </si>
  <si>
    <t>Let's consider the monthly sales figures (in thousands of dollars) for a sample of 50</t>
  </si>
  <si>
    <t>products:</t>
  </si>
  <si>
    <t>Sales: 35, 28, 32, 45, 38, 29, 42, 30, 36, 41,</t>
  </si>
  <si>
    <t>47, 31, 39, 43, 37, 30, 34, 39, 28, 33,</t>
  </si>
  <si>
    <t>36, 40, 42, 29, 31, 45, 38, 33, 41, 35,</t>
  </si>
  <si>
    <t>37,</t>
  </si>
  <si>
    <t>34, 46, 30, 39, 43, 28, 32, 36, 29,</t>
  </si>
  <si>
    <t>31, 37, 40, 42, 33, 39, 28, 35, 38, 43</t>
  </si>
  <si>
    <t>1. Histogram: Create a histogram to visualize the sales distribution across different price</t>
  </si>
  <si>
    <t>ranges.</t>
  </si>
  <si>
    <t>2. Measure of Central Tendency: What is the average monthly sales figure?</t>
  </si>
  <si>
    <t>3. Bar Chart: Create a bar chart to display the frequency of sales in different price</t>
  </si>
  <si>
    <t>By answering these questions using a histogram and bar chart, the company can</t>
  </si>
  <si>
    <t>understand the distribution of sales figures, determine the average sales performance,</t>
  </si>
  <si>
    <t>and identify the price ranges where sales are concentrated or lacking.</t>
  </si>
  <si>
    <t>13) Problem : A study was conducted to analyze the response times of a website for</t>
  </si>
  <si>
    <t>different user locations.</t>
  </si>
  <si>
    <t>Let's consider the response times (in milliseconds) for a sample of 200 user requests:</t>
  </si>
  <si>
    <t>Response Times: 125, 148, 137, 120, 135, 132, 145, 122, 130, 141,</t>
  </si>
  <si>
    <t>118, 125, 132, 136, 128, 123, 132, 138, 126, 129,</t>
  </si>
  <si>
    <t>136, 127, 130, 122, 125, 133, 140, 126, 133, 135,</t>
  </si>
  <si>
    <t>130, 134, 141, 119, 125, 131, 136, 128, 124, 132,</t>
  </si>
  <si>
    <t>130, 134, 141, 119, 125, 131, 136, 128, 124, 132</t>
  </si>
  <si>
    <t>1. Histogram: Create a histogram to visualize the distribution of response times.</t>
  </si>
  <si>
    <t>2. Measure of Central Tendency: What is the median response time?</t>
  </si>
  <si>
    <t>3. Bar Chart: Create a bar chart to display the frequency of response times within</t>
  </si>
  <si>
    <t>different ranges.</t>
  </si>
  <si>
    <t>By answering these questions using a histogram and bar chart, the study can gain</t>
  </si>
  <si>
    <t>insights into the distribution of response times, understand the typical response time</t>
  </si>
  <si>
    <t>experienced by users, and assess the performance of the website.</t>
  </si>
  <si>
    <t>14) Problem : A company wants to analyze the sales performance of its products</t>
  </si>
  <si>
    <t>across different regions.</t>
  </si>
  <si>
    <t>Let's consider the sales figures (in thousands of dollars) for a sample of 50 products in</t>
  </si>
  <si>
    <t>three regions:</t>
  </si>
  <si>
    <t>Region 1: 45, 35, 40, 38, 42, 37, 39, 43, 44, 41,</t>
  </si>
  <si>
    <t>Region 2: 32, 28, 30, 34, 33, 35, 31, 29, 36, 37,</t>
  </si>
  <si>
    <t>Region 3: 40, 39, 42, 41, 38, 43, 45, 44, 41, 37</t>
  </si>
  <si>
    <t>1. Bar Chart: Create a bar chart to compare the sales figures across the three regions.</t>
  </si>
  <si>
    <t>2. Measure of Central Tendency: What is the average sales figure for each region?</t>
  </si>
  <si>
    <t>3. Measure of Dispersion</t>
  </si>
  <si>
    <t>: What is the range of sales figures in each region?</t>
  </si>
  <si>
    <t>By answering these questions using a bar chart and measures of central tendency and</t>
  </si>
  <si>
    <t>dispersion, the company can compare the sales performance across different regions,</t>
  </si>
  <si>
    <t>identify the average sales figures, and understand the variability in sales within each</t>
  </si>
  <si>
    <t>region. This information can be used for regional sales analysis, resource allocation, and</t>
  </si>
  <si>
    <t>decision-making processes.</t>
  </si>
  <si>
    <t>Questions on Measure of Skewness and Kurtosis</t>
  </si>
  <si>
    <t>Question : A company wants to analyze the monthly returns of its investment</t>
  </si>
  <si>
    <t>portfolio to understand the distribution and risk associated with the returns.</t>
  </si>
  <si>
    <t>Let's consider the monthly returns (%) for the portfolio over a one-year period:</t>
  </si>
  <si>
    <t>Returns: -2.5, 1.3, -0.8, -1.9, 2.1, 0.5, -1.2, 1.8, -0.5, 2.3,</t>
  </si>
  <si>
    <t>-0.7, 1.2, -1.5, -0.3, 2.6, 1.1, -1.7, 0.9, -1.4, 0.3,</t>
  </si>
  <si>
    <t>1.9, -1.1, -0.4, 2.2, -0.9, 1.6, -0.6, -1.3, 2.4, 0.7,</t>
  </si>
  <si>
    <t>-1.8, 1.5, -0.2, -2.1, 2.8, 0.8, -1.6, 1.4, -0.1, 2.5,</t>
  </si>
  <si>
    <t>-1.0, 1.7, -0.9, -2.0, 2.7, 0.6, -1.4, 1.1, -0.3, 2.0</t>
  </si>
  <si>
    <t>1. Skewness: Calculate the skewness of the monthly returns.</t>
  </si>
  <si>
    <t>2. Kurtosis: Calculate the kurtosis of the monthly returns.</t>
  </si>
  <si>
    <t>3. Interpretation: Based on the skewness and kurtosis values, what can be said about</t>
  </si>
  <si>
    <t>the distribution of returns?</t>
  </si>
  <si>
    <t>By answering these questions using measures of skewness and kurtosis, the company</t>
  </si>
  <si>
    <t>can understand the shape and symmetry of the return distribution, assess the level of</t>
  </si>
  <si>
    <t>risk and potential outliers, and make informed decisions regarding portfolio management</t>
  </si>
  <si>
    <t>and risk mitigation strategies.</t>
  </si>
  <si>
    <t>Question : A research study wants to analyze the income distribution of a</t>
  </si>
  <si>
    <t>population to understand the level of income inequality.</t>
  </si>
  <si>
    <t>Let's consider the monthly incomes (in thousands of dollars) of a sample of 100</t>
  </si>
  <si>
    <t>individuals:</t>
  </si>
  <si>
    <t>Incomes: 2.5, 4.8, 3.2, 2.1, 4.5, 2.9, 2.3, 3.1, 4.2, 3.9,</t>
  </si>
  <si>
    <t>2.8, 4.1, 2.6, 2.4, 4.7, 3.3, 2.7, 3.0, 4.3, 3.7,</t>
  </si>
  <si>
    <t>2.2, 3.6, 4.0, 2.7, 3.8, 3.5, 3.2, 4.4, 2.0, 3.4,</t>
  </si>
  <si>
    <t>3.1, 2.9, 4.6, 3.3, 2.5, 4.9, 2.8, 3.0, 4.2, 3.9,</t>
  </si>
  <si>
    <t>2.2, 3.6, 4.0, 2.7, 3.8, 3.5, 3.2, 4.4,</t>
  </si>
  <si>
    <t>2.0, 3.4,</t>
  </si>
  <si>
    <t>3.1, 2.9, 4.6, 3.3, 2.5, 4.9</t>
  </si>
  <si>
    <t>1. Skewness: Calculate the skewness of the income distribution.</t>
  </si>
  <si>
    <t>2. Kurtosis: Calculate the kurtosis of the income distribution.</t>
  </si>
  <si>
    <t>3. Interpretation: Based on the skewness and kurtosis values, what can be inferred</t>
  </si>
  <si>
    <t>about the income inequality?</t>
  </si>
  <si>
    <t>By answering these questions using measures of skewness and kurtosis, the research</t>
  </si>
  <si>
    <t>study can assess the level of income inequality, determine the shape of the income</t>
  </si>
  <si>
    <t>distribution, and make informed policy recommendations to address income disparities.</t>
  </si>
  <si>
    <t>Question : A survey was conducted to analyze the satisfaction ratings of</t>
  </si>
  <si>
    <t>customers on a scale of 1 to 5 for a specific product.</t>
  </si>
  <si>
    <t>Let's consider the satisfaction ratings from 200 customers:</t>
  </si>
  <si>
    <t>1. Skewness: Calculate the skewness of the satisfaction ratings.</t>
  </si>
  <si>
    <t>2. Kurtosis: Calculate the kurtosis of the satisfaction ratings.</t>
  </si>
  <si>
    <t>about the satisfaction ratings distribution?</t>
  </si>
  <si>
    <t>By answering these questions using measures of skewness and kurtosis, the survey can</t>
  </si>
  <si>
    <t>assess the skewness and peakedness of the satisfaction ratings, determine if the ratings</t>
  </si>
  <si>
    <t>are skewed towards positive or negative evaluations, and understand the distribution</t>
  </si>
  <si>
    <t>characteristics of customer satisfaction.</t>
  </si>
  <si>
    <t>Question : A study wants to analyze the distribution of house prices in a specific</t>
  </si>
  <si>
    <t>city to understand the market trends.</t>
  </si>
  <si>
    <t>Let's consider the house prices (in thousands of dollars) for</t>
  </si>
  <si>
    <t>a sample of 150 houses:</t>
  </si>
  <si>
    <t>House Prices: 280, 350, 310, 270, 390, 320, 290, 340, 310, 380,</t>
  </si>
  <si>
    <t>270, 350, 300, 330, 370, 310, 280, 320, 350, 290,</t>
  </si>
  <si>
    <t>270, 350, 300, 330, 370, 310, 280, 320, 350, 290</t>
  </si>
  <si>
    <t>1. Skewness: Calculate the skewness of the house price distribution.</t>
  </si>
  <si>
    <t>2. Kurtosis: Calculate the kurtosis of the house price distribution.</t>
  </si>
  <si>
    <t>about the distribution of house prices?</t>
  </si>
  <si>
    <t>By answering these questions using measures of skewness and kurtosis, the study can</t>
  </si>
  <si>
    <t>assess the symmetry and peakedness of the house price distribution, identify any</t>
  </si>
  <si>
    <t>outliers or extreme values, and gain insights into the market trends and pricing</t>
  </si>
  <si>
    <t>dynamics.</t>
  </si>
  <si>
    <t>Question : A company wants to analyze the waiting times of customers at a</t>
  </si>
  <si>
    <t>service center to improve operational efficiency.</t>
  </si>
  <si>
    <t>Let's consider the waiting times (in minutes) for a sample of 100 customers:</t>
  </si>
  <si>
    <t>Waiting Times: 12, 18, 15, 22, 20, 14, 16, 21, 19, 17,</t>
  </si>
  <si>
    <t>22, 19, 13, 16, 21, 22, 17, 19, 22, 18,</t>
  </si>
  <si>
    <t>14, 20, 19, 17, 22, 18, 15, 21, 20, 16,</t>
  </si>
  <si>
    <t>12, 18, 15, 22, 20, 14, 16, 21, 19, 17,</t>
  </si>
  <si>
    <t>12, 18, 15, 22, 20, 14, 16, 21, 19, 17</t>
  </si>
  <si>
    <t>1. Skewness: Calculate the skewness of the waiting time distribution.</t>
  </si>
  <si>
    <t>2. Kurtosis</t>
  </si>
  <si>
    <t>: Calculate the kurtosis of the waiting time distribution.</t>
  </si>
  <si>
    <t>about the waiting time distribution?</t>
  </si>
  <si>
    <t>can assess the symmetry and tail behavior of the waiting time distribution, identify any</t>
  </si>
  <si>
    <t>patterns or anomalies in customer waiting times, and make improvements to streamline</t>
  </si>
  <si>
    <t>the service process and enhance customer satisfaction.</t>
  </si>
  <si>
    <t>Questions on Percentile and Quartiles</t>
  </si>
  <si>
    <t>Question : A company wants to analyze the salary distribution of its employees to</t>
  </si>
  <si>
    <t>determine the income levels at different percentiles.</t>
  </si>
  <si>
    <t>Let's consider the monthly salaries (in thousands of dollars) of a sample of 200</t>
  </si>
  <si>
    <t>employees:</t>
  </si>
  <si>
    <t>Salaries: 40, 45, 50, 55, 60, 62, 65, 68, 70, 72,</t>
  </si>
  <si>
    <t>75, 78, 80, 82, 85, 88, 90, 92, 95, 100,</t>
  </si>
  <si>
    <t>105, 110, 115, 120, 125, 130, 135, 140, 145, 150,</t>
  </si>
  <si>
    <t>155, 160, 165, 170, 175, 180, 185, 190, 195, 200,</t>
  </si>
  <si>
    <t>205, 210, 215, 220, 225, 230, 235, 240, 245, 250,</t>
  </si>
  <si>
    <t>255, 260, 265, 270, 275, 280, 285, 290, 295, 300,</t>
  </si>
  <si>
    <t>305, 310, 315, 320, 325, 330, 335, 340, 345, 350,</t>
  </si>
  <si>
    <t>355, 360, 365, 370, 375, 380, 385, 390, 395, 400,</t>
  </si>
  <si>
    <t>405, 410, 415, 420, 425, 430, 435, 440, 445, 450,</t>
  </si>
  <si>
    <t>455, 460, 465, 470, 475, 480, 485, 490, 495, 500</t>
  </si>
  <si>
    <t>1. Quartiles: Calculate the first quartile (Q1), median (Q2), and third quartile (Q3) of the</t>
  </si>
  <si>
    <t>salary distribution.</t>
  </si>
  <si>
    <t>2. Percentiles: Calculate the 10th percentile, 25th percentile, 75th percentile, and 90th</t>
  </si>
  <si>
    <t>percentile of the salary distribution.</t>
  </si>
  <si>
    <t>3. Interpretation: Based on the quartiles and percentiles, what can be inferred about the</t>
  </si>
  <si>
    <t>income distribution of the employees?</t>
  </si>
  <si>
    <t>By answering these questions using quartiles and percentiles, the company can</t>
  </si>
  <si>
    <t>understand the income levels at different points in the distribution, identify the median</t>
  </si>
  <si>
    <t>salary and the spread of salaries, and make informed decisions related to compensation,</t>
  </si>
  <si>
    <t>employee benefits, and salary structures.</t>
  </si>
  <si>
    <t>Question : A research study wants to analyze the weight distribution of a sample</t>
  </si>
  <si>
    <t>of individuals to assess their health and body composition.</t>
  </si>
  <si>
    <t>Let's consider the weights (in kilograms) of a sample of 100 individuals:</t>
  </si>
  <si>
    <t>Weights: 55, 60, 62, 65, 68, 70, 72, 75, 78, 80,</t>
  </si>
  <si>
    <t>82, 85, 88, 90, 92, 95, 100, 105, 110, 115,</t>
  </si>
  <si>
    <t>120, 125, 130, 135, 140, 145, 150, 155, 160, 165,</t>
  </si>
  <si>
    <t>170, 175, 180, 185, 190, 195, 200, 205, 210, 215,</t>
  </si>
  <si>
    <t>220, 225, 230, 235, 240, 245, 250, 255, 260, 265,</t>
  </si>
  <si>
    <t>270, 275, 280, 285, 290, 295, 300, 305, 310, 315,</t>
  </si>
  <si>
    <t>320, 325, 330, 335, 340, 345, 350, 355, 360, 365,</t>
  </si>
  <si>
    <t>370, 375,</t>
  </si>
  <si>
    <t>380, 385, 390, 395, 400, 405, 410, 415,</t>
  </si>
  <si>
    <t>420, 425, 430, 435, 440, 445, 450, 455, 460, 465,</t>
  </si>
  <si>
    <t>470, 475, 480, 485, 490, 495, 500, 505, 510, 515</t>
  </si>
  <si>
    <t>weight distribution.</t>
  </si>
  <si>
    <t>2. Percentiles: Calculate the 15th percentile, 50th percentile, and 85th percentile of the</t>
  </si>
  <si>
    <t>weight distribution of the individuals?</t>
  </si>
  <si>
    <t>By answering these questions using quartiles and percentiles, the research study can</t>
  </si>
  <si>
    <t>understand the weight distribution and identify the weight ranges at different percentiles,</t>
  </si>
  <si>
    <t>such as underweight, normal weight, overweight, and obese categories. This information</t>
  </si>
  <si>
    <t>can be used for evaluating health risks, designing appropriate interventions, and</t>
  </si>
  <si>
    <t>providing personalized recommendations for weight management.</t>
  </si>
  <si>
    <t>Question : A retail store wants to analyze the distribution of customer purchase</t>
  </si>
  <si>
    <t>amounts to identify their spending patterns.</t>
  </si>
  <si>
    <t>Let's consider the purchase amounts (in dollars) of a sample of 150 customers:</t>
  </si>
  <si>
    <t>Purchase Amounts: 20, 25, 30, 35, 40, 45, 50, 55, 60, 65,</t>
  </si>
  <si>
    <t>70, 75, 80, 85, 90, 95, 100, 105, 110, 115,</t>
  </si>
  <si>
    <t>370, 375, 380, 385, 390, 395, 400, 405, 410, 415,</t>
  </si>
  <si>
    <t>470, 475, 480, 485, 490, 495, 500, 505, 510, 515,</t>
  </si>
  <si>
    <t>520, 525, 530, 535, 540, 545, 550, 555, 560, 565</t>
  </si>
  <si>
    <t>purchase amount distribution.</t>
  </si>
  <si>
    <t>2. Percentiles: Calculate the 20th percentile, 40th percentile, and 80th percentile of the</t>
  </si>
  <si>
    <t>spending patterns of the customers?</t>
  </si>
  <si>
    <t>By answering these questions using quartiles and percentiles, the retail store can</t>
  </si>
  <si>
    <t>understand the distribution of purchase amounts, identify the spending ranges at</t>
  </si>
  <si>
    <t>different percentiles, analyze customer segments based on their spending behavior, and</t>
  </si>
  <si>
    <t>tailor marketing strategies to target specific customer groups.</t>
  </si>
  <si>
    <t>Question : A study wants to analyze the distribution of commute times of</t>
  </si>
  <si>
    <t>employees to determine the average time spent traveling to work.</t>
  </si>
  <si>
    <t>Let's consider the commute times (in minutes) of a sample of 250 employees:</t>
  </si>
  <si>
    <t>Commute Times: 15, 20, 25, 30, 35, 40, 45, 50, 55, 60,</t>
  </si>
  <si>
    <t>65, 70, 75, 80, 85, 90, 95, 100, 105, 110,</t>
  </si>
  <si>
    <t>115, 120, 125, 130, 135, 140, 145, 150, 155, 160,</t>
  </si>
  <si>
    <t>165, 170, 175, 180, 185, 190, 195, 200, 205, 210,</t>
  </si>
  <si>
    <t>215, 220, 225, 230, 235, 240, 245, 250, 255, 260,</t>
  </si>
  <si>
    <t>265, 270, 275, 280, 285, 290, 295, 300, 305, 310,</t>
  </si>
  <si>
    <t>315, 320, 325, 330, 335, 340, 345, 350, 355, 360,</t>
  </si>
  <si>
    <t>365, 370, 375, 380, 385, 390, 395, 400, 405, 410,</t>
  </si>
  <si>
    <t>415, 420, 425, 430, 435, 440, 445, 450, 455, 460,</t>
  </si>
  <si>
    <t>465, 470, 475, 480, 485, 490, 495, 500, 505, 510,</t>
  </si>
  <si>
    <t>515, 520, 525, 530, 535, 540, 545, 550, 555, 560,</t>
  </si>
  <si>
    <t>565, 570, 575, 580, 585, 590, 595, 600, 605, 610</t>
  </si>
  <si>
    <t>commute time distribution.</t>
  </si>
  <si>
    <t>2. Percentiles: Calculate the 30th percentile, 50th percentile, and 70th percentile of the</t>
  </si>
  <si>
    <t>average commute time of the employees?</t>
  </si>
  <si>
    <t>By answering these questions using quartiles and percentiles, the study can determine</t>
  </si>
  <si>
    <t>the typical commute times, understand the spread of commute times, identify any</t>
  </si>
  <si>
    <t>outliers or extreme values, and provide insights for transportation planning, scheduling,</t>
  </si>
  <si>
    <t>and employee well-being initiatives.</t>
  </si>
  <si>
    <t>Question : A manufacturing company wants to analyze the defect rates in its</t>
  </si>
  <si>
    <t>production process to evaluate product quality.</t>
  </si>
  <si>
    <t>Let's consider the defect rates (in percentage) for a sample of 300 products:</t>
  </si>
  <si>
    <t>Defect Rates: 0.5, 1.0, 0.2, 0.7, 0.3, 0.9, 1.2, 0.6, 0.4, 1.1,</t>
  </si>
  <si>
    <t>0.8, 0.5, 0.3, 0.6, 1.0, 0.4, 0.5, 0.7, 0.9, 1.3,</t>
  </si>
  <si>
    <t>0.8, 0.6, 0.4, 0.7, 0.9, 0.5, 0.2, 1.0, 0.8, 0.3,</t>
  </si>
  <si>
    <t>0.6, 0.4, 0.7, 0.9, 1.2, 0.8, 0.3, 0.6, 0.5, 0.4,</t>
  </si>
  <si>
    <t>0.7, 0.9, 1.1, 0.3, 1.4, 0,9, 0.6, 0.2, 1.5, 1.0</t>
  </si>
  <si>
    <t>0.6, 0.4, 0.7, 1.0, 0.8, 0.3, 0.5, 0.8, 0.6, 0.3, 0.9</t>
  </si>
  <si>
    <t>0.4, 0.7, 0.9, 1.0, 0.8, 0.3, 0.5, 0.6, 0.4, 0.7,</t>
  </si>
  <si>
    <t>0.9, 1.1, 0.8, 0.3, 0.5, 0.6, 0.4, 0.7, 0.9, 1.0,</t>
  </si>
  <si>
    <t>0.8, 0.3, 0.5, 0.6, 0.4, 0.7, 0.9, 1.1, 0.8, 0.3,</t>
  </si>
  <si>
    <t>0.5, 0.6, 0.4, 0.7, 0.9, 1.0, 0.8, 0.3, 0.5, 0.6,</t>
  </si>
  <si>
    <t>0.4, 0.7, 0.9, 1.1, 0.8, 0.3, 0.5, 0.6, 0.4, 0.7,</t>
  </si>
  <si>
    <t>0.9, 1.0, 0.8, 0.3, 0.5, 0.6, 0.4, 0.7, 0.9, 1.1</t>
  </si>
  <si>
    <t>defect rate distribution.</t>
  </si>
  <si>
    <t>2. Percentiles: Calculate the 25th percentile, 50th percentile, and 75th percentile of the</t>
  </si>
  <si>
    <t>quality of the products?</t>
  </si>
  <si>
    <t>By answering these questions using quartiles and percentiles, the manufacturing</t>
  </si>
  <si>
    <t>company can evaluate the defect rates, understand the spread of defects, identify any</t>
  </si>
  <si>
    <t>quality issues or deviations from standards, and take corrective actions to improve the</t>
  </si>
  <si>
    <t>production process and product quality.</t>
  </si>
  <si>
    <t>Questions on Correlation and Covariance</t>
  </si>
  <si>
    <t>Question : A marketing department wants to understand the relationship between</t>
  </si>
  <si>
    <t>advertising expenditure and sales revenue to assess the effectiveness of their</t>
  </si>
  <si>
    <t>advertising campaigns.</t>
  </si>
  <si>
    <t>Let's consider the monthly advertising expenditure (in thousands of dollars) and</t>
  </si>
  <si>
    <t>corresponding sales revenue (in thousands of dollars) for a sample of 12 months:</t>
  </si>
  <si>
    <t>Advertising Expenditure: 10, 12, 15, 18, 20, 22, 25, 28, 30, 32, 35, 38</t>
  </si>
  <si>
    <t>Sales Revenue: 50, 55, 60, 65, 70, 75, 80, 85, 90, 95, 100, 105</t>
  </si>
  <si>
    <t>Calculate the correlation coefficient between advertising expenditure and sales revenue.</t>
  </si>
  <si>
    <t>Interpret the value of the correlation coefficient and explain the nature of the relationship</t>
  </si>
  <si>
    <t>between advertising expenditure and sales revenue.</t>
  </si>
  <si>
    <t>By analyzing the correlation coefficient, the marketing department can determine the</t>
  </si>
  <si>
    <t>strength and direction of the relationship between advertising expenditure and sales</t>
  </si>
  <si>
    <t>revenue. This information can help them make informed decisions about allocating their</t>
  </si>
  <si>
    <t>advertising budget and optimizing their marketing strategies.</t>
  </si>
  <si>
    <t>Question : An investment analyst wants to assess the relationship between the</t>
  </si>
  <si>
    <t>stock prices of two companies to identify potential investment opportunities.</t>
  </si>
  <si>
    <t>Let's consider the daily closing prices (in dollars) of Company A and Company B for a</t>
  </si>
  <si>
    <t>sample of 20 trading days:</t>
  </si>
  <si>
    <t>Company A: 45, 47, 48, 50, 52, 53, 55, 56, 58, 60, 62, 64, 65, 67, 69, 70, 72, 74, 76, 77</t>
  </si>
  <si>
    <t>Company B: 52, 54, 55, 57, 59, 60, 61, 62, 64, 66, 67, 69, 71, 73, 74, 76, 78, 80, 82, 83</t>
  </si>
  <si>
    <t>Calculate the covariance between the stock prices of Company A and Company B.</t>
  </si>
  <si>
    <t>Interpret the value of the covariance and explain the nature of the relationship between</t>
  </si>
  <si>
    <t>the two stocks.</t>
  </si>
  <si>
    <t>By analyzing the covariance, the investment analyst can determine whether the stock</t>
  </si>
  <si>
    <t>prices of Company A and Company B move together (positive covariance) or in opposite</t>
  </si>
  <si>
    <t>directions (negative covariance). This information can assist in identifying potential</t>
  </si>
  <si>
    <t>investment opportunities and understanding the diversification benefits of combining</t>
  </si>
  <si>
    <t>these stocks in a portfolio.</t>
  </si>
  <si>
    <t>Question : A researcher wants to examine the relationship between the hours</t>
  </si>
  <si>
    <t>spent studying and the exam scores of a group of students.</t>
  </si>
  <si>
    <t>Let's consider the number of hours spent studying and the corresponding exam scores</t>
  </si>
  <si>
    <t>for a sample of 30 students:</t>
  </si>
  <si>
    <t>Hours Spent Studying: 10, 12, 15, 18, 20, 22, 25, 28, 30, 32, 35, 38, 40, 42, 45, 48, 50,</t>
  </si>
  <si>
    <t>52, 55, 58, 60, 62, 65, 68, 70, 72, 75, 78, 80, 82</t>
  </si>
  <si>
    <t>Exam Scores: 60, 65, 70, 75, 80, 82, 85, 88, 90, 92, 93, 95, 96, 97, 98, 99, 100, 102,</t>
  </si>
  <si>
    <t>105, 106, 107, 108, 110, 112, 114, 115, 116, 118, 120, 122</t>
  </si>
  <si>
    <t>Calculate the correlation coefficient between the hours spent studying and the exam</t>
  </si>
  <si>
    <t>scores. Interpret the value of the correlation coefficient and explain the nature of the</t>
  </si>
  <si>
    <t>relationship between studying hours and exam scores.</t>
  </si>
  <si>
    <t>By analyzing the correlation coefficient, the researcher can determine the strength and</t>
  </si>
  <si>
    <t>direction of the relationship between studying hours and exam scores. This information</t>
  </si>
  <si>
    <t>can provide insights into the effectiveness of studying and help students and educators</t>
  </si>
  <si>
    <t>make informed decisions about study habits and academic performance.</t>
  </si>
  <si>
    <t>Week 1</t>
  </si>
  <si>
    <t>Week 2</t>
  </si>
  <si>
    <t>Week 3</t>
  </si>
  <si>
    <t>Week 4</t>
  </si>
  <si>
    <t>Week</t>
  </si>
  <si>
    <t>Sales Data(Units)</t>
  </si>
  <si>
    <t>Mean</t>
  </si>
  <si>
    <t>Median</t>
  </si>
  <si>
    <t>Mode</t>
  </si>
  <si>
    <t>Average waiting time</t>
  </si>
  <si>
    <t>Rental Duration</t>
  </si>
  <si>
    <t>Working Days</t>
  </si>
  <si>
    <t>Units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</si>
  <si>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</si>
  <si>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</si>
  <si>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</si>
  <si>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</si>
  <si>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</si>
  <si>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</si>
  <si>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</si>
  <si>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</si>
  <si>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</si>
  <si>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</si>
  <si>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Range</t>
  </si>
  <si>
    <t>Variance</t>
  </si>
  <si>
    <t>Standard Deviation</t>
  </si>
  <si>
    <t>Daily Sales</t>
  </si>
  <si>
    <t>Delivery Times(In Days)</t>
  </si>
  <si>
    <t>Monthly Revenue</t>
  </si>
  <si>
    <t>2. Range</t>
  </si>
  <si>
    <t>1. Average</t>
  </si>
  <si>
    <t>Rantings</t>
  </si>
  <si>
    <t>2. Standard Deviation</t>
  </si>
  <si>
    <t>Waiting Time</t>
  </si>
  <si>
    <t>3. Standard Deviation</t>
  </si>
  <si>
    <t>Model A</t>
  </si>
  <si>
    <t>Model B</t>
  </si>
  <si>
    <t>Model C</t>
  </si>
  <si>
    <t>Model D</t>
  </si>
  <si>
    <t>Model E</t>
  </si>
  <si>
    <t>1.Average</t>
  </si>
  <si>
    <t>3. Variance</t>
  </si>
  <si>
    <t>Age</t>
  </si>
  <si>
    <t>Bin</t>
  </si>
  <si>
    <t>1. Frequency Distribution</t>
  </si>
  <si>
    <t>More</t>
  </si>
  <si>
    <t>Frequency</t>
  </si>
  <si>
    <t>9) Problem :A retail store wants to analyze the purchase amounts made by</t>
  </si>
  <si>
    <t>Purchase Amount</t>
  </si>
  <si>
    <t>10)</t>
  </si>
  <si>
    <t>2. Mode</t>
  </si>
  <si>
    <t>3. Median</t>
  </si>
  <si>
    <t>Defect Type</t>
  </si>
  <si>
    <t xml:space="preserve"> A</t>
  </si>
  <si>
    <t xml:space="preserve"> B</t>
  </si>
  <si>
    <t xml:space="preserve"> C</t>
  </si>
  <si>
    <t xml:space="preserve"> D</t>
  </si>
  <si>
    <t xml:space="preserve"> E</t>
  </si>
  <si>
    <t xml:space="preserve"> F</t>
  </si>
  <si>
    <t xml:space="preserve"> G</t>
  </si>
  <si>
    <t>1. Bar Chart</t>
  </si>
  <si>
    <t>2. Most Common Defect</t>
  </si>
  <si>
    <t>Defect Type : E</t>
  </si>
  <si>
    <t>3. Histogram</t>
  </si>
  <si>
    <t>Ratings</t>
  </si>
  <si>
    <t>11)</t>
  </si>
  <si>
    <t>1. Histogram</t>
  </si>
  <si>
    <t>3. Bar Chart</t>
  </si>
  <si>
    <t>12)</t>
  </si>
  <si>
    <t>Sales</t>
  </si>
  <si>
    <t>2. Measure of Central Tendency</t>
  </si>
  <si>
    <t>Response Times</t>
  </si>
  <si>
    <t>13)</t>
  </si>
  <si>
    <t>2. Median</t>
  </si>
  <si>
    <t>14)</t>
  </si>
  <si>
    <t>Region 1</t>
  </si>
  <si>
    <t>Region 2</t>
  </si>
  <si>
    <t>Region 3</t>
  </si>
  <si>
    <t>2. Average</t>
  </si>
  <si>
    <t>3. Range</t>
  </si>
  <si>
    <t>Returns</t>
  </si>
  <si>
    <t>1. Skewness</t>
  </si>
  <si>
    <t>3. Interpretation</t>
  </si>
  <si>
    <t>1. Skewness of 0.0529 suggests a minor rightward skew in the data distribution.</t>
  </si>
  <si>
    <t>2. Kurtosis of -1.3042 indicates a distribution with lighter tails and lower peak compared to a normal distribution.</t>
  </si>
  <si>
    <t>Incomes</t>
  </si>
  <si>
    <t>1. Skewness of 0.2240 suggests a mild rightward skew in the data distribution.</t>
  </si>
  <si>
    <t>2. Kurtosis of -0.9312 indicates a distribution with moderately less peaked shape and lighter tails than a normal distribution.</t>
  </si>
  <si>
    <t>1. Skewness of -0.2077 indicates a slight leftward skew in the data distribution.</t>
  </si>
  <si>
    <t>2. Kurtosis of -0.7453 suggests a distribution with a less peaked shape and lighter tails compared to a normal distribution.</t>
  </si>
  <si>
    <t>House Prices</t>
  </si>
  <si>
    <t>1. Skewness of 0.2092 suggests a mild rightward skew in the data distribution.</t>
  </si>
  <si>
    <t>2. Kurtosis of -1.0374 indicates a distribution with a moderately less peaked shape and lighter tails compared to a normal distribution.</t>
  </si>
  <si>
    <t>Waiting Times</t>
  </si>
  <si>
    <t>1. Skewness of -0.3350 suggests a slight leftward skew in the data distribution.</t>
  </si>
  <si>
    <t>2. Kurtosis of -0.8810 indicates a distribution with a moderately less peaked shape and lighter tails compared to a normal distribution.</t>
  </si>
  <si>
    <t>Salaries</t>
  </si>
  <si>
    <t>Weights</t>
  </si>
  <si>
    <t>Purchase Amounts</t>
  </si>
  <si>
    <t>Commute Times</t>
  </si>
  <si>
    <t>Defect Rates</t>
  </si>
  <si>
    <t>1.00.6</t>
  </si>
  <si>
    <t>0.90.4</t>
  </si>
  <si>
    <t>Advertising Expenditure</t>
  </si>
  <si>
    <t>Sales Revenue</t>
  </si>
  <si>
    <t>Company A</t>
  </si>
  <si>
    <t>Company B</t>
  </si>
  <si>
    <t>Hours Spent Studying</t>
  </si>
  <si>
    <t>Exam Scores</t>
  </si>
  <si>
    <t>1. Quartiles</t>
  </si>
  <si>
    <t>Q1</t>
  </si>
  <si>
    <t>Q2</t>
  </si>
  <si>
    <t>Q3</t>
  </si>
  <si>
    <t>2. Percentile</t>
  </si>
  <si>
    <t>10th</t>
  </si>
  <si>
    <t>25th</t>
  </si>
  <si>
    <t>75th</t>
  </si>
  <si>
    <t>90th</t>
  </si>
  <si>
    <t>The median income (Q2) is $252.5, indicating that 50% of the employees earn less than this amount and 50% earn more.</t>
  </si>
  <si>
    <t>The first quartile (Q1) is $128.75, meaning that 25% of the employees earn less than this amount.</t>
  </si>
  <si>
    <t>The third quartile (Q3) is $376.25, suggesting that 75% of the employees earn less than this amount.</t>
  </si>
  <si>
    <t>The 10th percentile income is $74.7, implying that 10% of the employees earn less than this amount.</t>
  </si>
  <si>
    <t>The 90th percentile income is $450.5, indicating that 90% of the employees earn less than this amount.</t>
  </si>
  <si>
    <t>The 25th percentile income is $128.75, implying that 25% of the employees earn less than this amount.</t>
  </si>
  <si>
    <t>The 75th percentile income is $376.25, implying that 75% of the employees earn less than this amount.</t>
  </si>
  <si>
    <t>15th</t>
  </si>
  <si>
    <t>50th</t>
  </si>
  <si>
    <t>85th</t>
  </si>
  <si>
    <t>4. Interquartile Range</t>
  </si>
  <si>
    <t>IQR</t>
  </si>
  <si>
    <t>20th</t>
  </si>
  <si>
    <t>40th</t>
  </si>
  <si>
    <t>80th</t>
  </si>
  <si>
    <t>Correlation</t>
  </si>
  <si>
    <t>Interpretation</t>
  </si>
  <si>
    <t>The correlation coefficient between advertising expenditure and sales revenue is 0.99921031, which is very close to 1. In this context, as advertising expenditure increases, there is a nearly perfect positive correlation with an increase in sales revenue.</t>
  </si>
  <si>
    <t>Covariance</t>
  </si>
  <si>
    <t>A covariance of 96.8 is positive, indicating a positive relationship between the returns of Company A and Company B.</t>
  </si>
  <si>
    <t>The value of 0.977295083 suggests that there is a very strong positive correlation between the hours spent studying and exam scores</t>
  </si>
  <si>
    <t>The median weight (Q2) is 267.5, indicating that 50% of the individuals weigh less than this amount and 50% weigh more.</t>
  </si>
  <si>
    <t>The first quartile (Q1) is 143.75, meaning that 25% of the individuals weigh less than this amount.</t>
  </si>
  <si>
    <t>The third quartile (Q3) is 391.25, suggesting that 75% of the individuals weigh less than this amount.</t>
  </si>
  <si>
    <t>The 15th percentile weight is 94.55, implying that 15% of the individuals weigh less than this amount.</t>
  </si>
  <si>
    <t>The 85th percentile weight is 440.75, indicating that 85% of the individuals weigh less than this amount.</t>
  </si>
  <si>
    <t>The 50th percentile weight is 267.5, implying that 50% of the individuals weigh less than this amount.</t>
  </si>
  <si>
    <t>The median spending (Q2) is 292.5, indicating that 50% of the customers spend less than this amount and 50% spend more.</t>
  </si>
  <si>
    <t>The first quartile (Q1) is 156.25, meaning that 25% of the customers spend less than this amount.</t>
  </si>
  <si>
    <t>The third quartile (Q3) is 428.75, suggesting that 75% of the customers spend less than this amount.</t>
  </si>
  <si>
    <t>The 20th percentile spending is 129, implying that 20% of the customers spend less than this amount.</t>
  </si>
  <si>
    <t>The 40th percentile spending is 238, indicating that 40% of the customers spend less than this amount.</t>
  </si>
  <si>
    <t>The 80th percentile spending is 456, indicating that 80% of the customers spend less than this amount.</t>
  </si>
  <si>
    <t>The median commute time (Q2) is 312.5, indicating that 50% of the employees have a commute time less than this amount, and 50% have a longer commute time.</t>
  </si>
  <si>
    <t>The first quartile (Q1) is 163.75, meaning that 25% of the employees have a commute time less than this amount.</t>
  </si>
  <si>
    <t>The third quartile (Q3) is 461.25, suggesting that 75% of the employees have a commute time less than this amount.</t>
  </si>
  <si>
    <t>The 20th percentile commute time is 134, implying that 20% of the employees have a commute time less than this amount.</t>
  </si>
  <si>
    <t>The 40th percentile commute time is 253, indicating that 40% of the employees have a commute time less than this amount.</t>
  </si>
  <si>
    <t>The 80th percentile commute time is 491, indicating that 80% of the employees have a commute time less than this amount.</t>
  </si>
  <si>
    <t>The median quality score (Q2) is 0.7, indicating that 50% of the products have a quality score less than this amount, and 50% have a higher quality score.</t>
  </si>
  <si>
    <t>The first quartile (Q1) is 0.4, meaning that 25% of the products have a quality score less than this amount.</t>
  </si>
  <si>
    <t>The third quartile (Q3) is 0.9, suggesting that 75% of the products have a quality score less than this amount.</t>
  </si>
  <si>
    <t>The 25th percentile quality score is 0.4, implying that 25% of the products have a quality score less than this amount.</t>
  </si>
  <si>
    <t>The 50th percentile quality score is 0.7 (median), indicating that 50% of the products have a quality score less than this amount.</t>
  </si>
  <si>
    <t>The 75th percentile quality score is 0.9, indicating that 75% of the products have a quality score less than this amount.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</si>
</sst>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0" xfId="0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10" borderId="5" xfId="0" applyFill="1" applyBorder="1"/>
    <xf numFmtId="0" fontId="0" fillId="10" borderId="6" xfId="0" applyFill="1" applyBorder="1"/>
    <xf numFmtId="0" fontId="0" fillId="0" borderId="5" xfId="0" applyBorder="1"/>
    <xf numFmtId="0" fontId="0" fillId="0" borderId="6" xfId="0" applyBorder="1"/>
    <xf numFmtId="0" fontId="1" fillId="4" borderId="1" xfId="0" applyFont="1" applyFill="1" applyBorder="1"/>
    <xf numFmtId="0" fontId="0" fillId="10" borderId="7" xfId="0" applyFill="1" applyBorder="1"/>
    <xf numFmtId="0" fontId="1" fillId="11" borderId="1" xfId="0" applyFont="1" applyFill="1" applyBorder="1" applyAlignment="1">
      <alignment horizontal="center"/>
    </xf>
    <xf numFmtId="0" fontId="0" fillId="3" borderId="1" xfId="0" applyFill="1" applyBorder="1"/>
    <xf numFmtId="0" fontId="1" fillId="11" borderId="0" xfId="0" applyFont="1" applyFill="1"/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11" borderId="1" xfId="0" applyFont="1" applyFill="1" applyBorder="1"/>
    <xf numFmtId="0" fontId="3" fillId="0" borderId="8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Page008!$H$20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Page008!$G$21:$G$27</c:f>
              <c:strCache>
                <c:ptCount val="7"/>
                <c:pt idx="0">
                  <c:v> A</c:v>
                </c:pt>
                <c:pt idx="1">
                  <c:v> B</c:v>
                </c:pt>
                <c:pt idx="2">
                  <c:v> C</c:v>
                </c:pt>
                <c:pt idx="3">
                  <c:v> D</c:v>
                </c:pt>
                <c:pt idx="4">
                  <c:v> E</c:v>
                </c:pt>
                <c:pt idx="5">
                  <c:v> F</c:v>
                </c:pt>
                <c:pt idx="6">
                  <c:v> G</c:v>
                </c:pt>
              </c:strCache>
            </c:strRef>
          </c:cat>
          <c:val>
            <c:numRef>
              <c:f>Page008!$H$21:$H$27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1-4080-9D9A-740D1D15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0119536"/>
        <c:axId val="1350139504"/>
      </c:barChart>
      <c:catAx>
        <c:axId val="135011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139504"/>
        <c:crosses val="autoZero"/>
        <c:auto val="1"/>
        <c:lblAlgn val="ctr"/>
        <c:lblOffset val="100"/>
        <c:noMultiLvlLbl val="0"/>
      </c:catAx>
      <c:valAx>
        <c:axId val="13501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11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Page008!$J$37:$J$42</c:f>
              <c:strCach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More</c:v>
                </c:pt>
              </c:strCache>
            </c:strRef>
          </c:cat>
          <c:val>
            <c:numRef>
              <c:f>Page008!$K$37:$K$42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5-447A-BEBA-4BDB28170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0142000"/>
        <c:axId val="1350142832"/>
      </c:barChart>
      <c:catAx>
        <c:axId val="135014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0142832"/>
        <c:crosses val="autoZero"/>
        <c:auto val="1"/>
        <c:lblAlgn val="ctr"/>
        <c:lblOffset val="100"/>
        <c:noMultiLvlLbl val="0"/>
      </c:catAx>
      <c:valAx>
        <c:axId val="1350142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01420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>
        <c:manualLayout>
          <c:xMode val="edge"/>
          <c:yMode val="edge"/>
          <c:x val="0.35318569553805773"/>
          <c:y val="4.123711340206185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Page009!$H$4:$H$9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Page009!$I$4:$I$9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30</c:v>
                </c:pt>
                <c:pt idx="3">
                  <c:v>39</c:v>
                </c:pt>
                <c:pt idx="4">
                  <c:v>23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07-4677-A570-E7FEB8B98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0133264"/>
        <c:axId val="1350141584"/>
      </c:barChart>
      <c:catAx>
        <c:axId val="135013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0141584"/>
        <c:crosses val="autoZero"/>
        <c:auto val="1"/>
        <c:lblAlgn val="ctr"/>
        <c:lblOffset val="100"/>
        <c:noMultiLvlLbl val="0"/>
      </c:catAx>
      <c:valAx>
        <c:axId val="1350141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01332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Page009!$D$2</c:f>
              <c:strCache>
                <c:ptCount val="1"/>
                <c:pt idx="0">
                  <c:v>Ratings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Page009!$D$3:$D$102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4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5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8-46F7-B628-B7233701E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5570896"/>
        <c:axId val="1225572144"/>
      </c:barChart>
      <c:catAx>
        <c:axId val="122557089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572144"/>
        <c:crosses val="autoZero"/>
        <c:auto val="1"/>
        <c:lblAlgn val="ctr"/>
        <c:lblOffset val="100"/>
        <c:noMultiLvlLbl val="0"/>
      </c:catAx>
      <c:valAx>
        <c:axId val="12255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57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Page009!$J$35:$J$40</c:f>
              <c:strCache>
                <c:ptCount val="6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More</c:v>
                </c:pt>
              </c:strCache>
            </c:strRef>
          </c:cat>
          <c:val>
            <c:numRef>
              <c:f>Page009!$K$35:$K$40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D-4293-9281-B34322706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050416"/>
        <c:axId val="1395063312"/>
      </c:barChart>
      <c:catAx>
        <c:axId val="139505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5063312"/>
        <c:crosses val="autoZero"/>
        <c:auto val="1"/>
        <c:lblAlgn val="ctr"/>
        <c:lblOffset val="100"/>
        <c:noMultiLvlLbl val="0"/>
      </c:catAx>
      <c:valAx>
        <c:axId val="1395063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50504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Page009!$G$34:$G$83</c:f>
              <c:numCache>
                <c:formatCode>General</c:formatCode>
                <c:ptCount val="50"/>
                <c:pt idx="0">
                  <c:v>35</c:v>
                </c:pt>
                <c:pt idx="1">
                  <c:v>28</c:v>
                </c:pt>
                <c:pt idx="2">
                  <c:v>32</c:v>
                </c:pt>
                <c:pt idx="3">
                  <c:v>45</c:v>
                </c:pt>
                <c:pt idx="4">
                  <c:v>38</c:v>
                </c:pt>
                <c:pt idx="5">
                  <c:v>29</c:v>
                </c:pt>
                <c:pt idx="6">
                  <c:v>42</c:v>
                </c:pt>
                <c:pt idx="7">
                  <c:v>30</c:v>
                </c:pt>
                <c:pt idx="8">
                  <c:v>36</c:v>
                </c:pt>
                <c:pt idx="9">
                  <c:v>41</c:v>
                </c:pt>
                <c:pt idx="10">
                  <c:v>47</c:v>
                </c:pt>
                <c:pt idx="11">
                  <c:v>31</c:v>
                </c:pt>
                <c:pt idx="12">
                  <c:v>39</c:v>
                </c:pt>
                <c:pt idx="13">
                  <c:v>43</c:v>
                </c:pt>
                <c:pt idx="14">
                  <c:v>37</c:v>
                </c:pt>
                <c:pt idx="15">
                  <c:v>30</c:v>
                </c:pt>
                <c:pt idx="16">
                  <c:v>34</c:v>
                </c:pt>
                <c:pt idx="17">
                  <c:v>39</c:v>
                </c:pt>
                <c:pt idx="18">
                  <c:v>28</c:v>
                </c:pt>
                <c:pt idx="19">
                  <c:v>33</c:v>
                </c:pt>
                <c:pt idx="20">
                  <c:v>36</c:v>
                </c:pt>
                <c:pt idx="21">
                  <c:v>40</c:v>
                </c:pt>
                <c:pt idx="22">
                  <c:v>42</c:v>
                </c:pt>
                <c:pt idx="23">
                  <c:v>29</c:v>
                </c:pt>
                <c:pt idx="24">
                  <c:v>31</c:v>
                </c:pt>
                <c:pt idx="25">
                  <c:v>45</c:v>
                </c:pt>
                <c:pt idx="26">
                  <c:v>38</c:v>
                </c:pt>
                <c:pt idx="27">
                  <c:v>33</c:v>
                </c:pt>
                <c:pt idx="28">
                  <c:v>41</c:v>
                </c:pt>
                <c:pt idx="29">
                  <c:v>35</c:v>
                </c:pt>
                <c:pt idx="30">
                  <c:v>37</c:v>
                </c:pt>
                <c:pt idx="31">
                  <c:v>34</c:v>
                </c:pt>
                <c:pt idx="32">
                  <c:v>46</c:v>
                </c:pt>
                <c:pt idx="33">
                  <c:v>30</c:v>
                </c:pt>
                <c:pt idx="34">
                  <c:v>39</c:v>
                </c:pt>
                <c:pt idx="35">
                  <c:v>43</c:v>
                </c:pt>
                <c:pt idx="36">
                  <c:v>28</c:v>
                </c:pt>
                <c:pt idx="37">
                  <c:v>32</c:v>
                </c:pt>
                <c:pt idx="38">
                  <c:v>36</c:v>
                </c:pt>
                <c:pt idx="39">
                  <c:v>29</c:v>
                </c:pt>
                <c:pt idx="40">
                  <c:v>31</c:v>
                </c:pt>
                <c:pt idx="41">
                  <c:v>37</c:v>
                </c:pt>
                <c:pt idx="42">
                  <c:v>40</c:v>
                </c:pt>
                <c:pt idx="43">
                  <c:v>42</c:v>
                </c:pt>
                <c:pt idx="44">
                  <c:v>33</c:v>
                </c:pt>
                <c:pt idx="45">
                  <c:v>39</c:v>
                </c:pt>
                <c:pt idx="46">
                  <c:v>28</c:v>
                </c:pt>
                <c:pt idx="47">
                  <c:v>35</c:v>
                </c:pt>
                <c:pt idx="48">
                  <c:v>38</c:v>
                </c:pt>
                <c:pt idx="4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B-40F2-ACC7-EF9BE5088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0149072"/>
        <c:axId val="1350150736"/>
      </c:barChart>
      <c:catAx>
        <c:axId val="135014907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150736"/>
        <c:crosses val="autoZero"/>
        <c:auto val="1"/>
        <c:lblAlgn val="ctr"/>
        <c:lblOffset val="100"/>
        <c:noMultiLvlLbl val="0"/>
      </c:catAx>
      <c:valAx>
        <c:axId val="135015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14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Page010!$G$4:$G$9</c:f>
              <c:strCache>
                <c:ptCount val="6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More</c:v>
                </c:pt>
              </c:strCache>
            </c:strRef>
          </c:cat>
          <c:val>
            <c:numRef>
              <c:f>Page010!$H$4:$H$9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44</c:v>
                </c:pt>
                <c:pt idx="3">
                  <c:v>43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F-4311-B101-1604BA21A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061648"/>
        <c:axId val="1395048336"/>
      </c:barChart>
      <c:catAx>
        <c:axId val="139506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5048336"/>
        <c:crosses val="autoZero"/>
        <c:auto val="1"/>
        <c:lblAlgn val="ctr"/>
        <c:lblOffset val="100"/>
        <c:noMultiLvlLbl val="0"/>
      </c:catAx>
      <c:valAx>
        <c:axId val="1395048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50616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Page010!$D$2</c:f>
              <c:strCache>
                <c:ptCount val="1"/>
                <c:pt idx="0">
                  <c:v>Response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Page010!$D$3:$D$102</c:f>
              <c:numCache>
                <c:formatCode>General</c:formatCode>
                <c:ptCount val="100"/>
                <c:pt idx="0">
                  <c:v>125</c:v>
                </c:pt>
                <c:pt idx="1">
                  <c:v>148</c:v>
                </c:pt>
                <c:pt idx="2">
                  <c:v>137</c:v>
                </c:pt>
                <c:pt idx="3">
                  <c:v>120</c:v>
                </c:pt>
                <c:pt idx="4">
                  <c:v>135</c:v>
                </c:pt>
                <c:pt idx="5">
                  <c:v>132</c:v>
                </c:pt>
                <c:pt idx="6">
                  <c:v>145</c:v>
                </c:pt>
                <c:pt idx="7">
                  <c:v>122</c:v>
                </c:pt>
                <c:pt idx="8">
                  <c:v>130</c:v>
                </c:pt>
                <c:pt idx="9">
                  <c:v>141</c:v>
                </c:pt>
                <c:pt idx="10">
                  <c:v>118</c:v>
                </c:pt>
                <c:pt idx="11">
                  <c:v>125</c:v>
                </c:pt>
                <c:pt idx="12">
                  <c:v>132</c:v>
                </c:pt>
                <c:pt idx="13">
                  <c:v>136</c:v>
                </c:pt>
                <c:pt idx="14">
                  <c:v>128</c:v>
                </c:pt>
                <c:pt idx="15">
                  <c:v>123</c:v>
                </c:pt>
                <c:pt idx="16">
                  <c:v>132</c:v>
                </c:pt>
                <c:pt idx="17">
                  <c:v>138</c:v>
                </c:pt>
                <c:pt idx="18">
                  <c:v>126</c:v>
                </c:pt>
                <c:pt idx="19">
                  <c:v>129</c:v>
                </c:pt>
                <c:pt idx="20">
                  <c:v>136</c:v>
                </c:pt>
                <c:pt idx="21">
                  <c:v>127</c:v>
                </c:pt>
                <c:pt idx="22">
                  <c:v>130</c:v>
                </c:pt>
                <c:pt idx="23">
                  <c:v>122</c:v>
                </c:pt>
                <c:pt idx="24">
                  <c:v>125</c:v>
                </c:pt>
                <c:pt idx="25">
                  <c:v>133</c:v>
                </c:pt>
                <c:pt idx="26">
                  <c:v>140</c:v>
                </c:pt>
                <c:pt idx="27">
                  <c:v>126</c:v>
                </c:pt>
                <c:pt idx="28">
                  <c:v>133</c:v>
                </c:pt>
                <c:pt idx="29">
                  <c:v>135</c:v>
                </c:pt>
                <c:pt idx="30">
                  <c:v>136</c:v>
                </c:pt>
                <c:pt idx="31">
                  <c:v>127</c:v>
                </c:pt>
                <c:pt idx="32">
                  <c:v>130</c:v>
                </c:pt>
                <c:pt idx="33">
                  <c:v>122</c:v>
                </c:pt>
                <c:pt idx="34">
                  <c:v>125</c:v>
                </c:pt>
                <c:pt idx="35">
                  <c:v>133</c:v>
                </c:pt>
                <c:pt idx="36">
                  <c:v>140</c:v>
                </c:pt>
                <c:pt idx="37">
                  <c:v>126</c:v>
                </c:pt>
                <c:pt idx="38">
                  <c:v>133</c:v>
                </c:pt>
                <c:pt idx="39">
                  <c:v>135</c:v>
                </c:pt>
                <c:pt idx="40">
                  <c:v>136</c:v>
                </c:pt>
                <c:pt idx="41">
                  <c:v>127</c:v>
                </c:pt>
                <c:pt idx="42">
                  <c:v>130</c:v>
                </c:pt>
                <c:pt idx="43">
                  <c:v>122</c:v>
                </c:pt>
                <c:pt idx="44">
                  <c:v>125</c:v>
                </c:pt>
                <c:pt idx="45">
                  <c:v>133</c:v>
                </c:pt>
                <c:pt idx="46">
                  <c:v>140</c:v>
                </c:pt>
                <c:pt idx="47">
                  <c:v>126</c:v>
                </c:pt>
                <c:pt idx="48">
                  <c:v>133</c:v>
                </c:pt>
                <c:pt idx="49">
                  <c:v>135</c:v>
                </c:pt>
                <c:pt idx="50">
                  <c:v>136</c:v>
                </c:pt>
                <c:pt idx="51">
                  <c:v>127</c:v>
                </c:pt>
                <c:pt idx="52">
                  <c:v>130</c:v>
                </c:pt>
                <c:pt idx="53">
                  <c:v>122</c:v>
                </c:pt>
                <c:pt idx="54">
                  <c:v>125</c:v>
                </c:pt>
                <c:pt idx="55">
                  <c:v>133</c:v>
                </c:pt>
                <c:pt idx="56">
                  <c:v>140</c:v>
                </c:pt>
                <c:pt idx="57">
                  <c:v>126</c:v>
                </c:pt>
                <c:pt idx="58">
                  <c:v>133</c:v>
                </c:pt>
                <c:pt idx="59">
                  <c:v>135</c:v>
                </c:pt>
                <c:pt idx="60">
                  <c:v>130</c:v>
                </c:pt>
                <c:pt idx="61">
                  <c:v>134</c:v>
                </c:pt>
                <c:pt idx="62">
                  <c:v>141</c:v>
                </c:pt>
                <c:pt idx="63">
                  <c:v>119</c:v>
                </c:pt>
                <c:pt idx="64">
                  <c:v>125</c:v>
                </c:pt>
                <c:pt idx="65">
                  <c:v>131</c:v>
                </c:pt>
                <c:pt idx="66">
                  <c:v>136</c:v>
                </c:pt>
                <c:pt idx="67">
                  <c:v>128</c:v>
                </c:pt>
                <c:pt idx="68">
                  <c:v>124</c:v>
                </c:pt>
                <c:pt idx="69">
                  <c:v>132</c:v>
                </c:pt>
                <c:pt idx="70">
                  <c:v>130</c:v>
                </c:pt>
                <c:pt idx="71">
                  <c:v>134</c:v>
                </c:pt>
                <c:pt idx="72">
                  <c:v>141</c:v>
                </c:pt>
                <c:pt idx="73">
                  <c:v>119</c:v>
                </c:pt>
                <c:pt idx="74">
                  <c:v>125</c:v>
                </c:pt>
                <c:pt idx="75">
                  <c:v>131</c:v>
                </c:pt>
                <c:pt idx="76">
                  <c:v>136</c:v>
                </c:pt>
                <c:pt idx="77">
                  <c:v>128</c:v>
                </c:pt>
                <c:pt idx="78">
                  <c:v>124</c:v>
                </c:pt>
                <c:pt idx="79">
                  <c:v>132</c:v>
                </c:pt>
                <c:pt idx="80">
                  <c:v>130</c:v>
                </c:pt>
                <c:pt idx="81">
                  <c:v>134</c:v>
                </c:pt>
                <c:pt idx="82">
                  <c:v>141</c:v>
                </c:pt>
                <c:pt idx="83">
                  <c:v>119</c:v>
                </c:pt>
                <c:pt idx="84">
                  <c:v>125</c:v>
                </c:pt>
                <c:pt idx="85">
                  <c:v>131</c:v>
                </c:pt>
                <c:pt idx="86">
                  <c:v>136</c:v>
                </c:pt>
                <c:pt idx="87">
                  <c:v>128</c:v>
                </c:pt>
                <c:pt idx="88">
                  <c:v>124</c:v>
                </c:pt>
                <c:pt idx="89">
                  <c:v>132</c:v>
                </c:pt>
                <c:pt idx="90">
                  <c:v>130</c:v>
                </c:pt>
                <c:pt idx="91">
                  <c:v>134</c:v>
                </c:pt>
                <c:pt idx="92">
                  <c:v>141</c:v>
                </c:pt>
                <c:pt idx="93">
                  <c:v>119</c:v>
                </c:pt>
                <c:pt idx="94">
                  <c:v>125</c:v>
                </c:pt>
                <c:pt idx="95">
                  <c:v>131</c:v>
                </c:pt>
                <c:pt idx="96">
                  <c:v>136</c:v>
                </c:pt>
                <c:pt idx="97">
                  <c:v>128</c:v>
                </c:pt>
                <c:pt idx="98">
                  <c:v>124</c:v>
                </c:pt>
                <c:pt idx="9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F-47DB-A7A5-2F8FCC727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5583792"/>
        <c:axId val="1225584624"/>
      </c:barChart>
      <c:catAx>
        <c:axId val="122558379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584624"/>
        <c:crosses val="autoZero"/>
        <c:auto val="1"/>
        <c:lblAlgn val="ctr"/>
        <c:lblOffset val="100"/>
        <c:noMultiLvlLbl val="0"/>
      </c:catAx>
      <c:valAx>
        <c:axId val="122558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58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Page010!$G$34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Page010!$G$35:$G$44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C-44D8-9C57-D39704508F37}"/>
            </c:ext>
          </c:extLst>
        </c:ser>
        <c:ser>
          <c:idx val="1"/>
          <c:order val="1"/>
          <c:tx>
            <c:strRef>
              <c:f>Page010!$H$34</c:f>
              <c:strCache>
                <c:ptCount val="1"/>
                <c:pt idx="0">
                  <c:v>Region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Page010!$H$35:$H$44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C-44D8-9C57-D39704508F37}"/>
            </c:ext>
          </c:extLst>
        </c:ser>
        <c:ser>
          <c:idx val="2"/>
          <c:order val="2"/>
          <c:tx>
            <c:strRef>
              <c:f>Page010!$I$34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Page010!$I$35:$I$44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C-44D8-9C57-D39704508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6345600"/>
        <c:axId val="1356330208"/>
      </c:barChart>
      <c:catAx>
        <c:axId val="135634560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30208"/>
        <c:crosses val="autoZero"/>
        <c:auto val="1"/>
        <c:lblAlgn val="ctr"/>
        <c:lblOffset val="100"/>
        <c:noMultiLvlLbl val="0"/>
      </c:catAx>
      <c:valAx>
        <c:axId val="13563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4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20</xdr:row>
      <xdr:rowOff>15875</xdr:rowOff>
    </xdr:from>
    <xdr:to>
      <xdr:col>14</xdr:col>
      <xdr:colOff>228600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06F8D-51FA-4BD1-8E98-D23E7BE6F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34</xdr:row>
      <xdr:rowOff>177800</xdr:rowOff>
    </xdr:from>
    <xdr:to>
      <xdr:col>17</xdr:col>
      <xdr:colOff>12700</xdr:colOff>
      <xdr:row>45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79DBE9-0478-4B89-AB7D-79231AF48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165100</xdr:rowOff>
    </xdr:from>
    <xdr:to>
      <xdr:col>15</xdr:col>
      <xdr:colOff>228600</xdr:colOff>
      <xdr:row>11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B9A73-6CDF-4F75-B9BB-E297808AF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16</xdr:row>
      <xdr:rowOff>9525</xdr:rowOff>
    </xdr:from>
    <xdr:to>
      <xdr:col>14</xdr:col>
      <xdr:colOff>123825</xdr:colOff>
      <xdr:row>30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22BCB-0BDF-4808-B62E-6805DF4B4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69850</xdr:colOff>
      <xdr:row>32</xdr:row>
      <xdr:rowOff>184150</xdr:rowOff>
    </xdr:from>
    <xdr:to>
      <xdr:col>17</xdr:col>
      <xdr:colOff>69850</xdr:colOff>
      <xdr:row>42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EA164B-11B0-4D7B-8210-72DAA22A9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3175</xdr:colOff>
      <xdr:row>47</xdr:row>
      <xdr:rowOff>180975</xdr:rowOff>
    </xdr:from>
    <xdr:to>
      <xdr:col>16</xdr:col>
      <xdr:colOff>117475</xdr:colOff>
      <xdr:row>62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A62DD0-EB33-4434-B45F-D71DB2436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1</xdr:row>
      <xdr:rowOff>184150</xdr:rowOff>
    </xdr:from>
    <xdr:to>
      <xdr:col>14</xdr:col>
      <xdr:colOff>44450</xdr:colOff>
      <xdr:row>11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9A16D-336D-4B93-94DA-CA1B501A8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17</xdr:row>
      <xdr:rowOff>9525</xdr:rowOff>
    </xdr:from>
    <xdr:to>
      <xdr:col>13</xdr:col>
      <xdr:colOff>123825</xdr:colOff>
      <xdr:row>31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AC2348-2A4C-480F-8553-EB577A12B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3175</xdr:colOff>
      <xdr:row>34</xdr:row>
      <xdr:rowOff>3175</xdr:rowOff>
    </xdr:from>
    <xdr:to>
      <xdr:col>17</xdr:col>
      <xdr:colOff>168275</xdr:colOff>
      <xdr:row>48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D5F2BA-DD83-4144-9917-C2D208279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EA2E9096-53A6-48E7-8D89-BE48A51914E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  <extLst>
    <ext xmlns:x15="http://schemas.microsoft.com/office/spreadsheetml/2010/11/main" uri="{883FBD77-0823-4a55-B5E3-86C4891E6966}">
      <x15:queryTable sourceDataName="Query - Page001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backgroundRefresh="0" connectionId="9" xr16:uid="{C2FA52D6-2B91-450E-8821-EBE3A490754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  <extLst>
    <ext xmlns:x15="http://schemas.microsoft.com/office/spreadsheetml/2010/11/main" uri="{883FBD77-0823-4a55-B5E3-86C4891E6966}">
      <x15:queryTable sourceDataName="Query - Page017"/>
    </ext>
  </extLst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backgroundRefresh="0" connectionId="10" xr16:uid="{FD9C2A5E-F431-4579-85CA-A996389A7CA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  <extLst>
    <ext xmlns:x15="http://schemas.microsoft.com/office/spreadsheetml/2010/11/main" uri="{883FBD77-0823-4a55-B5E3-86C4891E6966}">
      <x15:queryTable sourceDataName="Query - Page018"/>
    </ext>
  </extLst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backgroundRefresh="0" connectionId="11" xr16:uid="{600C0D8B-835D-4805-ADA5-E994BA493B4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  <extLst>
    <ext xmlns:x15="http://schemas.microsoft.com/office/spreadsheetml/2010/11/main" uri="{883FBD77-0823-4a55-B5E3-86C4891E6966}">
      <x15:queryTable sourceDataName="Query - Page019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2" xr16:uid="{83ED6448-47B9-44F0-8589-CC9E13B0C5A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  <extLst>
    <ext xmlns:x15="http://schemas.microsoft.com/office/spreadsheetml/2010/11/main" uri="{883FBD77-0823-4a55-B5E3-86C4891E6966}">
      <x15:queryTable sourceDataName="Query - Page002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6" xr16:uid="{661FD94C-18B5-4657-9A80-892BFD8ACF1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  <extLst>
    <ext xmlns:x15="http://schemas.microsoft.com/office/spreadsheetml/2010/11/main" uri="{883FBD77-0823-4a55-B5E3-86C4891E6966}">
      <x15:queryTable sourceDataName="Query - Page006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7" xr16:uid="{CE932208-B91F-439F-9ED4-0ACC58A136B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  <extLst>
    <ext xmlns:x15="http://schemas.microsoft.com/office/spreadsheetml/2010/11/main" uri="{883FBD77-0823-4a55-B5E3-86C4891E6966}">
      <x15:queryTable sourceDataName="Query - Page007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19" xr16:uid="{F3081E08-C4E4-4970-A747-61D16D820516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  <extLst>
    <ext xmlns:x15="http://schemas.microsoft.com/office/spreadsheetml/2010/11/main" uri="{883FBD77-0823-4a55-B5E3-86C4891E6966}">
      <x15:queryTable sourceDataName="Query - Page009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3" xr16:uid="{87865392-8CAB-4DD6-B4E8-263B12F9CF3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  <extLst>
    <ext xmlns:x15="http://schemas.microsoft.com/office/spreadsheetml/2010/11/main" uri="{883FBD77-0823-4a55-B5E3-86C4891E6966}">
      <x15:queryTable sourceDataName="Query - Page011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4" xr16:uid="{6626D631-6DEC-4CF7-8183-4774FA697BF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  <extLst>
    <ext xmlns:x15="http://schemas.microsoft.com/office/spreadsheetml/2010/11/main" uri="{883FBD77-0823-4a55-B5E3-86C4891E6966}">
      <x15:queryTable sourceDataName="Query - Page012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5" xr16:uid="{E44A78F1-8B48-4FDD-B6C4-958A0BC0CE1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  <extLst>
    <ext xmlns:x15="http://schemas.microsoft.com/office/spreadsheetml/2010/11/main" uri="{883FBD77-0823-4a55-B5E3-86C4891E6966}">
      <x15:queryTable sourceDataName="Query - Page013"/>
    </ext>
  </extLst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backgroundRefresh="0" connectionId="7" xr16:uid="{BD33CCB5-59D3-4459-A8EF-A30CBEF3835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  <extLst>
    <ext xmlns:x15="http://schemas.microsoft.com/office/spreadsheetml/2010/11/main" uri="{883FBD77-0823-4a55-B5E3-86C4891E6966}">
      <x15:queryTable sourceDataName="Query - Page015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60C79E-9B50-46A2-AA29-D076EECDDEA4}" name="Page001" displayName="Page001" ref="A1:B39" tableType="queryTable" totalsRowShown="0">
  <autoFilter ref="A1:B39" xr:uid="{F760C79E-9B50-46A2-AA29-D076EECDDEA4}"/>
  <tableColumns count="2">
    <tableColumn id="1" xr3:uid="{22925F7B-3C77-4F40-9D75-C1A8909BF239}" uniqueName="1" name="Column1" queryTableFieldId="1" dataDxfId="22"/>
    <tableColumn id="2" xr3:uid="{079B717E-1053-414C-A4E7-0C13113F64F1}" uniqueName="2" name="Column2" queryTableFieldId="2" dataDxfId="2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A7B915F-5AEF-40A2-94CB-8F5910B52C0D}" name="Page017" displayName="Page017" ref="A1:B48" tableType="queryTable" totalsRowShown="0">
  <autoFilter ref="A1:B48" xr:uid="{5A7B915F-5AEF-40A2-94CB-8F5910B52C0D}"/>
  <tableColumns count="2">
    <tableColumn id="1" xr3:uid="{FA514F75-C2CC-4F56-85B9-3BE3C21368E1}" uniqueName="1" name="Column1" queryTableFieldId="1" dataDxfId="5"/>
    <tableColumn id="2" xr3:uid="{C3874657-4152-47C9-8F05-C685CBAFF60F}" uniqueName="2" name="Column2" queryTableFieldId="2" dataDxf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FBEBC59-0038-415C-8620-E592E24786FF}" name="Page018" displayName="Page018" ref="A1:B35" tableType="queryTable" totalsRowShown="0">
  <autoFilter ref="A1:B35" xr:uid="{DFBEBC59-0038-415C-8620-E592E24786FF}"/>
  <tableColumns count="2">
    <tableColumn id="1" xr3:uid="{210754BF-AC87-4528-82D5-9D7752299978}" uniqueName="1" name="Column1" queryTableFieldId="1" dataDxfId="3"/>
    <tableColumn id="2" xr3:uid="{565D40D9-7BEE-4DCD-ACC9-BDC59C808324}" uniqueName="2" name="Column2" queryTableFieldId="2" dataDxf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25FAE39-3795-4294-91FD-719023FC5D78}" name="Page019" displayName="Page019" ref="A1:B17" tableType="queryTable" totalsRowShown="0">
  <autoFilter ref="A1:B17" xr:uid="{F25FAE39-3795-4294-91FD-719023FC5D78}"/>
  <tableColumns count="2">
    <tableColumn id="1" xr3:uid="{7B6DF241-D168-4ED1-A362-81D9B6F16E78}" uniqueName="1" name="Column1" queryTableFieldId="1" dataDxfId="1"/>
    <tableColumn id="2" xr3:uid="{6868FA4E-526E-4784-A0A1-1FFB4103842E}" uniqueName="2" name="Column2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EC324B-3531-4006-BC69-F7435F3C0CA0}" name="Page002" displayName="Page002" ref="A1:B21" tableType="queryTable" totalsRowShown="0">
  <autoFilter ref="A1:B21" xr:uid="{28EC324B-3531-4006-BC69-F7435F3C0CA0}"/>
  <tableColumns count="2">
    <tableColumn id="1" xr3:uid="{CBE03FA7-7DF0-4B6F-AA1F-C0407AAD2F68}" uniqueName="1" name="Column1" queryTableFieldId="1" dataDxfId="20"/>
    <tableColumn id="2" xr3:uid="{9B5C8D0A-9DA3-4DFC-9792-B660014B433F}" uniqueName="2" name="Column2" queryTableFieldId="2" dataDxfId="1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4630EC-DAAA-4CA8-8EBA-BD05F21008AF}" name="Page006" displayName="Page006" ref="A1:B46" tableType="queryTable" totalsRowShown="0">
  <autoFilter ref="A1:B46" xr:uid="{144630EC-DAAA-4CA8-8EBA-BD05F21008AF}"/>
  <tableColumns count="2">
    <tableColumn id="1" xr3:uid="{2A46C74A-A45C-4CA5-BABD-27B8A0F7EE1A}" uniqueName="1" name="Column1" queryTableFieldId="1" dataDxfId="18"/>
    <tableColumn id="2" xr3:uid="{C514BF06-7627-41A3-AB35-D20195BA914B}" uniqueName="2" name="Column2" queryTableFieldId="2" dataDxf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937AF68-A5B6-4FA1-B612-91131C9BD8DA}" name="Page007" displayName="Page007" ref="A1:B30" tableType="queryTable" totalsRowShown="0">
  <autoFilter ref="A1:B30" xr:uid="{A937AF68-A5B6-4FA1-B612-91131C9BD8DA}"/>
  <tableColumns count="2">
    <tableColumn id="1" xr3:uid="{646D32C8-C413-4DF9-A554-ED2E12C829F1}" uniqueName="1" name="Column1" queryTableFieldId="1" dataDxfId="16"/>
    <tableColumn id="2" xr3:uid="{51443D3D-6D5F-4AB2-8AFD-5D354E6A2B37}" uniqueName="2" name="Column2" queryTableFieldId="2" dataDxf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B4C17E8-2E31-434A-A116-278EF76873ED}" name="Page009" displayName="Page009" ref="A1:A41" tableType="queryTable" totalsRowShown="0">
  <autoFilter ref="A1:A41" xr:uid="{2B4C17E8-2E31-434A-A116-278EF76873ED}"/>
  <tableColumns count="1">
    <tableColumn id="1" xr3:uid="{59ED1310-D6CD-4BA4-9F97-0F821F56145A}" uniqueName="1" name="Column1" queryTableFieldId="1" dataDxfId="1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BC018ED-481A-4A38-8BB3-0C955A24CC32}" name="Page011" displayName="Page011" ref="A1:B25" tableType="queryTable" totalsRowShown="0">
  <autoFilter ref="A1:B25" xr:uid="{DBC018ED-481A-4A38-8BB3-0C955A24CC32}"/>
  <tableColumns count="2">
    <tableColumn id="1" xr3:uid="{DD60C126-B2E9-425D-A247-E69FBD64142C}" uniqueName="1" name="Column1" queryTableFieldId="1" dataDxfId="13"/>
    <tableColumn id="2" xr3:uid="{F871D7A7-B240-482B-80C4-5764D2027574}" uniqueName="2" name="Column2" queryTableFieldId="2" dataDxfId="1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E7EBDD3-3629-41AA-85D5-76A67EBBE2BF}" name="Page012" displayName="Page012" ref="A1:B48" tableType="queryTable" totalsRowShown="0">
  <autoFilter ref="A1:B48" xr:uid="{1E7EBDD3-3629-41AA-85D5-76A67EBBE2BF}"/>
  <tableColumns count="2">
    <tableColumn id="1" xr3:uid="{32F5936E-6FBA-471F-8102-501CB1370FA2}" uniqueName="1" name="Column1" queryTableFieldId="1" dataDxfId="11"/>
    <tableColumn id="2" xr3:uid="{55794520-F3FD-44D5-81C9-75A0F749E9B8}" uniqueName="2" name="Column2" queryTableFieldId="2" dataDxf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FDF4BDE-CB8D-4C31-BEAA-674B94EF3081}" name="Page013" displayName="Page013" ref="A1:B25" tableType="queryTable" totalsRowShown="0">
  <autoFilter ref="A1:B25" xr:uid="{EFDF4BDE-CB8D-4C31-BEAA-674B94EF3081}"/>
  <tableColumns count="2">
    <tableColumn id="1" xr3:uid="{088B4FF8-C2DF-467E-833E-819301711D37}" uniqueName="1" name="Column1" queryTableFieldId="1" dataDxfId="9"/>
    <tableColumn id="2" xr3:uid="{374E9B2D-1456-429E-BE8D-AAF89A460E3B}" uniqueName="2" name="Column2" queryTableFieldId="2" dataDxf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995FCB0-1C78-4713-A1F7-E7E5E5D56759}" name="Page015" displayName="Page015" ref="A1:B57" tableType="queryTable" totalsRowShown="0">
  <autoFilter ref="A1:B57" xr:uid="{7995FCB0-1C78-4713-A1F7-E7E5E5D56759}"/>
  <tableColumns count="2">
    <tableColumn id="1" xr3:uid="{33F9F196-6C1D-44A1-ADE1-F71679C48CA0}" uniqueName="1" name="Column1" queryTableFieldId="1" dataDxfId="7"/>
    <tableColumn id="2" xr3:uid="{0340EB58-39F9-48C8-83EE-09CF9DC45488}" uniqueName="2" name="Column2" queryTableFieldId="2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C218-8E40-4D90-8117-54981195B45B}">
  <dimension ref="A1:I44"/>
  <sheetViews>
    <sheetView tabSelected="1" workbookViewId="0"/>
  </sheetViews>
  <sheetFormatPr defaultRowHeight="14.5" x14ac:dyDescent="0.35"/>
  <cols>
    <col min="1" max="1" width="10.54296875" bestFit="1" customWidth="1"/>
    <col min="2" max="2" width="75.453125" bestFit="1" customWidth="1"/>
    <col min="5" max="5" width="18.54296875" bestFit="1" customWidth="1"/>
    <col min="6" max="6" width="15.1796875" bestFit="1" customWidth="1"/>
  </cols>
  <sheetData>
    <row r="1" spans="1:7" x14ac:dyDescent="0.35">
      <c r="A1" t="s">
        <v>0</v>
      </c>
      <c r="B1" t="s">
        <v>1</v>
      </c>
    </row>
    <row r="2" spans="1:7" x14ac:dyDescent="0.35">
      <c r="B2" t="s">
        <v>2</v>
      </c>
      <c r="D2" s="5" t="s">
        <v>3</v>
      </c>
      <c r="E2" s="1" t="s">
        <v>523</v>
      </c>
      <c r="F2" s="1" t="s">
        <v>524</v>
      </c>
    </row>
    <row r="3" spans="1:7" x14ac:dyDescent="0.35">
      <c r="A3" t="s">
        <v>3</v>
      </c>
      <c r="B3" t="s">
        <v>4</v>
      </c>
      <c r="E3" s="2" t="s">
        <v>519</v>
      </c>
      <c r="F3" s="2">
        <v>50</v>
      </c>
    </row>
    <row r="4" spans="1:7" x14ac:dyDescent="0.35">
      <c r="B4" t="s">
        <v>5</v>
      </c>
      <c r="E4" s="2" t="s">
        <v>520</v>
      </c>
      <c r="F4" s="2">
        <v>60</v>
      </c>
    </row>
    <row r="5" spans="1:7" x14ac:dyDescent="0.35">
      <c r="B5" t="s">
        <v>6</v>
      </c>
      <c r="E5" s="2" t="s">
        <v>521</v>
      </c>
      <c r="F5" s="2">
        <v>55</v>
      </c>
    </row>
    <row r="6" spans="1:7" x14ac:dyDescent="0.35">
      <c r="B6" t="s">
        <v>7</v>
      </c>
      <c r="E6" s="2" t="s">
        <v>522</v>
      </c>
      <c r="F6" s="2">
        <v>70</v>
      </c>
    </row>
    <row r="7" spans="1:7" x14ac:dyDescent="0.35">
      <c r="B7" t="s">
        <v>7</v>
      </c>
    </row>
    <row r="8" spans="1:7" x14ac:dyDescent="0.35">
      <c r="B8" t="s">
        <v>8</v>
      </c>
    </row>
    <row r="9" spans="1:7" x14ac:dyDescent="0.35">
      <c r="B9" t="s">
        <v>9</v>
      </c>
      <c r="E9" s="4" t="s">
        <v>525</v>
      </c>
      <c r="F9" s="4" t="s">
        <v>526</v>
      </c>
      <c r="G9" s="4" t="s">
        <v>527</v>
      </c>
    </row>
    <row r="10" spans="1:7" x14ac:dyDescent="0.35">
      <c r="B10" t="s">
        <v>10</v>
      </c>
      <c r="E10" s="2">
        <f>AVERAGE(F3:F6)</f>
        <v>58.75</v>
      </c>
      <c r="F10" s="2">
        <f>MEDIAN(F3:F6)</f>
        <v>57.5</v>
      </c>
      <c r="G10" s="2" t="e">
        <f>_xlfn.MODE.SNGL(F3:F6)</f>
        <v>#N/A</v>
      </c>
    </row>
    <row r="11" spans="1:7" x14ac:dyDescent="0.35">
      <c r="B11" t="s">
        <v>11</v>
      </c>
    </row>
    <row r="12" spans="1:7" x14ac:dyDescent="0.35">
      <c r="B12" t="s">
        <v>12</v>
      </c>
    </row>
    <row r="13" spans="1:7" x14ac:dyDescent="0.35">
      <c r="B13" t="s">
        <v>13</v>
      </c>
    </row>
    <row r="14" spans="1:7" x14ac:dyDescent="0.35">
      <c r="B14" t="s">
        <v>14</v>
      </c>
    </row>
    <row r="15" spans="1:7" x14ac:dyDescent="0.35">
      <c r="B15" t="s">
        <v>14</v>
      </c>
    </row>
    <row r="16" spans="1:7" x14ac:dyDescent="0.35">
      <c r="B16" t="s">
        <v>15</v>
      </c>
    </row>
    <row r="17" spans="1:9" x14ac:dyDescent="0.35">
      <c r="B17" t="s">
        <v>16</v>
      </c>
    </row>
    <row r="18" spans="1:9" x14ac:dyDescent="0.35">
      <c r="B18" t="s">
        <v>17</v>
      </c>
    </row>
    <row r="19" spans="1:9" x14ac:dyDescent="0.35">
      <c r="B19" t="s">
        <v>18</v>
      </c>
    </row>
    <row r="20" spans="1:9" x14ac:dyDescent="0.35">
      <c r="B20" t="s">
        <v>19</v>
      </c>
    </row>
    <row r="21" spans="1:9" x14ac:dyDescent="0.35">
      <c r="B21" t="s">
        <v>20</v>
      </c>
    </row>
    <row r="22" spans="1:9" x14ac:dyDescent="0.35">
      <c r="B22" t="s">
        <v>21</v>
      </c>
    </row>
    <row r="23" spans="1:9" x14ac:dyDescent="0.35">
      <c r="B23" t="s">
        <v>22</v>
      </c>
    </row>
    <row r="24" spans="1:9" x14ac:dyDescent="0.35">
      <c r="A24" t="s">
        <v>23</v>
      </c>
      <c r="B24" t="s">
        <v>24</v>
      </c>
      <c r="D24" s="5" t="s">
        <v>23</v>
      </c>
      <c r="E24" s="3" t="s">
        <v>528</v>
      </c>
    </row>
    <row r="25" spans="1:9" x14ac:dyDescent="0.35">
      <c r="B25" t="s">
        <v>25</v>
      </c>
      <c r="E25" s="2">
        <v>15</v>
      </c>
      <c r="G25" s="4" t="s">
        <v>525</v>
      </c>
      <c r="H25" s="4" t="s">
        <v>526</v>
      </c>
      <c r="I25" s="4" t="s">
        <v>527</v>
      </c>
    </row>
    <row r="26" spans="1:9" x14ac:dyDescent="0.35">
      <c r="B26" t="s">
        <v>26</v>
      </c>
      <c r="E26" s="2">
        <v>10</v>
      </c>
      <c r="G26" s="2">
        <f>AVERAGE(E25:E44)</f>
        <v>17</v>
      </c>
      <c r="H26" s="2">
        <f>MEDIAN(E25:E44)</f>
        <v>15</v>
      </c>
      <c r="I26" s="2">
        <f>_xlfn.MODE.SNGL(E25:E44)</f>
        <v>10</v>
      </c>
    </row>
    <row r="27" spans="1:9" x14ac:dyDescent="0.35">
      <c r="B27" t="s">
        <v>27</v>
      </c>
      <c r="E27" s="2">
        <v>20</v>
      </c>
    </row>
    <row r="28" spans="1:9" x14ac:dyDescent="0.35">
      <c r="B28" t="s">
        <v>28</v>
      </c>
      <c r="E28" s="2">
        <v>25</v>
      </c>
    </row>
    <row r="29" spans="1:9" x14ac:dyDescent="0.35">
      <c r="B29" t="s">
        <v>29</v>
      </c>
      <c r="E29" s="2">
        <v>15</v>
      </c>
    </row>
    <row r="30" spans="1:9" x14ac:dyDescent="0.35">
      <c r="B30" t="s">
        <v>30</v>
      </c>
      <c r="E30" s="2">
        <v>10</v>
      </c>
    </row>
    <row r="31" spans="1:9" x14ac:dyDescent="0.35">
      <c r="B31" t="s">
        <v>31</v>
      </c>
      <c r="E31" s="2">
        <v>30</v>
      </c>
    </row>
    <row r="32" spans="1:9" x14ac:dyDescent="0.35">
      <c r="B32" t="s">
        <v>32</v>
      </c>
      <c r="E32" s="2">
        <v>20</v>
      </c>
    </row>
    <row r="33" spans="2:5" x14ac:dyDescent="0.35">
      <c r="B33" t="s">
        <v>33</v>
      </c>
      <c r="E33" s="2">
        <v>15</v>
      </c>
    </row>
    <row r="34" spans="2:5" x14ac:dyDescent="0.35">
      <c r="B34" t="s">
        <v>33</v>
      </c>
      <c r="E34" s="2">
        <v>10</v>
      </c>
    </row>
    <row r="35" spans="2:5" x14ac:dyDescent="0.35">
      <c r="B35" t="s">
        <v>34</v>
      </c>
      <c r="E35" s="2">
        <v>10</v>
      </c>
    </row>
    <row r="36" spans="2:5" x14ac:dyDescent="0.35">
      <c r="B36" t="s">
        <v>35</v>
      </c>
      <c r="E36" s="2">
        <v>25</v>
      </c>
    </row>
    <row r="37" spans="2:5" x14ac:dyDescent="0.35">
      <c r="B37" t="s">
        <v>36</v>
      </c>
      <c r="E37" s="2">
        <v>15</v>
      </c>
    </row>
    <row r="38" spans="2:5" x14ac:dyDescent="0.35">
      <c r="B38" t="s">
        <v>37</v>
      </c>
      <c r="E38" s="2">
        <v>20</v>
      </c>
    </row>
    <row r="39" spans="2:5" x14ac:dyDescent="0.35">
      <c r="B39" t="s">
        <v>38</v>
      </c>
      <c r="E39" s="2">
        <v>20</v>
      </c>
    </row>
    <row r="40" spans="2:5" x14ac:dyDescent="0.35">
      <c r="E40" s="2">
        <v>15</v>
      </c>
    </row>
    <row r="41" spans="2:5" x14ac:dyDescent="0.35">
      <c r="E41" s="2">
        <v>10</v>
      </c>
    </row>
    <row r="42" spans="2:5" x14ac:dyDescent="0.35">
      <c r="E42" s="2">
        <v>10</v>
      </c>
    </row>
    <row r="43" spans="2:5" x14ac:dyDescent="0.35">
      <c r="E43" s="2">
        <v>20</v>
      </c>
    </row>
    <row r="44" spans="2:5" x14ac:dyDescent="0.35">
      <c r="E44" s="2">
        <v>25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C87E-1FD0-4B58-B52A-957D3E4B8A84}">
  <dimension ref="A1:K102"/>
  <sheetViews>
    <sheetView topLeftCell="B31" zoomScaleNormal="100" workbookViewId="0"/>
  </sheetViews>
  <sheetFormatPr defaultRowHeight="14.5" x14ac:dyDescent="0.35"/>
  <cols>
    <col min="1" max="1" width="73.90625" bestFit="1" customWidth="1"/>
    <col min="4" max="4" width="14.26953125" bestFit="1" customWidth="1"/>
    <col min="6" max="6" width="9.54296875" bestFit="1" customWidth="1"/>
    <col min="7" max="7" width="11.453125" bestFit="1" customWidth="1"/>
    <col min="11" max="11" width="10.7265625" bestFit="1" customWidth="1"/>
  </cols>
  <sheetData>
    <row r="1" spans="1:8" x14ac:dyDescent="0.35">
      <c r="A1" t="s">
        <v>0</v>
      </c>
    </row>
    <row r="2" spans="1:8" ht="15" thickBot="1" x14ac:dyDescent="0.4">
      <c r="A2" t="s">
        <v>264</v>
      </c>
      <c r="C2" s="5" t="s">
        <v>591</v>
      </c>
      <c r="D2" s="8" t="s">
        <v>590</v>
      </c>
      <c r="E2" s="17" t="s">
        <v>562</v>
      </c>
      <c r="G2" s="4" t="s">
        <v>585</v>
      </c>
    </row>
    <row r="3" spans="1:8" x14ac:dyDescent="0.35">
      <c r="A3" t="s">
        <v>265</v>
      </c>
      <c r="D3" s="2">
        <v>125</v>
      </c>
      <c r="E3" s="2">
        <v>110</v>
      </c>
      <c r="G3" s="13" t="s">
        <v>562</v>
      </c>
      <c r="H3" s="13" t="s">
        <v>565</v>
      </c>
    </row>
    <row r="4" spans="1:8" x14ac:dyDescent="0.35">
      <c r="A4" t="s">
        <v>7</v>
      </c>
      <c r="D4" s="2">
        <v>148</v>
      </c>
      <c r="E4" s="2">
        <v>120</v>
      </c>
      <c r="G4">
        <v>110</v>
      </c>
      <c r="H4">
        <v>0</v>
      </c>
    </row>
    <row r="5" spans="1:8" x14ac:dyDescent="0.35">
      <c r="A5" t="s">
        <v>7</v>
      </c>
      <c r="D5" s="2">
        <v>137</v>
      </c>
      <c r="E5" s="2">
        <v>130</v>
      </c>
      <c r="G5">
        <v>120</v>
      </c>
      <c r="H5">
        <v>6</v>
      </c>
    </row>
    <row r="6" spans="1:8" x14ac:dyDescent="0.35">
      <c r="A6" t="s">
        <v>266</v>
      </c>
      <c r="D6" s="2">
        <v>120</v>
      </c>
      <c r="E6" s="2">
        <v>140</v>
      </c>
      <c r="G6">
        <v>130</v>
      </c>
      <c r="H6">
        <v>44</v>
      </c>
    </row>
    <row r="7" spans="1:8" x14ac:dyDescent="0.35">
      <c r="A7" t="s">
        <v>267</v>
      </c>
      <c r="D7" s="2">
        <v>135</v>
      </c>
      <c r="E7" s="2">
        <v>150</v>
      </c>
      <c r="G7">
        <v>140</v>
      </c>
      <c r="H7">
        <v>43</v>
      </c>
    </row>
    <row r="8" spans="1:8" x14ac:dyDescent="0.35">
      <c r="A8" t="s">
        <v>268</v>
      </c>
      <c r="D8" s="2">
        <v>132</v>
      </c>
      <c r="G8">
        <v>150</v>
      </c>
      <c r="H8">
        <v>7</v>
      </c>
    </row>
    <row r="9" spans="1:8" ht="15" thickBot="1" x14ac:dyDescent="0.4">
      <c r="A9" t="s">
        <v>269</v>
      </c>
      <c r="D9" s="2">
        <v>145</v>
      </c>
      <c r="G9" s="12" t="s">
        <v>564</v>
      </c>
      <c r="H9" s="12">
        <v>0</v>
      </c>
    </row>
    <row r="10" spans="1:8" x14ac:dyDescent="0.35">
      <c r="A10" t="s">
        <v>269</v>
      </c>
      <c r="D10" s="2">
        <v>122</v>
      </c>
    </row>
    <row r="11" spans="1:8" x14ac:dyDescent="0.35">
      <c r="A11" t="s">
        <v>269</v>
      </c>
      <c r="D11" s="2">
        <v>130</v>
      </c>
    </row>
    <row r="12" spans="1:8" x14ac:dyDescent="0.35">
      <c r="A12" t="s">
        <v>269</v>
      </c>
      <c r="D12" s="2">
        <v>141</v>
      </c>
    </row>
    <row r="13" spans="1:8" x14ac:dyDescent="0.35">
      <c r="A13" t="s">
        <v>270</v>
      </c>
      <c r="D13" s="2">
        <v>118</v>
      </c>
    </row>
    <row r="14" spans="1:8" x14ac:dyDescent="0.35">
      <c r="A14" t="s">
        <v>270</v>
      </c>
      <c r="D14" s="2">
        <v>125</v>
      </c>
      <c r="G14" s="4" t="s">
        <v>592</v>
      </c>
    </row>
    <row r="15" spans="1:8" x14ac:dyDescent="0.35">
      <c r="A15" t="s">
        <v>270</v>
      </c>
      <c r="D15" s="2">
        <v>132</v>
      </c>
      <c r="G15" s="2">
        <f>MEDIAN(D3:D102)</f>
        <v>130.5</v>
      </c>
    </row>
    <row r="16" spans="1:8" x14ac:dyDescent="0.35">
      <c r="A16" t="s">
        <v>271</v>
      </c>
      <c r="D16" s="2">
        <v>136</v>
      </c>
    </row>
    <row r="17" spans="1:7" x14ac:dyDescent="0.35">
      <c r="A17" t="s">
        <v>88</v>
      </c>
      <c r="D17" s="2">
        <v>128</v>
      </c>
      <c r="G17" s="4" t="s">
        <v>586</v>
      </c>
    </row>
    <row r="18" spans="1:7" x14ac:dyDescent="0.35">
      <c r="A18" t="s">
        <v>88</v>
      </c>
      <c r="D18" s="2">
        <v>123</v>
      </c>
    </row>
    <row r="19" spans="1:7" x14ac:dyDescent="0.35">
      <c r="A19" t="s">
        <v>272</v>
      </c>
      <c r="D19" s="2">
        <v>132</v>
      </c>
    </row>
    <row r="20" spans="1:7" x14ac:dyDescent="0.35">
      <c r="A20" t="s">
        <v>273</v>
      </c>
      <c r="D20" s="2">
        <v>138</v>
      </c>
    </row>
    <row r="21" spans="1:7" x14ac:dyDescent="0.35">
      <c r="A21" t="s">
        <v>274</v>
      </c>
      <c r="D21" s="2">
        <v>126</v>
      </c>
    </row>
    <row r="22" spans="1:7" x14ac:dyDescent="0.35">
      <c r="A22" t="s">
        <v>275</v>
      </c>
      <c r="D22" s="2">
        <v>129</v>
      </c>
    </row>
    <row r="23" spans="1:7" x14ac:dyDescent="0.35">
      <c r="A23" t="s">
        <v>276</v>
      </c>
      <c r="D23" s="2">
        <v>136</v>
      </c>
    </row>
    <row r="24" spans="1:7" x14ac:dyDescent="0.35">
      <c r="A24" t="s">
        <v>277</v>
      </c>
      <c r="D24" s="2">
        <v>127</v>
      </c>
    </row>
    <row r="25" spans="1:7" x14ac:dyDescent="0.35">
      <c r="A25" t="s">
        <v>278</v>
      </c>
      <c r="D25" s="2">
        <v>130</v>
      </c>
    </row>
    <row r="26" spans="1:7" x14ac:dyDescent="0.35">
      <c r="A26" t="s">
        <v>279</v>
      </c>
      <c r="D26" s="2">
        <v>122</v>
      </c>
    </row>
    <row r="27" spans="1:7" x14ac:dyDescent="0.35">
      <c r="A27" t="s">
        <v>280</v>
      </c>
      <c r="D27" s="2">
        <v>125</v>
      </c>
    </row>
    <row r="28" spans="1:7" x14ac:dyDescent="0.35">
      <c r="A28" t="s">
        <v>281</v>
      </c>
      <c r="D28" s="2">
        <v>133</v>
      </c>
    </row>
    <row r="29" spans="1:7" x14ac:dyDescent="0.35">
      <c r="A29" t="s">
        <v>282</v>
      </c>
      <c r="D29" s="2">
        <v>140</v>
      </c>
    </row>
    <row r="30" spans="1:7" x14ac:dyDescent="0.35">
      <c r="A30" t="s">
        <v>283</v>
      </c>
      <c r="D30" s="2">
        <v>126</v>
      </c>
    </row>
    <row r="31" spans="1:7" x14ac:dyDescent="0.35">
      <c r="A31" t="s">
        <v>284</v>
      </c>
      <c r="D31" s="2">
        <v>133</v>
      </c>
    </row>
    <row r="32" spans="1:7" x14ac:dyDescent="0.35">
      <c r="A32" t="s">
        <v>285</v>
      </c>
      <c r="D32" s="2">
        <v>135</v>
      </c>
    </row>
    <row r="33" spans="1:11" x14ac:dyDescent="0.35">
      <c r="A33" t="s">
        <v>286</v>
      </c>
      <c r="D33" s="2">
        <v>136</v>
      </c>
    </row>
    <row r="34" spans="1:11" x14ac:dyDescent="0.35">
      <c r="A34" t="s">
        <v>287</v>
      </c>
      <c r="D34" s="2">
        <v>127</v>
      </c>
      <c r="F34" s="5" t="s">
        <v>593</v>
      </c>
      <c r="G34" s="8" t="s">
        <v>594</v>
      </c>
      <c r="H34" s="8" t="s">
        <v>595</v>
      </c>
      <c r="I34" s="8" t="s">
        <v>596</v>
      </c>
      <c r="K34" s="11" t="s">
        <v>579</v>
      </c>
    </row>
    <row r="35" spans="1:11" x14ac:dyDescent="0.35">
      <c r="A35" t="s">
        <v>288</v>
      </c>
      <c r="D35" s="2">
        <v>130</v>
      </c>
      <c r="G35" s="2">
        <v>45</v>
      </c>
      <c r="H35" s="2">
        <v>32</v>
      </c>
      <c r="I35" s="2">
        <v>40</v>
      </c>
    </row>
    <row r="36" spans="1:11" x14ac:dyDescent="0.35">
      <c r="A36" t="s">
        <v>289</v>
      </c>
      <c r="D36" s="2">
        <v>122</v>
      </c>
      <c r="G36" s="2">
        <v>35</v>
      </c>
      <c r="H36" s="2">
        <v>28</v>
      </c>
      <c r="I36" s="2">
        <v>39</v>
      </c>
    </row>
    <row r="37" spans="1:11" x14ac:dyDescent="0.35">
      <c r="A37" t="s">
        <v>290</v>
      </c>
      <c r="D37" s="2">
        <v>125</v>
      </c>
      <c r="G37" s="2">
        <v>40</v>
      </c>
      <c r="H37" s="2">
        <v>30</v>
      </c>
      <c r="I37" s="2">
        <v>42</v>
      </c>
    </row>
    <row r="38" spans="1:11" x14ac:dyDescent="0.35">
      <c r="A38" t="s">
        <v>291</v>
      </c>
      <c r="D38" s="2">
        <v>133</v>
      </c>
      <c r="G38" s="2">
        <v>38</v>
      </c>
      <c r="H38" s="2">
        <v>34</v>
      </c>
      <c r="I38" s="2">
        <v>41</v>
      </c>
    </row>
    <row r="39" spans="1:11" x14ac:dyDescent="0.35">
      <c r="A39" t="s">
        <v>292</v>
      </c>
      <c r="D39" s="2">
        <v>140</v>
      </c>
      <c r="G39" s="2">
        <v>42</v>
      </c>
      <c r="H39" s="2">
        <v>33</v>
      </c>
      <c r="I39" s="2">
        <v>38</v>
      </c>
    </row>
    <row r="40" spans="1:11" x14ac:dyDescent="0.35">
      <c r="A40" t="s">
        <v>293</v>
      </c>
      <c r="D40" s="2">
        <v>126</v>
      </c>
      <c r="G40" s="2">
        <v>37</v>
      </c>
      <c r="H40" s="2">
        <v>35</v>
      </c>
      <c r="I40" s="2">
        <v>43</v>
      </c>
    </row>
    <row r="41" spans="1:11" x14ac:dyDescent="0.35">
      <c r="A41" t="s">
        <v>294</v>
      </c>
      <c r="D41" s="2">
        <v>133</v>
      </c>
      <c r="G41" s="2">
        <v>39</v>
      </c>
      <c r="H41" s="2">
        <v>31</v>
      </c>
      <c r="I41" s="2">
        <v>45</v>
      </c>
    </row>
    <row r="42" spans="1:11" x14ac:dyDescent="0.35">
      <c r="D42" s="2">
        <v>135</v>
      </c>
      <c r="G42" s="2">
        <v>43</v>
      </c>
      <c r="H42" s="2">
        <v>29</v>
      </c>
      <c r="I42" s="2">
        <v>44</v>
      </c>
    </row>
    <row r="43" spans="1:11" x14ac:dyDescent="0.35">
      <c r="D43" s="2">
        <v>136</v>
      </c>
      <c r="G43" s="2">
        <v>44</v>
      </c>
      <c r="H43" s="2">
        <v>36</v>
      </c>
      <c r="I43" s="2">
        <v>41</v>
      </c>
    </row>
    <row r="44" spans="1:11" x14ac:dyDescent="0.35">
      <c r="D44" s="2">
        <v>127</v>
      </c>
      <c r="G44" s="2">
        <v>41</v>
      </c>
      <c r="H44" s="2">
        <v>37</v>
      </c>
      <c r="I44" s="2">
        <v>37</v>
      </c>
    </row>
    <row r="45" spans="1:11" x14ac:dyDescent="0.35">
      <c r="D45" s="2">
        <v>130</v>
      </c>
      <c r="F45" s="4" t="s">
        <v>597</v>
      </c>
      <c r="G45" s="6">
        <f>AVERAGE(G35:G44)</f>
        <v>40.4</v>
      </c>
      <c r="H45" s="6">
        <f t="shared" ref="H45:I45" si="0">AVERAGE(H35:H44)</f>
        <v>32.5</v>
      </c>
      <c r="I45" s="6">
        <f t="shared" si="0"/>
        <v>41</v>
      </c>
    </row>
    <row r="46" spans="1:11" x14ac:dyDescent="0.35">
      <c r="D46" s="2">
        <v>122</v>
      </c>
      <c r="F46" s="4" t="s">
        <v>598</v>
      </c>
      <c r="G46" s="6">
        <f>MAX(G35:G44)-MIN(G35:G44)</f>
        <v>10</v>
      </c>
      <c r="H46" s="6">
        <f t="shared" ref="H46:I46" si="1">MAX(H35:H44)-MIN(H35:H44)</f>
        <v>9</v>
      </c>
      <c r="I46" s="6">
        <f t="shared" si="1"/>
        <v>8</v>
      </c>
    </row>
    <row r="47" spans="1:11" x14ac:dyDescent="0.35">
      <c r="D47" s="2">
        <v>125</v>
      </c>
    </row>
    <row r="48" spans="1:11" x14ac:dyDescent="0.35">
      <c r="D48" s="2">
        <v>133</v>
      </c>
    </row>
    <row r="49" spans="4:4" x14ac:dyDescent="0.35">
      <c r="D49" s="2">
        <v>140</v>
      </c>
    </row>
    <row r="50" spans="4:4" x14ac:dyDescent="0.35">
      <c r="D50" s="2">
        <v>126</v>
      </c>
    </row>
    <row r="51" spans="4:4" x14ac:dyDescent="0.35">
      <c r="D51" s="2">
        <v>133</v>
      </c>
    </row>
    <row r="52" spans="4:4" x14ac:dyDescent="0.35">
      <c r="D52" s="2">
        <v>135</v>
      </c>
    </row>
    <row r="53" spans="4:4" x14ac:dyDescent="0.35">
      <c r="D53" s="2">
        <v>136</v>
      </c>
    </row>
    <row r="54" spans="4:4" x14ac:dyDescent="0.35">
      <c r="D54" s="2">
        <v>127</v>
      </c>
    </row>
    <row r="55" spans="4:4" x14ac:dyDescent="0.35">
      <c r="D55" s="2">
        <v>130</v>
      </c>
    </row>
    <row r="56" spans="4:4" x14ac:dyDescent="0.35">
      <c r="D56" s="2">
        <v>122</v>
      </c>
    </row>
    <row r="57" spans="4:4" x14ac:dyDescent="0.35">
      <c r="D57" s="2">
        <v>125</v>
      </c>
    </row>
    <row r="58" spans="4:4" x14ac:dyDescent="0.35">
      <c r="D58" s="2">
        <v>133</v>
      </c>
    </row>
    <row r="59" spans="4:4" x14ac:dyDescent="0.35">
      <c r="D59" s="2">
        <v>140</v>
      </c>
    </row>
    <row r="60" spans="4:4" x14ac:dyDescent="0.35">
      <c r="D60" s="2">
        <v>126</v>
      </c>
    </row>
    <row r="61" spans="4:4" x14ac:dyDescent="0.35">
      <c r="D61" s="2">
        <v>133</v>
      </c>
    </row>
    <row r="62" spans="4:4" x14ac:dyDescent="0.35">
      <c r="D62" s="2">
        <v>135</v>
      </c>
    </row>
    <row r="63" spans="4:4" x14ac:dyDescent="0.35">
      <c r="D63" s="2">
        <v>130</v>
      </c>
    </row>
    <row r="64" spans="4:4" x14ac:dyDescent="0.35">
      <c r="D64" s="2">
        <v>134</v>
      </c>
    </row>
    <row r="65" spans="4:4" x14ac:dyDescent="0.35">
      <c r="D65" s="2">
        <v>141</v>
      </c>
    </row>
    <row r="66" spans="4:4" x14ac:dyDescent="0.35">
      <c r="D66" s="2">
        <v>119</v>
      </c>
    </row>
    <row r="67" spans="4:4" x14ac:dyDescent="0.35">
      <c r="D67" s="2">
        <v>125</v>
      </c>
    </row>
    <row r="68" spans="4:4" x14ac:dyDescent="0.35">
      <c r="D68" s="2">
        <v>131</v>
      </c>
    </row>
    <row r="69" spans="4:4" x14ac:dyDescent="0.35">
      <c r="D69" s="2">
        <v>136</v>
      </c>
    </row>
    <row r="70" spans="4:4" x14ac:dyDescent="0.35">
      <c r="D70" s="2">
        <v>128</v>
      </c>
    </row>
    <row r="71" spans="4:4" x14ac:dyDescent="0.35">
      <c r="D71" s="2">
        <v>124</v>
      </c>
    </row>
    <row r="72" spans="4:4" x14ac:dyDescent="0.35">
      <c r="D72" s="2">
        <v>132</v>
      </c>
    </row>
    <row r="73" spans="4:4" x14ac:dyDescent="0.35">
      <c r="D73" s="2">
        <v>130</v>
      </c>
    </row>
    <row r="74" spans="4:4" x14ac:dyDescent="0.35">
      <c r="D74" s="2">
        <v>134</v>
      </c>
    </row>
    <row r="75" spans="4:4" x14ac:dyDescent="0.35">
      <c r="D75" s="2">
        <v>141</v>
      </c>
    </row>
    <row r="76" spans="4:4" x14ac:dyDescent="0.35">
      <c r="D76" s="2">
        <v>119</v>
      </c>
    </row>
    <row r="77" spans="4:4" x14ac:dyDescent="0.35">
      <c r="D77" s="2">
        <v>125</v>
      </c>
    </row>
    <row r="78" spans="4:4" x14ac:dyDescent="0.35">
      <c r="D78" s="2">
        <v>131</v>
      </c>
    </row>
    <row r="79" spans="4:4" x14ac:dyDescent="0.35">
      <c r="D79" s="2">
        <v>136</v>
      </c>
    </row>
    <row r="80" spans="4:4" x14ac:dyDescent="0.35">
      <c r="D80" s="2">
        <v>128</v>
      </c>
    </row>
    <row r="81" spans="4:4" x14ac:dyDescent="0.35">
      <c r="D81" s="2">
        <v>124</v>
      </c>
    </row>
    <row r="82" spans="4:4" x14ac:dyDescent="0.35">
      <c r="D82" s="2">
        <v>132</v>
      </c>
    </row>
    <row r="83" spans="4:4" x14ac:dyDescent="0.35">
      <c r="D83" s="2">
        <v>130</v>
      </c>
    </row>
    <row r="84" spans="4:4" x14ac:dyDescent="0.35">
      <c r="D84" s="2">
        <v>134</v>
      </c>
    </row>
    <row r="85" spans="4:4" x14ac:dyDescent="0.35">
      <c r="D85" s="2">
        <v>141</v>
      </c>
    </row>
    <row r="86" spans="4:4" x14ac:dyDescent="0.35">
      <c r="D86" s="2">
        <v>119</v>
      </c>
    </row>
    <row r="87" spans="4:4" x14ac:dyDescent="0.35">
      <c r="D87" s="2">
        <v>125</v>
      </c>
    </row>
    <row r="88" spans="4:4" x14ac:dyDescent="0.35">
      <c r="D88" s="2">
        <v>131</v>
      </c>
    </row>
    <row r="89" spans="4:4" x14ac:dyDescent="0.35">
      <c r="D89" s="2">
        <v>136</v>
      </c>
    </row>
    <row r="90" spans="4:4" x14ac:dyDescent="0.35">
      <c r="D90" s="2">
        <v>128</v>
      </c>
    </row>
    <row r="91" spans="4:4" x14ac:dyDescent="0.35">
      <c r="D91" s="2">
        <v>124</v>
      </c>
    </row>
    <row r="92" spans="4:4" x14ac:dyDescent="0.35">
      <c r="D92" s="2">
        <v>132</v>
      </c>
    </row>
    <row r="93" spans="4:4" x14ac:dyDescent="0.35">
      <c r="D93" s="2">
        <v>130</v>
      </c>
    </row>
    <row r="94" spans="4:4" x14ac:dyDescent="0.35">
      <c r="D94" s="2">
        <v>134</v>
      </c>
    </row>
    <row r="95" spans="4:4" x14ac:dyDescent="0.35">
      <c r="D95" s="2">
        <v>141</v>
      </c>
    </row>
    <row r="96" spans="4:4" x14ac:dyDescent="0.35">
      <c r="D96" s="2">
        <v>119</v>
      </c>
    </row>
    <row r="97" spans="4:4" x14ac:dyDescent="0.35">
      <c r="D97" s="2">
        <v>125</v>
      </c>
    </row>
    <row r="98" spans="4:4" x14ac:dyDescent="0.35">
      <c r="D98" s="2">
        <v>131</v>
      </c>
    </row>
    <row r="99" spans="4:4" x14ac:dyDescent="0.35">
      <c r="D99" s="2">
        <v>136</v>
      </c>
    </row>
    <row r="100" spans="4:4" x14ac:dyDescent="0.35">
      <c r="D100" s="2">
        <v>128</v>
      </c>
    </row>
    <row r="101" spans="4:4" x14ac:dyDescent="0.35">
      <c r="D101" s="2">
        <v>124</v>
      </c>
    </row>
    <row r="102" spans="4:4" x14ac:dyDescent="0.35">
      <c r="D102" s="2">
        <v>132</v>
      </c>
    </row>
  </sheetData>
  <sortState xmlns:xlrd2="http://schemas.microsoft.com/office/spreadsheetml/2017/richdata2" ref="G4:G8">
    <sortCondition ref="G4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77E87-70E1-4A6A-93FE-1691D8937E37}">
  <dimension ref="A1:G53"/>
  <sheetViews>
    <sheetView topLeftCell="A3" workbookViewId="0">
      <selection activeCell="A3" sqref="A3"/>
    </sheetView>
  </sheetViews>
  <sheetFormatPr defaultRowHeight="14.5" x14ac:dyDescent="0.35"/>
  <cols>
    <col min="1" max="1" width="10.54296875" bestFit="1" customWidth="1"/>
    <col min="2" max="2" width="76.36328125" bestFit="1" customWidth="1"/>
    <col min="7" max="7" width="14.90625" bestFit="1" customWidth="1"/>
  </cols>
  <sheetData>
    <row r="1" spans="1:7" x14ac:dyDescent="0.35">
      <c r="A1" t="s">
        <v>0</v>
      </c>
      <c r="B1" t="s">
        <v>1</v>
      </c>
    </row>
    <row r="2" spans="1:7" x14ac:dyDescent="0.35">
      <c r="B2" t="s">
        <v>295</v>
      </c>
    </row>
    <row r="3" spans="1:7" x14ac:dyDescent="0.35">
      <c r="A3" t="s">
        <v>3</v>
      </c>
      <c r="B3" t="s">
        <v>296</v>
      </c>
      <c r="D3" s="5" t="s">
        <v>3</v>
      </c>
      <c r="E3" s="8" t="s">
        <v>599</v>
      </c>
      <c r="G3" s="4" t="s">
        <v>600</v>
      </c>
    </row>
    <row r="4" spans="1:7" x14ac:dyDescent="0.35">
      <c r="B4" t="s">
        <v>297</v>
      </c>
      <c r="E4" s="2">
        <v>-2.5</v>
      </c>
      <c r="G4" s="2">
        <f>_xlfn.SKEW.P(E4:E53)</f>
        <v>5.2895806034817562E-2</v>
      </c>
    </row>
    <row r="5" spans="1:7" x14ac:dyDescent="0.35">
      <c r="B5" t="s">
        <v>7</v>
      </c>
      <c r="E5" s="2">
        <v>1.3</v>
      </c>
    </row>
    <row r="6" spans="1:7" x14ac:dyDescent="0.35">
      <c r="B6" t="s">
        <v>7</v>
      </c>
      <c r="E6" s="2">
        <v>-0.8</v>
      </c>
      <c r="G6" s="4" t="s">
        <v>363</v>
      </c>
    </row>
    <row r="7" spans="1:7" x14ac:dyDescent="0.35">
      <c r="B7" t="s">
        <v>298</v>
      </c>
      <c r="E7" s="2">
        <v>-1.9</v>
      </c>
      <c r="G7" s="2">
        <f>KURT(E4:E53)</f>
        <v>-1.3042496425917365</v>
      </c>
    </row>
    <row r="8" spans="1:7" x14ac:dyDescent="0.35">
      <c r="B8" t="s">
        <v>299</v>
      </c>
      <c r="E8" s="2">
        <v>2.1</v>
      </c>
    </row>
    <row r="9" spans="1:7" x14ac:dyDescent="0.35">
      <c r="B9" t="s">
        <v>300</v>
      </c>
      <c r="E9" s="2">
        <v>0.5</v>
      </c>
      <c r="G9" s="4" t="s">
        <v>601</v>
      </c>
    </row>
    <row r="10" spans="1:7" x14ac:dyDescent="0.35">
      <c r="B10" t="s">
        <v>301</v>
      </c>
      <c r="E10" s="2">
        <v>-1.2</v>
      </c>
      <c r="G10" t="s">
        <v>602</v>
      </c>
    </row>
    <row r="11" spans="1:7" x14ac:dyDescent="0.35">
      <c r="B11" t="s">
        <v>302</v>
      </c>
      <c r="E11" s="2">
        <v>1.8</v>
      </c>
      <c r="G11" t="s">
        <v>603</v>
      </c>
    </row>
    <row r="12" spans="1:7" x14ac:dyDescent="0.35">
      <c r="B12" t="s">
        <v>303</v>
      </c>
      <c r="E12" s="2">
        <v>-0.5</v>
      </c>
    </row>
    <row r="13" spans="1:7" x14ac:dyDescent="0.35">
      <c r="B13" t="s">
        <v>88</v>
      </c>
      <c r="E13" s="2">
        <v>2.2999999999999998</v>
      </c>
    </row>
    <row r="14" spans="1:7" x14ac:dyDescent="0.35">
      <c r="B14" t="s">
        <v>304</v>
      </c>
      <c r="E14" s="2">
        <v>-0.7</v>
      </c>
    </row>
    <row r="15" spans="1:7" x14ac:dyDescent="0.35">
      <c r="B15" t="s">
        <v>305</v>
      </c>
      <c r="E15" s="2">
        <v>1.2</v>
      </c>
    </row>
    <row r="16" spans="1:7" x14ac:dyDescent="0.35">
      <c r="B16" t="s">
        <v>306</v>
      </c>
      <c r="E16" s="2">
        <v>-1.5</v>
      </c>
    </row>
    <row r="17" spans="2:5" x14ac:dyDescent="0.35">
      <c r="B17" t="s">
        <v>307</v>
      </c>
      <c r="E17" s="2">
        <v>-0.3</v>
      </c>
    </row>
    <row r="18" spans="2:5" x14ac:dyDescent="0.35">
      <c r="B18" t="s">
        <v>308</v>
      </c>
      <c r="E18" s="2">
        <v>2.6</v>
      </c>
    </row>
    <row r="19" spans="2:5" x14ac:dyDescent="0.35">
      <c r="B19" t="s">
        <v>309</v>
      </c>
      <c r="E19" s="2">
        <v>1.1000000000000001</v>
      </c>
    </row>
    <row r="20" spans="2:5" x14ac:dyDescent="0.35">
      <c r="B20" t="s">
        <v>310</v>
      </c>
      <c r="E20" s="2">
        <v>-1.7</v>
      </c>
    </row>
    <row r="21" spans="2:5" x14ac:dyDescent="0.35">
      <c r="B21" t="s">
        <v>311</v>
      </c>
      <c r="E21" s="2">
        <v>0.9</v>
      </c>
    </row>
    <row r="22" spans="2:5" x14ac:dyDescent="0.35">
      <c r="E22" s="2">
        <v>-1.4</v>
      </c>
    </row>
    <row r="23" spans="2:5" x14ac:dyDescent="0.35">
      <c r="E23" s="2">
        <v>0.3</v>
      </c>
    </row>
    <row r="24" spans="2:5" x14ac:dyDescent="0.35">
      <c r="E24" s="2">
        <v>1.9</v>
      </c>
    </row>
    <row r="25" spans="2:5" x14ac:dyDescent="0.35">
      <c r="E25" s="2">
        <v>-1.1000000000000001</v>
      </c>
    </row>
    <row r="26" spans="2:5" x14ac:dyDescent="0.35">
      <c r="E26" s="2">
        <v>-0.4</v>
      </c>
    </row>
    <row r="27" spans="2:5" x14ac:dyDescent="0.35">
      <c r="E27" s="2">
        <v>2.2000000000000002</v>
      </c>
    </row>
    <row r="28" spans="2:5" x14ac:dyDescent="0.35">
      <c r="E28" s="2">
        <v>-0.9</v>
      </c>
    </row>
    <row r="29" spans="2:5" x14ac:dyDescent="0.35">
      <c r="E29" s="2">
        <v>1.6</v>
      </c>
    </row>
    <row r="30" spans="2:5" x14ac:dyDescent="0.35">
      <c r="E30" s="2">
        <v>-0.6</v>
      </c>
    </row>
    <row r="31" spans="2:5" x14ac:dyDescent="0.35">
      <c r="E31" s="2">
        <v>-1.3</v>
      </c>
    </row>
    <row r="32" spans="2:5" x14ac:dyDescent="0.35">
      <c r="E32" s="2">
        <v>2.4</v>
      </c>
    </row>
    <row r="33" spans="5:5" x14ac:dyDescent="0.35">
      <c r="E33" s="2">
        <v>0.7</v>
      </c>
    </row>
    <row r="34" spans="5:5" x14ac:dyDescent="0.35">
      <c r="E34" s="2">
        <v>-1.8</v>
      </c>
    </row>
    <row r="35" spans="5:5" x14ac:dyDescent="0.35">
      <c r="E35" s="2">
        <v>1.5</v>
      </c>
    </row>
    <row r="36" spans="5:5" x14ac:dyDescent="0.35">
      <c r="E36" s="2">
        <v>-0.2</v>
      </c>
    </row>
    <row r="37" spans="5:5" x14ac:dyDescent="0.35">
      <c r="E37" s="2">
        <v>-2.1</v>
      </c>
    </row>
    <row r="38" spans="5:5" x14ac:dyDescent="0.35">
      <c r="E38" s="2">
        <v>2.8</v>
      </c>
    </row>
    <row r="39" spans="5:5" x14ac:dyDescent="0.35">
      <c r="E39" s="2">
        <v>0.8</v>
      </c>
    </row>
    <row r="40" spans="5:5" x14ac:dyDescent="0.35">
      <c r="E40" s="2">
        <v>-1.6</v>
      </c>
    </row>
    <row r="41" spans="5:5" x14ac:dyDescent="0.35">
      <c r="E41" s="2">
        <v>1.4</v>
      </c>
    </row>
    <row r="42" spans="5:5" x14ac:dyDescent="0.35">
      <c r="E42" s="2">
        <v>-0.1</v>
      </c>
    </row>
    <row r="43" spans="5:5" x14ac:dyDescent="0.35">
      <c r="E43" s="2">
        <v>2.5</v>
      </c>
    </row>
    <row r="44" spans="5:5" x14ac:dyDescent="0.35">
      <c r="E44" s="2">
        <v>-1</v>
      </c>
    </row>
    <row r="45" spans="5:5" x14ac:dyDescent="0.35">
      <c r="E45" s="2">
        <v>1.7</v>
      </c>
    </row>
    <row r="46" spans="5:5" x14ac:dyDescent="0.35">
      <c r="E46" s="2">
        <v>-0.9</v>
      </c>
    </row>
    <row r="47" spans="5:5" x14ac:dyDescent="0.35">
      <c r="E47" s="2">
        <v>-2</v>
      </c>
    </row>
    <row r="48" spans="5:5" x14ac:dyDescent="0.35">
      <c r="E48" s="2">
        <v>2.7</v>
      </c>
    </row>
    <row r="49" spans="5:5" x14ac:dyDescent="0.35">
      <c r="E49" s="2">
        <v>0.6</v>
      </c>
    </row>
    <row r="50" spans="5:5" x14ac:dyDescent="0.35">
      <c r="E50" s="2">
        <v>-1.4</v>
      </c>
    </row>
    <row r="51" spans="5:5" x14ac:dyDescent="0.35">
      <c r="E51" s="2">
        <v>1.1000000000000001</v>
      </c>
    </row>
    <row r="52" spans="5:5" x14ac:dyDescent="0.35">
      <c r="E52" s="2">
        <v>-0.3</v>
      </c>
    </row>
    <row r="53" spans="5:5" x14ac:dyDescent="0.35">
      <c r="E53" s="2">
        <v>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E3583-C052-4939-BDCD-C372B45DE146}">
  <dimension ref="A1:J126"/>
  <sheetViews>
    <sheetView workbookViewId="0"/>
  </sheetViews>
  <sheetFormatPr defaultRowHeight="14.5" x14ac:dyDescent="0.35"/>
  <cols>
    <col min="1" max="1" width="10.54296875" bestFit="1" customWidth="1"/>
    <col min="2" max="2" width="75.36328125" bestFit="1" customWidth="1"/>
    <col min="7" max="7" width="10.90625" bestFit="1" customWidth="1"/>
  </cols>
  <sheetData>
    <row r="1" spans="1:7" x14ac:dyDescent="0.35">
      <c r="A1" t="s">
        <v>0</v>
      </c>
      <c r="B1" t="s">
        <v>1</v>
      </c>
    </row>
    <row r="2" spans="1:7" x14ac:dyDescent="0.35">
      <c r="A2" t="s">
        <v>23</v>
      </c>
      <c r="B2" t="s">
        <v>312</v>
      </c>
      <c r="D2" s="5" t="s">
        <v>23</v>
      </c>
      <c r="E2" s="8" t="s">
        <v>604</v>
      </c>
      <c r="G2" s="7" t="s">
        <v>600</v>
      </c>
    </row>
    <row r="3" spans="1:7" x14ac:dyDescent="0.35">
      <c r="B3" t="s">
        <v>313</v>
      </c>
      <c r="E3" s="2">
        <v>2.5</v>
      </c>
      <c r="G3" s="2">
        <f>SKEW(E3:E98)</f>
        <v>0.22402536454542332</v>
      </c>
    </row>
    <row r="4" spans="1:7" x14ac:dyDescent="0.35">
      <c r="B4" t="s">
        <v>314</v>
      </c>
      <c r="E4" s="2">
        <v>4.8</v>
      </c>
    </row>
    <row r="5" spans="1:7" x14ac:dyDescent="0.35">
      <c r="B5" t="s">
        <v>315</v>
      </c>
      <c r="E5" s="2">
        <v>3.2</v>
      </c>
      <c r="G5" s="7" t="s">
        <v>363</v>
      </c>
    </row>
    <row r="6" spans="1:7" x14ac:dyDescent="0.35">
      <c r="B6" t="s">
        <v>316</v>
      </c>
      <c r="E6" s="2">
        <v>2.1</v>
      </c>
      <c r="G6" s="2">
        <f>KURT(E3:E98)</f>
        <v>-0.9312091245252927</v>
      </c>
    </row>
    <row r="7" spans="1:7" x14ac:dyDescent="0.35">
      <c r="B7" t="s">
        <v>317</v>
      </c>
      <c r="E7" s="2">
        <v>4.5</v>
      </c>
    </row>
    <row r="8" spans="1:7" x14ac:dyDescent="0.35">
      <c r="B8" t="s">
        <v>317</v>
      </c>
      <c r="E8" s="2">
        <v>2.9</v>
      </c>
      <c r="G8" s="7" t="s">
        <v>601</v>
      </c>
    </row>
    <row r="9" spans="1:7" x14ac:dyDescent="0.35">
      <c r="B9" t="s">
        <v>317</v>
      </c>
      <c r="E9" s="2">
        <v>2.2999999999999998</v>
      </c>
      <c r="G9" s="2" t="s">
        <v>605</v>
      </c>
    </row>
    <row r="10" spans="1:7" x14ac:dyDescent="0.35">
      <c r="B10" t="s">
        <v>318</v>
      </c>
      <c r="E10" s="2">
        <v>3.1</v>
      </c>
      <c r="G10" s="2" t="s">
        <v>606</v>
      </c>
    </row>
    <row r="11" spans="1:7" x14ac:dyDescent="0.35">
      <c r="B11" t="s">
        <v>318</v>
      </c>
      <c r="E11" s="2">
        <v>4.2</v>
      </c>
    </row>
    <row r="12" spans="1:7" x14ac:dyDescent="0.35">
      <c r="B12" t="s">
        <v>319</v>
      </c>
      <c r="E12" s="2">
        <v>3.9</v>
      </c>
    </row>
    <row r="13" spans="1:7" x14ac:dyDescent="0.35">
      <c r="B13" t="s">
        <v>319</v>
      </c>
      <c r="E13" s="2">
        <v>2.8</v>
      </c>
    </row>
    <row r="14" spans="1:7" x14ac:dyDescent="0.35">
      <c r="B14" t="s">
        <v>320</v>
      </c>
      <c r="E14" s="2">
        <v>4.0999999999999996</v>
      </c>
    </row>
    <row r="15" spans="1:7" x14ac:dyDescent="0.35">
      <c r="B15" t="s">
        <v>321</v>
      </c>
      <c r="E15" s="2">
        <v>2.6</v>
      </c>
    </row>
    <row r="16" spans="1:7" x14ac:dyDescent="0.35">
      <c r="B16" t="s">
        <v>322</v>
      </c>
      <c r="E16" s="2">
        <v>2.4</v>
      </c>
    </row>
    <row r="17" spans="1:10" x14ac:dyDescent="0.35">
      <c r="B17" t="s">
        <v>88</v>
      </c>
      <c r="E17" s="2">
        <v>4.7</v>
      </c>
    </row>
    <row r="18" spans="1:10" x14ac:dyDescent="0.35">
      <c r="B18" t="s">
        <v>88</v>
      </c>
      <c r="E18" s="2">
        <v>3.3</v>
      </c>
    </row>
    <row r="19" spans="1:10" x14ac:dyDescent="0.35">
      <c r="B19" t="s">
        <v>323</v>
      </c>
      <c r="E19" s="2">
        <v>2.7</v>
      </c>
    </row>
    <row r="20" spans="1:10" x14ac:dyDescent="0.35">
      <c r="B20" t="s">
        <v>324</v>
      </c>
      <c r="E20" s="2">
        <v>3</v>
      </c>
    </row>
    <row r="21" spans="1:10" x14ac:dyDescent="0.35">
      <c r="B21" t="s">
        <v>325</v>
      </c>
      <c r="E21" s="2">
        <v>4.3</v>
      </c>
    </row>
    <row r="22" spans="1:10" x14ac:dyDescent="0.35">
      <c r="B22" t="s">
        <v>326</v>
      </c>
      <c r="E22" s="2">
        <v>3.7</v>
      </c>
    </row>
    <row r="23" spans="1:10" x14ac:dyDescent="0.35">
      <c r="B23" t="s">
        <v>327</v>
      </c>
      <c r="E23" s="2">
        <v>2.8</v>
      </c>
    </row>
    <row r="24" spans="1:10" x14ac:dyDescent="0.35">
      <c r="B24" t="s">
        <v>328</v>
      </c>
      <c r="E24" s="2">
        <v>4.0999999999999996</v>
      </c>
    </row>
    <row r="25" spans="1:10" x14ac:dyDescent="0.35">
      <c r="B25" t="s">
        <v>329</v>
      </c>
      <c r="E25" s="2">
        <v>2.6</v>
      </c>
    </row>
    <row r="26" spans="1:10" x14ac:dyDescent="0.35">
      <c r="A26" t="s">
        <v>39</v>
      </c>
      <c r="B26" t="s">
        <v>330</v>
      </c>
      <c r="E26" s="2">
        <v>2.4</v>
      </c>
      <c r="G26" s="5" t="s">
        <v>39</v>
      </c>
      <c r="H26" s="10" t="s">
        <v>583</v>
      </c>
      <c r="J26" s="7" t="s">
        <v>600</v>
      </c>
    </row>
    <row r="27" spans="1:10" x14ac:dyDescent="0.35">
      <c r="B27" t="s">
        <v>331</v>
      </c>
      <c r="E27" s="2">
        <v>4.7</v>
      </c>
      <c r="H27" s="2">
        <v>4</v>
      </c>
      <c r="J27" s="2">
        <f>_xlfn.SKEW.P(H27:H126)</f>
        <v>-0.20773281879682201</v>
      </c>
    </row>
    <row r="28" spans="1:10" x14ac:dyDescent="0.35">
      <c r="B28" t="s">
        <v>7</v>
      </c>
      <c r="E28" s="2">
        <v>3.3</v>
      </c>
      <c r="H28" s="2">
        <v>5</v>
      </c>
    </row>
    <row r="29" spans="1:10" x14ac:dyDescent="0.35">
      <c r="B29" t="s">
        <v>332</v>
      </c>
      <c r="E29" s="2">
        <v>2.7</v>
      </c>
      <c r="H29" s="2">
        <v>3</v>
      </c>
      <c r="J29" s="7" t="s">
        <v>363</v>
      </c>
    </row>
    <row r="30" spans="1:10" x14ac:dyDescent="0.35">
      <c r="B30" t="s">
        <v>234</v>
      </c>
      <c r="E30" s="2">
        <v>3</v>
      </c>
      <c r="H30" s="2">
        <v>4</v>
      </c>
      <c r="J30" s="2">
        <f>KURT(H27:H126)</f>
        <v>-0.74525627211662515</v>
      </c>
    </row>
    <row r="31" spans="1:10" x14ac:dyDescent="0.35">
      <c r="B31" t="s">
        <v>235</v>
      </c>
      <c r="E31" s="2">
        <v>4.3</v>
      </c>
      <c r="H31" s="2">
        <v>4</v>
      </c>
    </row>
    <row r="32" spans="1:10" x14ac:dyDescent="0.35">
      <c r="B32" t="s">
        <v>236</v>
      </c>
      <c r="E32" s="2">
        <v>3.7</v>
      </c>
      <c r="H32" s="2">
        <v>3</v>
      </c>
      <c r="J32" s="7" t="s">
        <v>601</v>
      </c>
    </row>
    <row r="33" spans="2:10" x14ac:dyDescent="0.35">
      <c r="B33" t="s">
        <v>237</v>
      </c>
      <c r="E33" s="2">
        <v>2.8</v>
      </c>
      <c r="H33" s="2">
        <v>2</v>
      </c>
      <c r="J33" t="s">
        <v>607</v>
      </c>
    </row>
    <row r="34" spans="2:10" x14ac:dyDescent="0.35">
      <c r="B34" t="s">
        <v>237</v>
      </c>
      <c r="E34" s="2">
        <v>4.0999999999999996</v>
      </c>
      <c r="H34" s="2">
        <v>5</v>
      </c>
      <c r="J34" t="s">
        <v>608</v>
      </c>
    </row>
    <row r="35" spans="2:10" x14ac:dyDescent="0.35">
      <c r="B35" t="s">
        <v>238</v>
      </c>
      <c r="E35" s="2">
        <v>2.6</v>
      </c>
      <c r="H35" s="2">
        <v>4</v>
      </c>
    </row>
    <row r="36" spans="2:10" x14ac:dyDescent="0.35">
      <c r="B36" t="s">
        <v>238</v>
      </c>
      <c r="E36" s="2">
        <v>2.4</v>
      </c>
      <c r="H36" s="2">
        <v>3</v>
      </c>
    </row>
    <row r="37" spans="2:10" x14ac:dyDescent="0.35">
      <c r="B37" t="s">
        <v>239</v>
      </c>
      <c r="E37" s="2">
        <v>4.7</v>
      </c>
      <c r="H37" s="2">
        <v>5</v>
      </c>
    </row>
    <row r="38" spans="2:10" x14ac:dyDescent="0.35">
      <c r="B38" t="s">
        <v>239</v>
      </c>
      <c r="E38" s="2">
        <v>3.3</v>
      </c>
      <c r="H38" s="2">
        <v>4</v>
      </c>
    </row>
    <row r="39" spans="2:10" x14ac:dyDescent="0.35">
      <c r="B39" t="s">
        <v>240</v>
      </c>
      <c r="E39" s="2">
        <v>2.7</v>
      </c>
      <c r="H39" s="2">
        <v>2</v>
      </c>
    </row>
    <row r="40" spans="2:10" x14ac:dyDescent="0.35">
      <c r="B40" t="s">
        <v>333</v>
      </c>
      <c r="E40" s="2">
        <v>3</v>
      </c>
      <c r="H40" s="2">
        <v>3</v>
      </c>
    </row>
    <row r="41" spans="2:10" x14ac:dyDescent="0.35">
      <c r="B41" t="s">
        <v>334</v>
      </c>
      <c r="E41" s="2">
        <v>4.3</v>
      </c>
      <c r="H41" s="2">
        <v>4</v>
      </c>
    </row>
    <row r="42" spans="2:10" x14ac:dyDescent="0.35">
      <c r="B42" t="s">
        <v>325</v>
      </c>
      <c r="E42" s="2">
        <v>3.7</v>
      </c>
      <c r="H42" s="2">
        <v>5</v>
      </c>
    </row>
    <row r="43" spans="2:10" x14ac:dyDescent="0.35">
      <c r="B43" t="s">
        <v>335</v>
      </c>
      <c r="E43" s="2">
        <v>2.2000000000000002</v>
      </c>
      <c r="H43" s="2">
        <v>3</v>
      </c>
    </row>
    <row r="44" spans="2:10" x14ac:dyDescent="0.35">
      <c r="B44" t="s">
        <v>336</v>
      </c>
      <c r="E44" s="2">
        <v>3.6</v>
      </c>
      <c r="H44" s="2">
        <v>4</v>
      </c>
    </row>
    <row r="45" spans="2:10" x14ac:dyDescent="0.35">
      <c r="B45" t="s">
        <v>337</v>
      </c>
      <c r="E45" s="2">
        <v>4</v>
      </c>
      <c r="H45" s="2">
        <v>5</v>
      </c>
    </row>
    <row r="46" spans="2:10" x14ac:dyDescent="0.35">
      <c r="B46" t="s">
        <v>338</v>
      </c>
      <c r="E46" s="2">
        <v>2.7</v>
      </c>
      <c r="H46" s="2">
        <v>3</v>
      </c>
    </row>
    <row r="47" spans="2:10" x14ac:dyDescent="0.35">
      <c r="B47" t="s">
        <v>339</v>
      </c>
      <c r="E47" s="2">
        <v>3.8</v>
      </c>
      <c r="H47" s="2">
        <v>4</v>
      </c>
    </row>
    <row r="48" spans="2:10" x14ac:dyDescent="0.35">
      <c r="E48" s="2">
        <v>3.5</v>
      </c>
      <c r="H48" s="2">
        <v>3</v>
      </c>
    </row>
    <row r="49" spans="5:8" x14ac:dyDescent="0.35">
      <c r="E49" s="2">
        <v>3.2</v>
      </c>
      <c r="H49" s="2">
        <v>2</v>
      </c>
    </row>
    <row r="50" spans="5:8" x14ac:dyDescent="0.35">
      <c r="E50" s="2">
        <v>4.4000000000000004</v>
      </c>
      <c r="H50" s="2">
        <v>4</v>
      </c>
    </row>
    <row r="51" spans="5:8" x14ac:dyDescent="0.35">
      <c r="E51" s="2">
        <v>2</v>
      </c>
      <c r="H51" s="2">
        <v>5</v>
      </c>
    </row>
    <row r="52" spans="5:8" x14ac:dyDescent="0.35">
      <c r="E52" s="2">
        <v>3.4</v>
      </c>
      <c r="H52" s="2">
        <v>3</v>
      </c>
    </row>
    <row r="53" spans="5:8" x14ac:dyDescent="0.35">
      <c r="E53" s="2">
        <v>2.2000000000000002</v>
      </c>
      <c r="H53" s="2">
        <v>4</v>
      </c>
    </row>
    <row r="54" spans="5:8" x14ac:dyDescent="0.35">
      <c r="E54" s="2">
        <v>3.6</v>
      </c>
      <c r="H54" s="2">
        <v>5</v>
      </c>
    </row>
    <row r="55" spans="5:8" x14ac:dyDescent="0.35">
      <c r="E55" s="2">
        <v>4</v>
      </c>
      <c r="H55" s="2">
        <v>4</v>
      </c>
    </row>
    <row r="56" spans="5:8" x14ac:dyDescent="0.35">
      <c r="E56" s="2">
        <v>2.7</v>
      </c>
      <c r="H56" s="2">
        <v>3</v>
      </c>
    </row>
    <row r="57" spans="5:8" x14ac:dyDescent="0.35">
      <c r="E57" s="2">
        <v>3.8</v>
      </c>
      <c r="H57" s="2">
        <v>3</v>
      </c>
    </row>
    <row r="58" spans="5:8" x14ac:dyDescent="0.35">
      <c r="E58" s="2">
        <v>3.5</v>
      </c>
      <c r="H58" s="2">
        <v>4</v>
      </c>
    </row>
    <row r="59" spans="5:8" x14ac:dyDescent="0.35">
      <c r="E59" s="2">
        <v>3.2</v>
      </c>
      <c r="H59" s="2">
        <v>5</v>
      </c>
    </row>
    <row r="60" spans="5:8" x14ac:dyDescent="0.35">
      <c r="E60" s="2">
        <v>4.4000000000000004</v>
      </c>
      <c r="H60" s="2">
        <v>2</v>
      </c>
    </row>
    <row r="61" spans="5:8" x14ac:dyDescent="0.35">
      <c r="E61" s="2">
        <v>2</v>
      </c>
      <c r="H61" s="2">
        <v>3</v>
      </c>
    </row>
    <row r="62" spans="5:8" x14ac:dyDescent="0.35">
      <c r="E62" s="2">
        <v>3.4</v>
      </c>
      <c r="H62" s="2">
        <v>4</v>
      </c>
    </row>
    <row r="63" spans="5:8" x14ac:dyDescent="0.35">
      <c r="E63" s="2">
        <v>3.1</v>
      </c>
      <c r="H63" s="2">
        <v>4</v>
      </c>
    </row>
    <row r="64" spans="5:8" x14ac:dyDescent="0.35">
      <c r="E64" s="2">
        <v>2.9</v>
      </c>
      <c r="H64" s="2">
        <v>3</v>
      </c>
    </row>
    <row r="65" spans="5:8" x14ac:dyDescent="0.35">
      <c r="E65" s="2">
        <v>4.5999999999999996</v>
      </c>
      <c r="H65" s="2">
        <v>5</v>
      </c>
    </row>
    <row r="66" spans="5:8" x14ac:dyDescent="0.35">
      <c r="E66" s="2">
        <v>3.3</v>
      </c>
      <c r="H66" s="2">
        <v>4</v>
      </c>
    </row>
    <row r="67" spans="5:8" x14ac:dyDescent="0.35">
      <c r="E67" s="2">
        <v>2.5</v>
      </c>
      <c r="H67" s="2">
        <v>3</v>
      </c>
    </row>
    <row r="68" spans="5:8" x14ac:dyDescent="0.35">
      <c r="E68" s="2">
        <v>4.9000000000000004</v>
      </c>
      <c r="H68" s="2">
        <v>4</v>
      </c>
    </row>
    <row r="69" spans="5:8" x14ac:dyDescent="0.35">
      <c r="E69" s="2">
        <v>2.8</v>
      </c>
      <c r="H69" s="2">
        <v>5</v>
      </c>
    </row>
    <row r="70" spans="5:8" x14ac:dyDescent="0.35">
      <c r="E70" s="2">
        <v>3</v>
      </c>
      <c r="H70" s="2">
        <v>2</v>
      </c>
    </row>
    <row r="71" spans="5:8" x14ac:dyDescent="0.35">
      <c r="E71" s="2">
        <v>4.2</v>
      </c>
      <c r="H71" s="2">
        <v>3</v>
      </c>
    </row>
    <row r="72" spans="5:8" x14ac:dyDescent="0.35">
      <c r="E72" s="2">
        <v>3.9</v>
      </c>
      <c r="H72" s="2">
        <v>4</v>
      </c>
    </row>
    <row r="73" spans="5:8" x14ac:dyDescent="0.35">
      <c r="E73" s="2">
        <v>3.1</v>
      </c>
      <c r="H73" s="2">
        <v>4</v>
      </c>
    </row>
    <row r="74" spans="5:8" x14ac:dyDescent="0.35">
      <c r="E74" s="2">
        <v>2.9</v>
      </c>
      <c r="H74" s="2">
        <v>3</v>
      </c>
    </row>
    <row r="75" spans="5:8" x14ac:dyDescent="0.35">
      <c r="E75" s="2">
        <v>4.5999999999999996</v>
      </c>
      <c r="H75" s="2">
        <v>5</v>
      </c>
    </row>
    <row r="76" spans="5:8" x14ac:dyDescent="0.35">
      <c r="E76" s="2">
        <v>3.3</v>
      </c>
      <c r="H76" s="2">
        <v>4</v>
      </c>
    </row>
    <row r="77" spans="5:8" x14ac:dyDescent="0.35">
      <c r="E77" s="2">
        <v>2.5</v>
      </c>
      <c r="H77" s="2">
        <v>3</v>
      </c>
    </row>
    <row r="78" spans="5:8" x14ac:dyDescent="0.35">
      <c r="E78" s="2">
        <v>4.9000000000000004</v>
      </c>
      <c r="H78" s="2">
        <v>4</v>
      </c>
    </row>
    <row r="79" spans="5:8" x14ac:dyDescent="0.35">
      <c r="E79" s="2">
        <v>2.8</v>
      </c>
      <c r="H79" s="2">
        <v>5</v>
      </c>
    </row>
    <row r="80" spans="5:8" x14ac:dyDescent="0.35">
      <c r="E80" s="2">
        <v>3</v>
      </c>
      <c r="H80" s="2">
        <v>4</v>
      </c>
    </row>
    <row r="81" spans="5:8" x14ac:dyDescent="0.35">
      <c r="E81" s="2">
        <v>4.2</v>
      </c>
      <c r="H81" s="2">
        <v>2</v>
      </c>
    </row>
    <row r="82" spans="5:8" x14ac:dyDescent="0.35">
      <c r="E82" s="2">
        <v>3.9</v>
      </c>
      <c r="H82" s="2">
        <v>3</v>
      </c>
    </row>
    <row r="83" spans="5:8" x14ac:dyDescent="0.35">
      <c r="E83" s="2">
        <v>2.2000000000000002</v>
      </c>
      <c r="H83" s="2">
        <v>4</v>
      </c>
    </row>
    <row r="84" spans="5:8" x14ac:dyDescent="0.35">
      <c r="E84" s="2">
        <v>3.6</v>
      </c>
      <c r="H84" s="2">
        <v>5</v>
      </c>
    </row>
    <row r="85" spans="5:8" x14ac:dyDescent="0.35">
      <c r="E85" s="2">
        <v>4</v>
      </c>
      <c r="H85" s="2">
        <v>3</v>
      </c>
    </row>
    <row r="86" spans="5:8" x14ac:dyDescent="0.35">
      <c r="E86" s="2">
        <v>2.7</v>
      </c>
      <c r="H86" s="2">
        <v>4</v>
      </c>
    </row>
    <row r="87" spans="5:8" x14ac:dyDescent="0.35">
      <c r="E87" s="2">
        <v>3.8</v>
      </c>
      <c r="H87" s="2">
        <v>3</v>
      </c>
    </row>
    <row r="88" spans="5:8" x14ac:dyDescent="0.35">
      <c r="E88" s="2">
        <v>3.5</v>
      </c>
      <c r="H88" s="2">
        <v>4</v>
      </c>
    </row>
    <row r="89" spans="5:8" x14ac:dyDescent="0.35">
      <c r="E89" s="2">
        <v>3.2</v>
      </c>
      <c r="H89" s="2">
        <v>5</v>
      </c>
    </row>
    <row r="90" spans="5:8" x14ac:dyDescent="0.35">
      <c r="E90" s="2">
        <v>4.4000000000000004</v>
      </c>
      <c r="H90" s="2">
        <v>4</v>
      </c>
    </row>
    <row r="91" spans="5:8" x14ac:dyDescent="0.35">
      <c r="E91" s="2">
        <v>2</v>
      </c>
      <c r="H91" s="2">
        <v>2</v>
      </c>
    </row>
    <row r="92" spans="5:8" x14ac:dyDescent="0.35">
      <c r="E92" s="2">
        <v>3.4</v>
      </c>
      <c r="H92" s="2">
        <v>3</v>
      </c>
    </row>
    <row r="93" spans="5:8" x14ac:dyDescent="0.35">
      <c r="E93" s="2">
        <v>3.1</v>
      </c>
      <c r="H93" s="2">
        <v>4</v>
      </c>
    </row>
    <row r="94" spans="5:8" x14ac:dyDescent="0.35">
      <c r="E94" s="2">
        <v>2.9</v>
      </c>
      <c r="H94" s="2">
        <v>5</v>
      </c>
    </row>
    <row r="95" spans="5:8" x14ac:dyDescent="0.35">
      <c r="E95" s="2">
        <v>4.5999999999999996</v>
      </c>
      <c r="H95" s="2">
        <v>3</v>
      </c>
    </row>
    <row r="96" spans="5:8" x14ac:dyDescent="0.35">
      <c r="E96" s="2">
        <v>3.3</v>
      </c>
      <c r="H96" s="2">
        <v>4</v>
      </c>
    </row>
    <row r="97" spans="5:8" x14ac:dyDescent="0.35">
      <c r="E97" s="2">
        <v>2.5</v>
      </c>
      <c r="H97" s="2">
        <v>5</v>
      </c>
    </row>
    <row r="98" spans="5:8" x14ac:dyDescent="0.35">
      <c r="E98" s="2">
        <v>4.9000000000000004</v>
      </c>
      <c r="H98" s="2">
        <v>4</v>
      </c>
    </row>
    <row r="99" spans="5:8" x14ac:dyDescent="0.35">
      <c r="H99" s="2">
        <v>3</v>
      </c>
    </row>
    <row r="100" spans="5:8" x14ac:dyDescent="0.35">
      <c r="H100" s="2">
        <v>4</v>
      </c>
    </row>
    <row r="101" spans="5:8" x14ac:dyDescent="0.35">
      <c r="H101" s="2">
        <v>5</v>
      </c>
    </row>
    <row r="102" spans="5:8" x14ac:dyDescent="0.35">
      <c r="H102" s="2">
        <v>3</v>
      </c>
    </row>
    <row r="103" spans="5:8" x14ac:dyDescent="0.35">
      <c r="H103" s="2">
        <v>4</v>
      </c>
    </row>
    <row r="104" spans="5:8" x14ac:dyDescent="0.35">
      <c r="H104" s="2">
        <v>5</v>
      </c>
    </row>
    <row r="105" spans="5:8" x14ac:dyDescent="0.35">
      <c r="H105" s="2">
        <v>4</v>
      </c>
    </row>
    <row r="106" spans="5:8" x14ac:dyDescent="0.35">
      <c r="H106" s="2">
        <v>3</v>
      </c>
    </row>
    <row r="107" spans="5:8" x14ac:dyDescent="0.35">
      <c r="H107" s="2">
        <v>5</v>
      </c>
    </row>
    <row r="108" spans="5:8" x14ac:dyDescent="0.35">
      <c r="H108" s="2">
        <v>4</v>
      </c>
    </row>
    <row r="109" spans="5:8" x14ac:dyDescent="0.35">
      <c r="H109" s="2">
        <v>3</v>
      </c>
    </row>
    <row r="110" spans="5:8" x14ac:dyDescent="0.35">
      <c r="H110" s="2">
        <v>4</v>
      </c>
    </row>
    <row r="111" spans="5:8" x14ac:dyDescent="0.35">
      <c r="H111" s="2">
        <v>5</v>
      </c>
    </row>
    <row r="112" spans="5:8" x14ac:dyDescent="0.35">
      <c r="H112" s="2">
        <v>3</v>
      </c>
    </row>
    <row r="113" spans="8:8" x14ac:dyDescent="0.35">
      <c r="H113" s="2">
        <v>4</v>
      </c>
    </row>
    <row r="114" spans="8:8" x14ac:dyDescent="0.35">
      <c r="H114" s="2">
        <v>5</v>
      </c>
    </row>
    <row r="115" spans="8:8" x14ac:dyDescent="0.35">
      <c r="H115" s="2">
        <v>4</v>
      </c>
    </row>
    <row r="116" spans="8:8" x14ac:dyDescent="0.35">
      <c r="H116" s="2">
        <v>3</v>
      </c>
    </row>
    <row r="117" spans="8:8" x14ac:dyDescent="0.35">
      <c r="H117" s="2">
        <v>3</v>
      </c>
    </row>
    <row r="118" spans="8:8" x14ac:dyDescent="0.35">
      <c r="H118" s="2">
        <v>4</v>
      </c>
    </row>
    <row r="119" spans="8:8" x14ac:dyDescent="0.35">
      <c r="H119" s="2">
        <v>5</v>
      </c>
    </row>
    <row r="120" spans="8:8" x14ac:dyDescent="0.35">
      <c r="H120" s="2">
        <v>2</v>
      </c>
    </row>
    <row r="121" spans="8:8" x14ac:dyDescent="0.35">
      <c r="H121" s="2">
        <v>3</v>
      </c>
    </row>
    <row r="122" spans="8:8" x14ac:dyDescent="0.35">
      <c r="H122" s="2">
        <v>4</v>
      </c>
    </row>
    <row r="123" spans="8:8" x14ac:dyDescent="0.35">
      <c r="H123" s="2">
        <v>4</v>
      </c>
    </row>
    <row r="124" spans="8:8" x14ac:dyDescent="0.35">
      <c r="H124" s="2">
        <v>3</v>
      </c>
    </row>
    <row r="125" spans="8:8" x14ac:dyDescent="0.35">
      <c r="H125" s="2">
        <v>5</v>
      </c>
    </row>
    <row r="126" spans="8:8" x14ac:dyDescent="0.35">
      <c r="H126" s="2">
        <v>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D916E-20BA-4D20-A734-80D1FBBE782B}">
  <dimension ref="A1:G102"/>
  <sheetViews>
    <sheetView topLeftCell="A2" workbookViewId="0">
      <selection activeCell="A2" sqref="A2"/>
    </sheetView>
  </sheetViews>
  <sheetFormatPr defaultRowHeight="14.5" x14ac:dyDescent="0.35"/>
  <cols>
    <col min="1" max="1" width="10.54296875" bestFit="1" customWidth="1"/>
    <col min="2" max="2" width="74.7265625" bestFit="1" customWidth="1"/>
    <col min="5" max="5" width="11.36328125" bestFit="1" customWidth="1"/>
    <col min="7" max="7" width="14.90625" style="16" bestFit="1" customWidth="1"/>
  </cols>
  <sheetData>
    <row r="1" spans="1:7" x14ac:dyDescent="0.35">
      <c r="A1" t="s">
        <v>0</v>
      </c>
      <c r="B1" t="s">
        <v>1</v>
      </c>
    </row>
    <row r="2" spans="1:7" x14ac:dyDescent="0.35">
      <c r="A2" t="s">
        <v>112</v>
      </c>
      <c r="B2" t="s">
        <v>340</v>
      </c>
      <c r="D2" s="5" t="s">
        <v>112</v>
      </c>
      <c r="E2" s="18" t="s">
        <v>609</v>
      </c>
      <c r="G2" s="4" t="s">
        <v>600</v>
      </c>
    </row>
    <row r="3" spans="1:7" x14ac:dyDescent="0.35">
      <c r="B3" t="s">
        <v>341</v>
      </c>
      <c r="E3" s="2">
        <v>280</v>
      </c>
      <c r="G3" s="19">
        <f>SKEW(E3:E102)</f>
        <v>0.2092186247974063</v>
      </c>
    </row>
    <row r="4" spans="1:7" x14ac:dyDescent="0.35">
      <c r="B4" t="s">
        <v>7</v>
      </c>
      <c r="E4" s="2">
        <v>350</v>
      </c>
    </row>
    <row r="5" spans="1:7" x14ac:dyDescent="0.35">
      <c r="B5" t="s">
        <v>7</v>
      </c>
      <c r="E5" s="2">
        <v>310</v>
      </c>
      <c r="G5" s="4" t="s">
        <v>363</v>
      </c>
    </row>
    <row r="6" spans="1:7" x14ac:dyDescent="0.35">
      <c r="B6" t="s">
        <v>342</v>
      </c>
      <c r="E6" s="2">
        <v>270</v>
      </c>
      <c r="G6" s="19">
        <f>KURT(E3:E102)</f>
        <v>-1.0374244845101974</v>
      </c>
    </row>
    <row r="7" spans="1:7" x14ac:dyDescent="0.35">
      <c r="B7" t="s">
        <v>343</v>
      </c>
      <c r="E7" s="2">
        <v>390</v>
      </c>
    </row>
    <row r="8" spans="1:7" x14ac:dyDescent="0.35">
      <c r="B8" t="s">
        <v>344</v>
      </c>
      <c r="E8" s="2">
        <v>320</v>
      </c>
      <c r="G8" s="4" t="s">
        <v>601</v>
      </c>
    </row>
    <row r="9" spans="1:7" x14ac:dyDescent="0.35">
      <c r="B9" t="s">
        <v>345</v>
      </c>
      <c r="E9" s="2">
        <v>290</v>
      </c>
      <c r="G9" s="20" t="s">
        <v>610</v>
      </c>
    </row>
    <row r="10" spans="1:7" x14ac:dyDescent="0.35">
      <c r="B10" t="s">
        <v>345</v>
      </c>
      <c r="E10" s="2">
        <v>340</v>
      </c>
      <c r="G10" s="20" t="s">
        <v>611</v>
      </c>
    </row>
    <row r="11" spans="1:7" x14ac:dyDescent="0.35">
      <c r="B11" t="s">
        <v>345</v>
      </c>
      <c r="E11" s="2">
        <v>310</v>
      </c>
    </row>
    <row r="12" spans="1:7" x14ac:dyDescent="0.35">
      <c r="B12" t="s">
        <v>345</v>
      </c>
      <c r="E12" s="2">
        <v>380</v>
      </c>
    </row>
    <row r="13" spans="1:7" x14ac:dyDescent="0.35">
      <c r="B13" t="s">
        <v>345</v>
      </c>
      <c r="E13" s="2">
        <v>270</v>
      </c>
    </row>
    <row r="14" spans="1:7" x14ac:dyDescent="0.35">
      <c r="B14" t="s">
        <v>345</v>
      </c>
      <c r="E14" s="2">
        <v>350</v>
      </c>
    </row>
    <row r="15" spans="1:7" x14ac:dyDescent="0.35">
      <c r="B15" t="s">
        <v>345</v>
      </c>
      <c r="E15" s="2">
        <v>300</v>
      </c>
    </row>
    <row r="16" spans="1:7" x14ac:dyDescent="0.35">
      <c r="B16" t="s">
        <v>345</v>
      </c>
      <c r="E16" s="2">
        <v>330</v>
      </c>
    </row>
    <row r="17" spans="2:5" x14ac:dyDescent="0.35">
      <c r="B17" t="s">
        <v>346</v>
      </c>
      <c r="E17" s="2">
        <v>370</v>
      </c>
    </row>
    <row r="18" spans="2:5" x14ac:dyDescent="0.35">
      <c r="B18" t="s">
        <v>88</v>
      </c>
      <c r="E18" s="2">
        <v>310</v>
      </c>
    </row>
    <row r="19" spans="2:5" x14ac:dyDescent="0.35">
      <c r="B19" t="s">
        <v>347</v>
      </c>
      <c r="E19" s="2">
        <v>280</v>
      </c>
    </row>
    <row r="20" spans="2:5" x14ac:dyDescent="0.35">
      <c r="B20" t="s">
        <v>348</v>
      </c>
      <c r="E20" s="2">
        <v>320</v>
      </c>
    </row>
    <row r="21" spans="2:5" x14ac:dyDescent="0.35">
      <c r="B21" t="s">
        <v>349</v>
      </c>
      <c r="E21" s="2">
        <v>350</v>
      </c>
    </row>
    <row r="22" spans="2:5" x14ac:dyDescent="0.35">
      <c r="B22" t="s">
        <v>350</v>
      </c>
      <c r="E22" s="2">
        <v>290</v>
      </c>
    </row>
    <row r="23" spans="2:5" x14ac:dyDescent="0.35">
      <c r="B23" t="s">
        <v>351</v>
      </c>
      <c r="E23" s="2">
        <v>270</v>
      </c>
    </row>
    <row r="24" spans="2:5" x14ac:dyDescent="0.35">
      <c r="B24" t="s">
        <v>352</v>
      </c>
      <c r="E24" s="2">
        <v>350</v>
      </c>
    </row>
    <row r="25" spans="2:5" x14ac:dyDescent="0.35">
      <c r="B25" t="s">
        <v>353</v>
      </c>
      <c r="E25" s="2">
        <v>300</v>
      </c>
    </row>
    <row r="26" spans="2:5" x14ac:dyDescent="0.35">
      <c r="E26" s="2">
        <v>330</v>
      </c>
    </row>
    <row r="27" spans="2:5" x14ac:dyDescent="0.35">
      <c r="E27" s="2">
        <v>370</v>
      </c>
    </row>
    <row r="28" spans="2:5" x14ac:dyDescent="0.35">
      <c r="E28" s="2">
        <v>310</v>
      </c>
    </row>
    <row r="29" spans="2:5" x14ac:dyDescent="0.35">
      <c r="E29" s="2">
        <v>280</v>
      </c>
    </row>
    <row r="30" spans="2:5" x14ac:dyDescent="0.35">
      <c r="E30" s="2">
        <v>320</v>
      </c>
    </row>
    <row r="31" spans="2:5" x14ac:dyDescent="0.35">
      <c r="E31" s="2">
        <v>350</v>
      </c>
    </row>
    <row r="32" spans="2:5" x14ac:dyDescent="0.35">
      <c r="E32" s="2">
        <v>290</v>
      </c>
    </row>
    <row r="33" spans="5:5" x14ac:dyDescent="0.35">
      <c r="E33" s="2">
        <v>270</v>
      </c>
    </row>
    <row r="34" spans="5:5" x14ac:dyDescent="0.35">
      <c r="E34" s="2">
        <v>350</v>
      </c>
    </row>
    <row r="35" spans="5:5" x14ac:dyDescent="0.35">
      <c r="E35" s="2">
        <v>300</v>
      </c>
    </row>
    <row r="36" spans="5:5" x14ac:dyDescent="0.35">
      <c r="E36" s="2">
        <v>330</v>
      </c>
    </row>
    <row r="37" spans="5:5" x14ac:dyDescent="0.35">
      <c r="E37" s="2">
        <v>370</v>
      </c>
    </row>
    <row r="38" spans="5:5" x14ac:dyDescent="0.35">
      <c r="E38" s="2">
        <v>310</v>
      </c>
    </row>
    <row r="39" spans="5:5" x14ac:dyDescent="0.35">
      <c r="E39" s="2">
        <v>280</v>
      </c>
    </row>
    <row r="40" spans="5:5" x14ac:dyDescent="0.35">
      <c r="E40" s="2">
        <v>320</v>
      </c>
    </row>
    <row r="41" spans="5:5" x14ac:dyDescent="0.35">
      <c r="E41" s="2">
        <v>350</v>
      </c>
    </row>
    <row r="42" spans="5:5" x14ac:dyDescent="0.35">
      <c r="E42" s="2">
        <v>290</v>
      </c>
    </row>
    <row r="43" spans="5:5" x14ac:dyDescent="0.35">
      <c r="E43" s="2">
        <v>270</v>
      </c>
    </row>
    <row r="44" spans="5:5" x14ac:dyDescent="0.35">
      <c r="E44" s="2">
        <v>350</v>
      </c>
    </row>
    <row r="45" spans="5:5" x14ac:dyDescent="0.35">
      <c r="E45" s="2">
        <v>300</v>
      </c>
    </row>
    <row r="46" spans="5:5" x14ac:dyDescent="0.35">
      <c r="E46" s="2">
        <v>330</v>
      </c>
    </row>
    <row r="47" spans="5:5" x14ac:dyDescent="0.35">
      <c r="E47" s="2">
        <v>370</v>
      </c>
    </row>
    <row r="48" spans="5:5" x14ac:dyDescent="0.35">
      <c r="E48" s="2">
        <v>310</v>
      </c>
    </row>
    <row r="49" spans="5:5" x14ac:dyDescent="0.35">
      <c r="E49" s="2">
        <v>280</v>
      </c>
    </row>
    <row r="50" spans="5:5" x14ac:dyDescent="0.35">
      <c r="E50" s="2">
        <v>320</v>
      </c>
    </row>
    <row r="51" spans="5:5" x14ac:dyDescent="0.35">
      <c r="E51" s="2">
        <v>350</v>
      </c>
    </row>
    <row r="52" spans="5:5" x14ac:dyDescent="0.35">
      <c r="E52" s="2">
        <v>290</v>
      </c>
    </row>
    <row r="53" spans="5:5" x14ac:dyDescent="0.35">
      <c r="E53" s="2">
        <v>270</v>
      </c>
    </row>
    <row r="54" spans="5:5" x14ac:dyDescent="0.35">
      <c r="E54" s="2">
        <v>350</v>
      </c>
    </row>
    <row r="55" spans="5:5" x14ac:dyDescent="0.35">
      <c r="E55" s="2">
        <v>300</v>
      </c>
    </row>
    <row r="56" spans="5:5" x14ac:dyDescent="0.35">
      <c r="E56" s="2">
        <v>330</v>
      </c>
    </row>
    <row r="57" spans="5:5" x14ac:dyDescent="0.35">
      <c r="E57" s="2">
        <v>370</v>
      </c>
    </row>
    <row r="58" spans="5:5" x14ac:dyDescent="0.35">
      <c r="E58" s="2">
        <v>310</v>
      </c>
    </row>
    <row r="59" spans="5:5" x14ac:dyDescent="0.35">
      <c r="E59" s="2">
        <v>280</v>
      </c>
    </row>
    <row r="60" spans="5:5" x14ac:dyDescent="0.35">
      <c r="E60" s="2">
        <v>320</v>
      </c>
    </row>
    <row r="61" spans="5:5" x14ac:dyDescent="0.35">
      <c r="E61" s="2">
        <v>350</v>
      </c>
    </row>
    <row r="62" spans="5:5" x14ac:dyDescent="0.35">
      <c r="E62" s="2">
        <v>290</v>
      </c>
    </row>
    <row r="63" spans="5:5" x14ac:dyDescent="0.35">
      <c r="E63" s="2">
        <v>270</v>
      </c>
    </row>
    <row r="64" spans="5:5" x14ac:dyDescent="0.35">
      <c r="E64" s="2">
        <v>350</v>
      </c>
    </row>
    <row r="65" spans="5:5" x14ac:dyDescent="0.35">
      <c r="E65" s="2">
        <v>300</v>
      </c>
    </row>
    <row r="66" spans="5:5" x14ac:dyDescent="0.35">
      <c r="E66" s="2">
        <v>330</v>
      </c>
    </row>
    <row r="67" spans="5:5" x14ac:dyDescent="0.35">
      <c r="E67" s="2">
        <v>370</v>
      </c>
    </row>
    <row r="68" spans="5:5" x14ac:dyDescent="0.35">
      <c r="E68" s="2">
        <v>310</v>
      </c>
    </row>
    <row r="69" spans="5:5" x14ac:dyDescent="0.35">
      <c r="E69" s="2">
        <v>280</v>
      </c>
    </row>
    <row r="70" spans="5:5" x14ac:dyDescent="0.35">
      <c r="E70" s="2">
        <v>320</v>
      </c>
    </row>
    <row r="71" spans="5:5" x14ac:dyDescent="0.35">
      <c r="E71" s="2">
        <v>350</v>
      </c>
    </row>
    <row r="72" spans="5:5" x14ac:dyDescent="0.35">
      <c r="E72" s="2">
        <v>290</v>
      </c>
    </row>
    <row r="73" spans="5:5" x14ac:dyDescent="0.35">
      <c r="E73" s="2">
        <v>270</v>
      </c>
    </row>
    <row r="74" spans="5:5" x14ac:dyDescent="0.35">
      <c r="E74" s="2">
        <v>350</v>
      </c>
    </row>
    <row r="75" spans="5:5" x14ac:dyDescent="0.35">
      <c r="E75" s="2">
        <v>300</v>
      </c>
    </row>
    <row r="76" spans="5:5" x14ac:dyDescent="0.35">
      <c r="E76" s="2">
        <v>330</v>
      </c>
    </row>
    <row r="77" spans="5:5" x14ac:dyDescent="0.35">
      <c r="E77" s="2">
        <v>370</v>
      </c>
    </row>
    <row r="78" spans="5:5" x14ac:dyDescent="0.35">
      <c r="E78" s="2">
        <v>310</v>
      </c>
    </row>
    <row r="79" spans="5:5" x14ac:dyDescent="0.35">
      <c r="E79" s="2">
        <v>280</v>
      </c>
    </row>
    <row r="80" spans="5:5" x14ac:dyDescent="0.35">
      <c r="E80" s="2">
        <v>320</v>
      </c>
    </row>
    <row r="81" spans="5:5" x14ac:dyDescent="0.35">
      <c r="E81" s="2">
        <v>350</v>
      </c>
    </row>
    <row r="82" spans="5:5" x14ac:dyDescent="0.35">
      <c r="E82" s="2">
        <v>290</v>
      </c>
    </row>
    <row r="83" spans="5:5" x14ac:dyDescent="0.35">
      <c r="E83" s="2">
        <v>270</v>
      </c>
    </row>
    <row r="84" spans="5:5" x14ac:dyDescent="0.35">
      <c r="E84" s="2">
        <v>350</v>
      </c>
    </row>
    <row r="85" spans="5:5" x14ac:dyDescent="0.35">
      <c r="E85" s="2">
        <v>300</v>
      </c>
    </row>
    <row r="86" spans="5:5" x14ac:dyDescent="0.35">
      <c r="E86" s="2">
        <v>330</v>
      </c>
    </row>
    <row r="87" spans="5:5" x14ac:dyDescent="0.35">
      <c r="E87" s="2">
        <v>370</v>
      </c>
    </row>
    <row r="88" spans="5:5" x14ac:dyDescent="0.35">
      <c r="E88" s="2">
        <v>310</v>
      </c>
    </row>
    <row r="89" spans="5:5" x14ac:dyDescent="0.35">
      <c r="E89" s="2">
        <v>280</v>
      </c>
    </row>
    <row r="90" spans="5:5" x14ac:dyDescent="0.35">
      <c r="E90" s="2">
        <v>320</v>
      </c>
    </row>
    <row r="91" spans="5:5" x14ac:dyDescent="0.35">
      <c r="E91" s="2">
        <v>350</v>
      </c>
    </row>
    <row r="92" spans="5:5" x14ac:dyDescent="0.35">
      <c r="E92" s="2">
        <v>290</v>
      </c>
    </row>
    <row r="93" spans="5:5" x14ac:dyDescent="0.35">
      <c r="E93" s="2">
        <v>270</v>
      </c>
    </row>
    <row r="94" spans="5:5" x14ac:dyDescent="0.35">
      <c r="E94" s="2">
        <v>350</v>
      </c>
    </row>
    <row r="95" spans="5:5" x14ac:dyDescent="0.35">
      <c r="E95" s="2">
        <v>300</v>
      </c>
    </row>
    <row r="96" spans="5:5" x14ac:dyDescent="0.35">
      <c r="E96" s="2">
        <v>330</v>
      </c>
    </row>
    <row r="97" spans="5:5" x14ac:dyDescent="0.35">
      <c r="E97" s="2">
        <v>370</v>
      </c>
    </row>
    <row r="98" spans="5:5" x14ac:dyDescent="0.35">
      <c r="E98" s="2">
        <v>310</v>
      </c>
    </row>
    <row r="99" spans="5:5" x14ac:dyDescent="0.35">
      <c r="E99" s="2">
        <v>280</v>
      </c>
    </row>
    <row r="100" spans="5:5" x14ac:dyDescent="0.35">
      <c r="E100" s="2">
        <v>320</v>
      </c>
    </row>
    <row r="101" spans="5:5" x14ac:dyDescent="0.35">
      <c r="E101" s="2">
        <v>350</v>
      </c>
    </row>
    <row r="102" spans="5:5" x14ac:dyDescent="0.35">
      <c r="E102" s="2">
        <v>290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2AB5-A264-4F8D-A09C-170C6128D34B}">
  <dimension ref="A1:G102"/>
  <sheetViews>
    <sheetView workbookViewId="0"/>
  </sheetViews>
  <sheetFormatPr defaultRowHeight="14.5" x14ac:dyDescent="0.35"/>
  <cols>
    <col min="1" max="1" width="10.54296875" bestFit="1" customWidth="1"/>
    <col min="2" max="2" width="75.36328125" bestFit="1" customWidth="1"/>
    <col min="5" max="5" width="12.54296875" bestFit="1" customWidth="1"/>
    <col min="7" max="7" width="14.90625" bestFit="1" customWidth="1"/>
  </cols>
  <sheetData>
    <row r="1" spans="1:7" x14ac:dyDescent="0.35">
      <c r="A1" t="s">
        <v>0</v>
      </c>
      <c r="B1" t="s">
        <v>1</v>
      </c>
    </row>
    <row r="2" spans="1:7" x14ac:dyDescent="0.35">
      <c r="A2" t="s">
        <v>123</v>
      </c>
      <c r="B2" t="s">
        <v>354</v>
      </c>
      <c r="D2" s="5" t="s">
        <v>123</v>
      </c>
      <c r="E2" s="18" t="s">
        <v>612</v>
      </c>
      <c r="G2" s="4" t="s">
        <v>600</v>
      </c>
    </row>
    <row r="3" spans="1:7" x14ac:dyDescent="0.35">
      <c r="B3" t="s">
        <v>355</v>
      </c>
      <c r="E3" s="2">
        <v>12</v>
      </c>
      <c r="G3" s="2">
        <f>SKEW(E3:E102)</f>
        <v>-0.33501287221882048</v>
      </c>
    </row>
    <row r="4" spans="1:7" x14ac:dyDescent="0.35">
      <c r="B4" t="s">
        <v>356</v>
      </c>
      <c r="E4" s="2">
        <v>18</v>
      </c>
    </row>
    <row r="5" spans="1:7" x14ac:dyDescent="0.35">
      <c r="B5" t="s">
        <v>357</v>
      </c>
      <c r="E5" s="2">
        <v>15</v>
      </c>
      <c r="G5" s="4" t="s">
        <v>363</v>
      </c>
    </row>
    <row r="6" spans="1:7" x14ac:dyDescent="0.35">
      <c r="B6" t="s">
        <v>358</v>
      </c>
      <c r="E6" s="2">
        <v>22</v>
      </c>
      <c r="G6" s="2">
        <f>KURT(E3:E102)</f>
        <v>-0.88101144669010711</v>
      </c>
    </row>
    <row r="7" spans="1:7" x14ac:dyDescent="0.35">
      <c r="B7" t="s">
        <v>358</v>
      </c>
      <c r="E7" s="2">
        <v>20</v>
      </c>
    </row>
    <row r="8" spans="1:7" x14ac:dyDescent="0.35">
      <c r="B8" t="s">
        <v>358</v>
      </c>
      <c r="E8" s="2">
        <v>14</v>
      </c>
      <c r="G8" s="4" t="s">
        <v>601</v>
      </c>
    </row>
    <row r="9" spans="1:7" x14ac:dyDescent="0.35">
      <c r="B9" t="s">
        <v>359</v>
      </c>
      <c r="E9" s="2">
        <v>16</v>
      </c>
      <c r="G9" t="s">
        <v>613</v>
      </c>
    </row>
    <row r="10" spans="1:7" x14ac:dyDescent="0.35">
      <c r="B10" t="s">
        <v>359</v>
      </c>
      <c r="E10" s="2">
        <v>21</v>
      </c>
      <c r="G10" t="s">
        <v>614</v>
      </c>
    </row>
    <row r="11" spans="1:7" x14ac:dyDescent="0.35">
      <c r="B11" t="s">
        <v>359</v>
      </c>
      <c r="E11" s="2">
        <v>19</v>
      </c>
    </row>
    <row r="12" spans="1:7" x14ac:dyDescent="0.35">
      <c r="B12" t="s">
        <v>360</v>
      </c>
      <c r="E12" s="2">
        <v>17</v>
      </c>
    </row>
    <row r="13" spans="1:7" x14ac:dyDescent="0.35">
      <c r="B13" t="s">
        <v>360</v>
      </c>
      <c r="E13" s="2">
        <v>22</v>
      </c>
    </row>
    <row r="14" spans="1:7" x14ac:dyDescent="0.35">
      <c r="B14" t="s">
        <v>361</v>
      </c>
      <c r="E14" s="2">
        <v>19</v>
      </c>
    </row>
    <row r="15" spans="1:7" x14ac:dyDescent="0.35">
      <c r="B15" t="s">
        <v>88</v>
      </c>
      <c r="E15" s="2">
        <v>13</v>
      </c>
    </row>
    <row r="16" spans="1:7" x14ac:dyDescent="0.35">
      <c r="B16" t="s">
        <v>362</v>
      </c>
      <c r="E16" s="2">
        <v>16</v>
      </c>
    </row>
    <row r="17" spans="2:5" x14ac:dyDescent="0.35">
      <c r="B17" t="s">
        <v>363</v>
      </c>
      <c r="E17" s="2">
        <v>21</v>
      </c>
    </row>
    <row r="18" spans="2:5" x14ac:dyDescent="0.35">
      <c r="B18" t="s">
        <v>364</v>
      </c>
      <c r="E18" s="2">
        <v>22</v>
      </c>
    </row>
    <row r="19" spans="2:5" x14ac:dyDescent="0.35">
      <c r="B19" t="s">
        <v>325</v>
      </c>
      <c r="E19" s="2">
        <v>17</v>
      </c>
    </row>
    <row r="20" spans="2:5" x14ac:dyDescent="0.35">
      <c r="B20" t="s">
        <v>365</v>
      </c>
      <c r="E20" s="2">
        <v>19</v>
      </c>
    </row>
    <row r="21" spans="2:5" x14ac:dyDescent="0.35">
      <c r="B21" t="s">
        <v>308</v>
      </c>
      <c r="E21" s="2">
        <v>22</v>
      </c>
    </row>
    <row r="22" spans="2:5" x14ac:dyDescent="0.35">
      <c r="B22" t="s">
        <v>366</v>
      </c>
      <c r="E22" s="2">
        <v>18</v>
      </c>
    </row>
    <row r="23" spans="2:5" x14ac:dyDescent="0.35">
      <c r="B23" t="s">
        <v>367</v>
      </c>
      <c r="E23" s="2">
        <v>22</v>
      </c>
    </row>
    <row r="24" spans="2:5" x14ac:dyDescent="0.35">
      <c r="B24" t="s">
        <v>368</v>
      </c>
      <c r="E24" s="2">
        <v>19</v>
      </c>
    </row>
    <row r="25" spans="2:5" x14ac:dyDescent="0.35">
      <c r="E25" s="2">
        <v>13</v>
      </c>
    </row>
    <row r="26" spans="2:5" x14ac:dyDescent="0.35">
      <c r="E26" s="2">
        <v>16</v>
      </c>
    </row>
    <row r="27" spans="2:5" x14ac:dyDescent="0.35">
      <c r="E27" s="2">
        <v>21</v>
      </c>
    </row>
    <row r="28" spans="2:5" x14ac:dyDescent="0.35">
      <c r="E28" s="2">
        <v>22</v>
      </c>
    </row>
    <row r="29" spans="2:5" x14ac:dyDescent="0.35">
      <c r="E29" s="2">
        <v>17</v>
      </c>
    </row>
    <row r="30" spans="2:5" x14ac:dyDescent="0.35">
      <c r="E30" s="2">
        <v>19</v>
      </c>
    </row>
    <row r="31" spans="2:5" x14ac:dyDescent="0.35">
      <c r="E31" s="2">
        <v>22</v>
      </c>
    </row>
    <row r="32" spans="2:5" x14ac:dyDescent="0.35">
      <c r="E32" s="2">
        <v>18</v>
      </c>
    </row>
    <row r="33" spans="5:5" x14ac:dyDescent="0.35">
      <c r="E33" s="2">
        <v>22</v>
      </c>
    </row>
    <row r="34" spans="5:5" x14ac:dyDescent="0.35">
      <c r="E34" s="2">
        <v>19</v>
      </c>
    </row>
    <row r="35" spans="5:5" x14ac:dyDescent="0.35">
      <c r="E35" s="2">
        <v>13</v>
      </c>
    </row>
    <row r="36" spans="5:5" x14ac:dyDescent="0.35">
      <c r="E36" s="2">
        <v>16</v>
      </c>
    </row>
    <row r="37" spans="5:5" x14ac:dyDescent="0.35">
      <c r="E37" s="2">
        <v>21</v>
      </c>
    </row>
    <row r="38" spans="5:5" x14ac:dyDescent="0.35">
      <c r="E38" s="2">
        <v>22</v>
      </c>
    </row>
    <row r="39" spans="5:5" x14ac:dyDescent="0.35">
      <c r="E39" s="2">
        <v>17</v>
      </c>
    </row>
    <row r="40" spans="5:5" x14ac:dyDescent="0.35">
      <c r="E40" s="2">
        <v>19</v>
      </c>
    </row>
    <row r="41" spans="5:5" x14ac:dyDescent="0.35">
      <c r="E41" s="2">
        <v>22</v>
      </c>
    </row>
    <row r="42" spans="5:5" x14ac:dyDescent="0.35">
      <c r="E42" s="2">
        <v>18</v>
      </c>
    </row>
    <row r="43" spans="5:5" x14ac:dyDescent="0.35">
      <c r="E43" s="2">
        <v>14</v>
      </c>
    </row>
    <row r="44" spans="5:5" x14ac:dyDescent="0.35">
      <c r="E44" s="2">
        <v>20</v>
      </c>
    </row>
    <row r="45" spans="5:5" x14ac:dyDescent="0.35">
      <c r="E45" s="2">
        <v>19</v>
      </c>
    </row>
    <row r="46" spans="5:5" x14ac:dyDescent="0.35">
      <c r="E46" s="2">
        <v>17</v>
      </c>
    </row>
    <row r="47" spans="5:5" x14ac:dyDescent="0.35">
      <c r="E47" s="2">
        <v>22</v>
      </c>
    </row>
    <row r="48" spans="5:5" x14ac:dyDescent="0.35">
      <c r="E48" s="2">
        <v>18</v>
      </c>
    </row>
    <row r="49" spans="5:5" x14ac:dyDescent="0.35">
      <c r="E49" s="2">
        <v>15</v>
      </c>
    </row>
    <row r="50" spans="5:5" x14ac:dyDescent="0.35">
      <c r="E50" s="2">
        <v>21</v>
      </c>
    </row>
    <row r="51" spans="5:5" x14ac:dyDescent="0.35">
      <c r="E51" s="2">
        <v>20</v>
      </c>
    </row>
    <row r="52" spans="5:5" x14ac:dyDescent="0.35">
      <c r="E52" s="2">
        <v>16</v>
      </c>
    </row>
    <row r="53" spans="5:5" x14ac:dyDescent="0.35">
      <c r="E53" s="2">
        <v>14</v>
      </c>
    </row>
    <row r="54" spans="5:5" x14ac:dyDescent="0.35">
      <c r="E54" s="2">
        <v>20</v>
      </c>
    </row>
    <row r="55" spans="5:5" x14ac:dyDescent="0.35">
      <c r="E55" s="2">
        <v>19</v>
      </c>
    </row>
    <row r="56" spans="5:5" x14ac:dyDescent="0.35">
      <c r="E56" s="2">
        <v>17</v>
      </c>
    </row>
    <row r="57" spans="5:5" x14ac:dyDescent="0.35">
      <c r="E57" s="2">
        <v>22</v>
      </c>
    </row>
    <row r="58" spans="5:5" x14ac:dyDescent="0.35">
      <c r="E58" s="2">
        <v>18</v>
      </c>
    </row>
    <row r="59" spans="5:5" x14ac:dyDescent="0.35">
      <c r="E59" s="2">
        <v>15</v>
      </c>
    </row>
    <row r="60" spans="5:5" x14ac:dyDescent="0.35">
      <c r="E60" s="2">
        <v>21</v>
      </c>
    </row>
    <row r="61" spans="5:5" x14ac:dyDescent="0.35">
      <c r="E61" s="2">
        <v>20</v>
      </c>
    </row>
    <row r="62" spans="5:5" x14ac:dyDescent="0.35">
      <c r="E62" s="2">
        <v>16</v>
      </c>
    </row>
    <row r="63" spans="5:5" x14ac:dyDescent="0.35">
      <c r="E63" s="2">
        <v>14</v>
      </c>
    </row>
    <row r="64" spans="5:5" x14ac:dyDescent="0.35">
      <c r="E64" s="2">
        <v>20</v>
      </c>
    </row>
    <row r="65" spans="5:5" x14ac:dyDescent="0.35">
      <c r="E65" s="2">
        <v>19</v>
      </c>
    </row>
    <row r="66" spans="5:5" x14ac:dyDescent="0.35">
      <c r="E66" s="2">
        <v>17</v>
      </c>
    </row>
    <row r="67" spans="5:5" x14ac:dyDescent="0.35">
      <c r="E67" s="2">
        <v>22</v>
      </c>
    </row>
    <row r="68" spans="5:5" x14ac:dyDescent="0.35">
      <c r="E68" s="2">
        <v>18</v>
      </c>
    </row>
    <row r="69" spans="5:5" x14ac:dyDescent="0.35">
      <c r="E69" s="2">
        <v>15</v>
      </c>
    </row>
    <row r="70" spans="5:5" x14ac:dyDescent="0.35">
      <c r="E70" s="2">
        <v>21</v>
      </c>
    </row>
    <row r="71" spans="5:5" x14ac:dyDescent="0.35">
      <c r="E71" s="2">
        <v>20</v>
      </c>
    </row>
    <row r="72" spans="5:5" x14ac:dyDescent="0.35">
      <c r="E72" s="2">
        <v>16</v>
      </c>
    </row>
    <row r="73" spans="5:5" x14ac:dyDescent="0.35">
      <c r="E73" s="2">
        <v>12</v>
      </c>
    </row>
    <row r="74" spans="5:5" x14ac:dyDescent="0.35">
      <c r="E74" s="2">
        <v>18</v>
      </c>
    </row>
    <row r="75" spans="5:5" x14ac:dyDescent="0.35">
      <c r="E75" s="2">
        <v>15</v>
      </c>
    </row>
    <row r="76" spans="5:5" x14ac:dyDescent="0.35">
      <c r="E76" s="2">
        <v>22</v>
      </c>
    </row>
    <row r="77" spans="5:5" x14ac:dyDescent="0.35">
      <c r="E77" s="2">
        <v>20</v>
      </c>
    </row>
    <row r="78" spans="5:5" x14ac:dyDescent="0.35">
      <c r="E78" s="2">
        <v>14</v>
      </c>
    </row>
    <row r="79" spans="5:5" x14ac:dyDescent="0.35">
      <c r="E79" s="2">
        <v>16</v>
      </c>
    </row>
    <row r="80" spans="5:5" x14ac:dyDescent="0.35">
      <c r="E80" s="2">
        <v>21</v>
      </c>
    </row>
    <row r="81" spans="5:5" x14ac:dyDescent="0.35">
      <c r="E81" s="2">
        <v>19</v>
      </c>
    </row>
    <row r="82" spans="5:5" x14ac:dyDescent="0.35">
      <c r="E82" s="2">
        <v>17</v>
      </c>
    </row>
    <row r="83" spans="5:5" x14ac:dyDescent="0.35">
      <c r="E83" s="2">
        <v>12</v>
      </c>
    </row>
    <row r="84" spans="5:5" x14ac:dyDescent="0.35">
      <c r="E84" s="2">
        <v>18</v>
      </c>
    </row>
    <row r="85" spans="5:5" x14ac:dyDescent="0.35">
      <c r="E85" s="2">
        <v>15</v>
      </c>
    </row>
    <row r="86" spans="5:5" x14ac:dyDescent="0.35">
      <c r="E86" s="2">
        <v>22</v>
      </c>
    </row>
    <row r="87" spans="5:5" x14ac:dyDescent="0.35">
      <c r="E87" s="2">
        <v>20</v>
      </c>
    </row>
    <row r="88" spans="5:5" x14ac:dyDescent="0.35">
      <c r="E88" s="2">
        <v>14</v>
      </c>
    </row>
    <row r="89" spans="5:5" x14ac:dyDescent="0.35">
      <c r="E89" s="2">
        <v>16</v>
      </c>
    </row>
    <row r="90" spans="5:5" x14ac:dyDescent="0.35">
      <c r="E90" s="2">
        <v>21</v>
      </c>
    </row>
    <row r="91" spans="5:5" x14ac:dyDescent="0.35">
      <c r="E91" s="2">
        <v>19</v>
      </c>
    </row>
    <row r="92" spans="5:5" x14ac:dyDescent="0.35">
      <c r="E92" s="2">
        <v>17</v>
      </c>
    </row>
    <row r="93" spans="5:5" x14ac:dyDescent="0.35">
      <c r="E93" s="2">
        <v>12</v>
      </c>
    </row>
    <row r="94" spans="5:5" x14ac:dyDescent="0.35">
      <c r="E94" s="2">
        <v>18</v>
      </c>
    </row>
    <row r="95" spans="5:5" x14ac:dyDescent="0.35">
      <c r="E95" s="2">
        <v>15</v>
      </c>
    </row>
    <row r="96" spans="5:5" x14ac:dyDescent="0.35">
      <c r="E96" s="2">
        <v>22</v>
      </c>
    </row>
    <row r="97" spans="5:5" x14ac:dyDescent="0.35">
      <c r="E97" s="2">
        <v>20</v>
      </c>
    </row>
    <row r="98" spans="5:5" x14ac:dyDescent="0.35">
      <c r="E98" s="2">
        <v>14</v>
      </c>
    </row>
    <row r="99" spans="5:5" x14ac:dyDescent="0.35">
      <c r="E99" s="2">
        <v>16</v>
      </c>
    </row>
    <row r="100" spans="5:5" x14ac:dyDescent="0.35">
      <c r="E100" s="2">
        <v>21</v>
      </c>
    </row>
    <row r="101" spans="5:5" x14ac:dyDescent="0.35">
      <c r="E101" s="2">
        <v>19</v>
      </c>
    </row>
    <row r="102" spans="5:5" x14ac:dyDescent="0.35">
      <c r="E102" s="2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EB3C3-3769-4DB2-951A-ED107C75CEA6}">
  <dimension ref="A1:M131"/>
  <sheetViews>
    <sheetView workbookViewId="0"/>
  </sheetViews>
  <sheetFormatPr defaultRowHeight="14.5" x14ac:dyDescent="0.35"/>
  <cols>
    <col min="1" max="1" width="10.54296875" bestFit="1" customWidth="1"/>
    <col min="2" max="2" width="76.54296875" bestFit="1" customWidth="1"/>
    <col min="7" max="7" width="11.1796875" bestFit="1" customWidth="1"/>
    <col min="10" max="10" width="14.90625" bestFit="1" customWidth="1"/>
    <col min="13" max="13" width="14.90625" bestFit="1" customWidth="1"/>
  </cols>
  <sheetData>
    <row r="1" spans="1:10" x14ac:dyDescent="0.35">
      <c r="A1" t="s">
        <v>0</v>
      </c>
      <c r="B1" t="s">
        <v>1</v>
      </c>
    </row>
    <row r="2" spans="1:10" x14ac:dyDescent="0.35">
      <c r="B2" t="s">
        <v>369</v>
      </c>
    </row>
    <row r="3" spans="1:10" x14ac:dyDescent="0.35">
      <c r="A3" t="s">
        <v>3</v>
      </c>
      <c r="B3" t="s">
        <v>370</v>
      </c>
      <c r="D3" s="5" t="s">
        <v>3</v>
      </c>
      <c r="E3" s="8" t="s">
        <v>615</v>
      </c>
      <c r="G3" s="27" t="s">
        <v>628</v>
      </c>
      <c r="J3" s="27" t="s">
        <v>601</v>
      </c>
    </row>
    <row r="4" spans="1:10" x14ac:dyDescent="0.35">
      <c r="B4" t="s">
        <v>371</v>
      </c>
      <c r="E4" s="2">
        <v>40</v>
      </c>
      <c r="J4" t="s">
        <v>637</v>
      </c>
    </row>
    <row r="5" spans="1:10" x14ac:dyDescent="0.35">
      <c r="B5" t="s">
        <v>7</v>
      </c>
      <c r="E5" s="2">
        <v>45</v>
      </c>
      <c r="G5" s="28" t="s">
        <v>629</v>
      </c>
      <c r="H5" s="2">
        <f>QUARTILE(E4:E103,1)</f>
        <v>128.75</v>
      </c>
      <c r="J5" t="s">
        <v>638</v>
      </c>
    </row>
    <row r="6" spans="1:10" x14ac:dyDescent="0.35">
      <c r="B6" t="s">
        <v>372</v>
      </c>
      <c r="E6" s="2">
        <v>50</v>
      </c>
      <c r="J6" t="s">
        <v>639</v>
      </c>
    </row>
    <row r="7" spans="1:10" x14ac:dyDescent="0.35">
      <c r="B7" t="s">
        <v>373</v>
      </c>
      <c r="E7" s="2">
        <v>55</v>
      </c>
      <c r="G7" s="28" t="s">
        <v>630</v>
      </c>
      <c r="H7" s="2">
        <f>QUARTILE(E4:E103,2)</f>
        <v>252.5</v>
      </c>
      <c r="J7" t="s">
        <v>640</v>
      </c>
    </row>
    <row r="8" spans="1:10" x14ac:dyDescent="0.35">
      <c r="B8" t="s">
        <v>374</v>
      </c>
      <c r="E8" s="2">
        <v>60</v>
      </c>
      <c r="J8" t="s">
        <v>642</v>
      </c>
    </row>
    <row r="9" spans="1:10" x14ac:dyDescent="0.35">
      <c r="B9" t="s">
        <v>375</v>
      </c>
      <c r="E9" s="2">
        <v>62</v>
      </c>
      <c r="G9" s="28" t="s">
        <v>631</v>
      </c>
      <c r="H9" s="2">
        <f>QUARTILE(E4:E105,3)</f>
        <v>376.25</v>
      </c>
      <c r="J9" t="s">
        <v>643</v>
      </c>
    </row>
    <row r="10" spans="1:10" x14ac:dyDescent="0.35">
      <c r="B10" t="s">
        <v>376</v>
      </c>
      <c r="E10" s="2">
        <v>65</v>
      </c>
      <c r="J10" t="s">
        <v>641</v>
      </c>
    </row>
    <row r="11" spans="1:10" x14ac:dyDescent="0.35">
      <c r="B11" t="s">
        <v>377</v>
      </c>
      <c r="E11" s="2">
        <v>68</v>
      </c>
      <c r="G11" s="27" t="s">
        <v>632</v>
      </c>
    </row>
    <row r="12" spans="1:10" x14ac:dyDescent="0.35">
      <c r="B12" t="s">
        <v>378</v>
      </c>
      <c r="E12" s="2">
        <v>70</v>
      </c>
    </row>
    <row r="13" spans="1:10" x14ac:dyDescent="0.35">
      <c r="B13" t="s">
        <v>379</v>
      </c>
      <c r="E13" s="2">
        <v>72</v>
      </c>
      <c r="G13" s="28" t="s">
        <v>633</v>
      </c>
      <c r="H13" s="2">
        <f>PERCENTILE(E4:E103,0.1)</f>
        <v>74.7</v>
      </c>
    </row>
    <row r="14" spans="1:10" x14ac:dyDescent="0.35">
      <c r="B14" t="s">
        <v>380</v>
      </c>
      <c r="E14" s="2">
        <v>75</v>
      </c>
    </row>
    <row r="15" spans="1:10" x14ac:dyDescent="0.35">
      <c r="B15" t="s">
        <v>381</v>
      </c>
      <c r="E15" s="2">
        <v>78</v>
      </c>
      <c r="G15" s="28" t="s">
        <v>634</v>
      </c>
      <c r="H15" s="2">
        <f>PERCENTILE(E4:E103,0.25)</f>
        <v>128.75</v>
      </c>
    </row>
    <row r="16" spans="1:10" x14ac:dyDescent="0.35">
      <c r="B16" t="s">
        <v>382</v>
      </c>
      <c r="E16" s="2">
        <v>80</v>
      </c>
    </row>
    <row r="17" spans="1:13" x14ac:dyDescent="0.35">
      <c r="B17" t="s">
        <v>383</v>
      </c>
      <c r="E17" s="2">
        <v>82</v>
      </c>
      <c r="G17" s="28" t="s">
        <v>635</v>
      </c>
      <c r="H17" s="2">
        <f>PERCENTILE(E4:E103,0.75)</f>
        <v>376.25</v>
      </c>
    </row>
    <row r="18" spans="1:13" x14ac:dyDescent="0.35">
      <c r="B18" t="s">
        <v>88</v>
      </c>
      <c r="E18" s="2">
        <v>85</v>
      </c>
    </row>
    <row r="19" spans="1:13" x14ac:dyDescent="0.35">
      <c r="E19" s="2">
        <v>88</v>
      </c>
      <c r="G19" s="28" t="s">
        <v>636</v>
      </c>
      <c r="H19" s="2">
        <f>PERCENTILE(E4:E103,0.9)</f>
        <v>450.50000000000006</v>
      </c>
    </row>
    <row r="20" spans="1:13" x14ac:dyDescent="0.35">
      <c r="B20" t="s">
        <v>384</v>
      </c>
      <c r="E20" s="2">
        <v>90</v>
      </c>
    </row>
    <row r="21" spans="1:13" x14ac:dyDescent="0.35">
      <c r="B21" t="s">
        <v>385</v>
      </c>
      <c r="E21" s="2">
        <v>92</v>
      </c>
    </row>
    <row r="22" spans="1:13" x14ac:dyDescent="0.35">
      <c r="B22" t="s">
        <v>386</v>
      </c>
      <c r="E22" s="2">
        <v>95</v>
      </c>
    </row>
    <row r="23" spans="1:13" x14ac:dyDescent="0.35">
      <c r="B23" t="s">
        <v>387</v>
      </c>
      <c r="E23" s="2">
        <v>100</v>
      </c>
    </row>
    <row r="24" spans="1:13" x14ac:dyDescent="0.35">
      <c r="E24" s="2">
        <v>105</v>
      </c>
    </row>
    <row r="25" spans="1:13" x14ac:dyDescent="0.35">
      <c r="B25" t="s">
        <v>388</v>
      </c>
      <c r="E25" s="2">
        <v>110</v>
      </c>
    </row>
    <row r="26" spans="1:13" x14ac:dyDescent="0.35">
      <c r="B26" t="s">
        <v>389</v>
      </c>
      <c r="E26" s="2">
        <v>115</v>
      </c>
    </row>
    <row r="27" spans="1:13" x14ac:dyDescent="0.35">
      <c r="B27" t="s">
        <v>390</v>
      </c>
      <c r="E27" s="2">
        <v>120</v>
      </c>
    </row>
    <row r="28" spans="1:13" x14ac:dyDescent="0.35">
      <c r="B28" t="s">
        <v>391</v>
      </c>
      <c r="E28" s="2">
        <v>125</v>
      </c>
    </row>
    <row r="29" spans="1:13" x14ac:dyDescent="0.35">
      <c r="B29" t="s">
        <v>392</v>
      </c>
      <c r="E29" s="2">
        <v>130</v>
      </c>
    </row>
    <row r="30" spans="1:13" x14ac:dyDescent="0.35">
      <c r="B30" t="s">
        <v>393</v>
      </c>
      <c r="E30" s="2">
        <v>135</v>
      </c>
    </row>
    <row r="31" spans="1:13" x14ac:dyDescent="0.35">
      <c r="A31" t="s">
        <v>23</v>
      </c>
      <c r="B31" t="s">
        <v>394</v>
      </c>
      <c r="E31" s="2">
        <v>140</v>
      </c>
      <c r="G31" s="5" t="s">
        <v>23</v>
      </c>
      <c r="H31" s="8" t="s">
        <v>616</v>
      </c>
      <c r="J31" s="27" t="s">
        <v>628</v>
      </c>
      <c r="M31" s="27" t="s">
        <v>601</v>
      </c>
    </row>
    <row r="32" spans="1:13" x14ac:dyDescent="0.35">
      <c r="B32" t="s">
        <v>395</v>
      </c>
      <c r="E32" s="2">
        <v>145</v>
      </c>
      <c r="H32" s="2">
        <v>55</v>
      </c>
      <c r="M32" t="s">
        <v>658</v>
      </c>
    </row>
    <row r="33" spans="2:13" x14ac:dyDescent="0.35">
      <c r="B33" t="s">
        <v>7</v>
      </c>
      <c r="E33" s="2">
        <v>150</v>
      </c>
      <c r="H33" s="2">
        <v>60</v>
      </c>
      <c r="J33" s="28" t="s">
        <v>629</v>
      </c>
      <c r="K33" s="2">
        <f>QUARTILE(H32:H131,1)</f>
        <v>143.75</v>
      </c>
      <c r="M33" t="s">
        <v>659</v>
      </c>
    </row>
    <row r="34" spans="2:13" x14ac:dyDescent="0.35">
      <c r="B34" t="s">
        <v>396</v>
      </c>
      <c r="E34" s="2">
        <v>155</v>
      </c>
      <c r="H34" s="2">
        <v>62</v>
      </c>
      <c r="M34" t="s">
        <v>660</v>
      </c>
    </row>
    <row r="35" spans="2:13" x14ac:dyDescent="0.35">
      <c r="B35" t="s">
        <v>397</v>
      </c>
      <c r="E35" s="2">
        <v>160</v>
      </c>
      <c r="H35" s="2">
        <v>65</v>
      </c>
      <c r="J35" s="28" t="s">
        <v>630</v>
      </c>
      <c r="K35" s="2">
        <f>QUARTILE(H32:H131,2)</f>
        <v>267.5</v>
      </c>
      <c r="M35" t="s">
        <v>661</v>
      </c>
    </row>
    <row r="36" spans="2:13" x14ac:dyDescent="0.35">
      <c r="B36" t="s">
        <v>398</v>
      </c>
      <c r="E36" s="2">
        <v>165</v>
      </c>
      <c r="H36" s="2">
        <v>68</v>
      </c>
      <c r="M36" t="s">
        <v>663</v>
      </c>
    </row>
    <row r="37" spans="2:13" x14ac:dyDescent="0.35">
      <c r="B37" t="s">
        <v>399</v>
      </c>
      <c r="E37" s="2">
        <v>170</v>
      </c>
      <c r="H37" s="2">
        <v>70</v>
      </c>
      <c r="J37" s="28" t="s">
        <v>631</v>
      </c>
      <c r="K37" s="2">
        <f>QUARTILE(H32:H131,3)</f>
        <v>391.25</v>
      </c>
      <c r="M37" t="s">
        <v>662</v>
      </c>
    </row>
    <row r="38" spans="2:13" x14ac:dyDescent="0.35">
      <c r="B38" t="s">
        <v>400</v>
      </c>
      <c r="E38" s="2">
        <v>175</v>
      </c>
      <c r="H38" s="2">
        <v>72</v>
      </c>
    </row>
    <row r="39" spans="2:13" x14ac:dyDescent="0.35">
      <c r="B39" t="s">
        <v>401</v>
      </c>
      <c r="E39" s="2">
        <v>180</v>
      </c>
      <c r="H39" s="2">
        <v>75</v>
      </c>
      <c r="J39" s="27" t="s">
        <v>632</v>
      </c>
    </row>
    <row r="40" spans="2:13" x14ac:dyDescent="0.35">
      <c r="B40" t="s">
        <v>402</v>
      </c>
      <c r="E40" s="2">
        <v>185</v>
      </c>
      <c r="H40" s="2">
        <v>78</v>
      </c>
    </row>
    <row r="41" spans="2:13" x14ac:dyDescent="0.35">
      <c r="B41" t="s">
        <v>403</v>
      </c>
      <c r="E41" s="2">
        <v>190</v>
      </c>
      <c r="H41" s="2">
        <v>80</v>
      </c>
      <c r="J41" s="28" t="s">
        <v>644</v>
      </c>
      <c r="K41">
        <f>PERCENTILE(H32:H131,0.15)</f>
        <v>94.55</v>
      </c>
    </row>
    <row r="42" spans="2:13" x14ac:dyDescent="0.35">
      <c r="B42" t="s">
        <v>404</v>
      </c>
      <c r="E42" s="2">
        <v>195</v>
      </c>
      <c r="H42" s="2">
        <v>82</v>
      </c>
    </row>
    <row r="43" spans="2:13" x14ac:dyDescent="0.35">
      <c r="B43" t="s">
        <v>405</v>
      </c>
      <c r="E43" s="2">
        <v>200</v>
      </c>
      <c r="H43" s="2">
        <v>85</v>
      </c>
      <c r="J43" s="28" t="s">
        <v>645</v>
      </c>
      <c r="K43">
        <f>PERCENTILE(H32:H131,0.5)</f>
        <v>267.5</v>
      </c>
    </row>
    <row r="44" spans="2:13" x14ac:dyDescent="0.35">
      <c r="B44" t="s">
        <v>406</v>
      </c>
      <c r="E44" s="2">
        <v>205</v>
      </c>
      <c r="H44" s="2">
        <v>88</v>
      </c>
    </row>
    <row r="45" spans="2:13" x14ac:dyDescent="0.35">
      <c r="B45" t="s">
        <v>407</v>
      </c>
      <c r="E45" s="2">
        <v>210</v>
      </c>
      <c r="H45" s="2">
        <v>90</v>
      </c>
      <c r="J45" s="28" t="s">
        <v>646</v>
      </c>
      <c r="K45">
        <f>PERCENTILE(H32:H131,0.85)</f>
        <v>440.74999999999994</v>
      </c>
    </row>
    <row r="46" spans="2:13" x14ac:dyDescent="0.35">
      <c r="B46" t="s">
        <v>88</v>
      </c>
      <c r="E46" s="2">
        <v>215</v>
      </c>
      <c r="H46" s="2">
        <v>92</v>
      </c>
    </row>
    <row r="47" spans="2:13" x14ac:dyDescent="0.35">
      <c r="B47" t="s">
        <v>384</v>
      </c>
      <c r="E47" s="2">
        <v>220</v>
      </c>
      <c r="H47" s="2">
        <v>95</v>
      </c>
    </row>
    <row r="48" spans="2:13" x14ac:dyDescent="0.35">
      <c r="B48" t="s">
        <v>408</v>
      </c>
      <c r="E48" s="2">
        <v>225</v>
      </c>
      <c r="H48" s="2">
        <v>100</v>
      </c>
    </row>
    <row r="49" spans="2:8" x14ac:dyDescent="0.35">
      <c r="B49" t="s">
        <v>409</v>
      </c>
      <c r="E49" s="2">
        <v>230</v>
      </c>
      <c r="H49" s="2">
        <v>105</v>
      </c>
    </row>
    <row r="50" spans="2:8" x14ac:dyDescent="0.35">
      <c r="B50" t="s">
        <v>388</v>
      </c>
      <c r="E50" s="2">
        <v>235</v>
      </c>
      <c r="H50" s="2">
        <v>110</v>
      </c>
    </row>
    <row r="51" spans="2:8" x14ac:dyDescent="0.35">
      <c r="B51" t="s">
        <v>410</v>
      </c>
      <c r="E51" s="2">
        <v>240</v>
      </c>
      <c r="H51" s="2">
        <v>115</v>
      </c>
    </row>
    <row r="52" spans="2:8" x14ac:dyDescent="0.35">
      <c r="B52" t="s">
        <v>411</v>
      </c>
      <c r="E52" s="2">
        <v>245</v>
      </c>
      <c r="H52" s="2">
        <v>120</v>
      </c>
    </row>
    <row r="53" spans="2:8" x14ac:dyDescent="0.35">
      <c r="B53" t="s">
        <v>412</v>
      </c>
      <c r="E53" s="2">
        <v>250</v>
      </c>
      <c r="H53" s="2">
        <v>125</v>
      </c>
    </row>
    <row r="54" spans="2:8" x14ac:dyDescent="0.35">
      <c r="B54" t="s">
        <v>413</v>
      </c>
      <c r="E54" s="2">
        <v>255</v>
      </c>
      <c r="H54" s="2">
        <v>130</v>
      </c>
    </row>
    <row r="55" spans="2:8" x14ac:dyDescent="0.35">
      <c r="B55" t="s">
        <v>414</v>
      </c>
      <c r="E55" s="2">
        <v>260</v>
      </c>
      <c r="H55" s="2">
        <v>135</v>
      </c>
    </row>
    <row r="56" spans="2:8" x14ac:dyDescent="0.35">
      <c r="B56" t="s">
        <v>415</v>
      </c>
      <c r="E56" s="2">
        <v>265</v>
      </c>
      <c r="H56" s="2">
        <v>140</v>
      </c>
    </row>
    <row r="57" spans="2:8" x14ac:dyDescent="0.35">
      <c r="E57" s="2">
        <v>270</v>
      </c>
      <c r="H57" s="2">
        <v>145</v>
      </c>
    </row>
    <row r="58" spans="2:8" x14ac:dyDescent="0.35">
      <c r="E58" s="2">
        <v>275</v>
      </c>
      <c r="H58" s="2">
        <v>150</v>
      </c>
    </row>
    <row r="59" spans="2:8" x14ac:dyDescent="0.35">
      <c r="E59" s="2">
        <v>280</v>
      </c>
      <c r="H59" s="2">
        <v>155</v>
      </c>
    </row>
    <row r="60" spans="2:8" x14ac:dyDescent="0.35">
      <c r="E60" s="2">
        <v>285</v>
      </c>
      <c r="H60" s="2">
        <v>160</v>
      </c>
    </row>
    <row r="61" spans="2:8" x14ac:dyDescent="0.35">
      <c r="E61" s="2">
        <v>290</v>
      </c>
      <c r="H61" s="2">
        <v>165</v>
      </c>
    </row>
    <row r="62" spans="2:8" x14ac:dyDescent="0.35">
      <c r="E62" s="2">
        <v>295</v>
      </c>
      <c r="H62" s="2">
        <v>170</v>
      </c>
    </row>
    <row r="63" spans="2:8" x14ac:dyDescent="0.35">
      <c r="E63" s="2">
        <v>300</v>
      </c>
      <c r="H63" s="2">
        <v>175</v>
      </c>
    </row>
    <row r="64" spans="2:8" x14ac:dyDescent="0.35">
      <c r="E64" s="2">
        <v>305</v>
      </c>
      <c r="H64" s="2">
        <v>180</v>
      </c>
    </row>
    <row r="65" spans="5:8" x14ac:dyDescent="0.35">
      <c r="E65" s="2">
        <v>310</v>
      </c>
      <c r="H65" s="2">
        <v>185</v>
      </c>
    </row>
    <row r="66" spans="5:8" x14ac:dyDescent="0.35">
      <c r="E66" s="2">
        <v>315</v>
      </c>
      <c r="H66" s="2">
        <v>190</v>
      </c>
    </row>
    <row r="67" spans="5:8" x14ac:dyDescent="0.35">
      <c r="E67" s="2">
        <v>320</v>
      </c>
      <c r="H67" s="2">
        <v>195</v>
      </c>
    </row>
    <row r="68" spans="5:8" x14ac:dyDescent="0.35">
      <c r="E68" s="2">
        <v>325</v>
      </c>
      <c r="H68" s="2">
        <v>200</v>
      </c>
    </row>
    <row r="69" spans="5:8" x14ac:dyDescent="0.35">
      <c r="E69" s="2">
        <v>330</v>
      </c>
      <c r="H69" s="2">
        <v>205</v>
      </c>
    </row>
    <row r="70" spans="5:8" x14ac:dyDescent="0.35">
      <c r="E70" s="2">
        <v>335</v>
      </c>
      <c r="H70" s="2">
        <v>210</v>
      </c>
    </row>
    <row r="71" spans="5:8" x14ac:dyDescent="0.35">
      <c r="E71" s="2">
        <v>340</v>
      </c>
      <c r="H71" s="2">
        <v>215</v>
      </c>
    </row>
    <row r="72" spans="5:8" x14ac:dyDescent="0.35">
      <c r="E72" s="2">
        <v>345</v>
      </c>
      <c r="H72" s="2">
        <v>220</v>
      </c>
    </row>
    <row r="73" spans="5:8" x14ac:dyDescent="0.35">
      <c r="E73" s="2">
        <v>350</v>
      </c>
      <c r="H73" s="2">
        <v>225</v>
      </c>
    </row>
    <row r="74" spans="5:8" x14ac:dyDescent="0.35">
      <c r="E74" s="2">
        <v>355</v>
      </c>
      <c r="H74" s="2">
        <v>230</v>
      </c>
    </row>
    <row r="75" spans="5:8" x14ac:dyDescent="0.35">
      <c r="E75" s="2">
        <v>360</v>
      </c>
      <c r="H75" s="2">
        <v>235</v>
      </c>
    </row>
    <row r="76" spans="5:8" x14ac:dyDescent="0.35">
      <c r="E76" s="2">
        <v>365</v>
      </c>
      <c r="H76" s="2">
        <v>240</v>
      </c>
    </row>
    <row r="77" spans="5:8" x14ac:dyDescent="0.35">
      <c r="E77" s="2">
        <v>370</v>
      </c>
      <c r="H77" s="2">
        <v>245</v>
      </c>
    </row>
    <row r="78" spans="5:8" x14ac:dyDescent="0.35">
      <c r="E78" s="2">
        <v>375</v>
      </c>
      <c r="H78" s="2">
        <v>250</v>
      </c>
    </row>
    <row r="79" spans="5:8" x14ac:dyDescent="0.35">
      <c r="E79" s="2">
        <v>380</v>
      </c>
      <c r="H79" s="2">
        <v>255</v>
      </c>
    </row>
    <row r="80" spans="5:8" x14ac:dyDescent="0.35">
      <c r="E80" s="2">
        <v>385</v>
      </c>
      <c r="H80" s="2">
        <v>260</v>
      </c>
    </row>
    <row r="81" spans="5:8" x14ac:dyDescent="0.35">
      <c r="E81" s="2">
        <v>390</v>
      </c>
      <c r="H81" s="2">
        <v>265</v>
      </c>
    </row>
    <row r="82" spans="5:8" x14ac:dyDescent="0.35">
      <c r="E82" s="2">
        <v>395</v>
      </c>
      <c r="H82" s="2">
        <v>270</v>
      </c>
    </row>
    <row r="83" spans="5:8" x14ac:dyDescent="0.35">
      <c r="E83" s="2">
        <v>400</v>
      </c>
      <c r="H83" s="2">
        <v>275</v>
      </c>
    </row>
    <row r="84" spans="5:8" x14ac:dyDescent="0.35">
      <c r="E84" s="2">
        <v>405</v>
      </c>
      <c r="H84" s="2">
        <v>280</v>
      </c>
    </row>
    <row r="85" spans="5:8" x14ac:dyDescent="0.35">
      <c r="E85" s="2">
        <v>410</v>
      </c>
      <c r="H85" s="2">
        <v>285</v>
      </c>
    </row>
    <row r="86" spans="5:8" x14ac:dyDescent="0.35">
      <c r="E86" s="2">
        <v>415</v>
      </c>
      <c r="H86" s="2">
        <v>290</v>
      </c>
    </row>
    <row r="87" spans="5:8" x14ac:dyDescent="0.35">
      <c r="E87" s="2">
        <v>420</v>
      </c>
      <c r="H87" s="2">
        <v>295</v>
      </c>
    </row>
    <row r="88" spans="5:8" x14ac:dyDescent="0.35">
      <c r="E88" s="2">
        <v>425</v>
      </c>
      <c r="H88" s="2">
        <v>300</v>
      </c>
    </row>
    <row r="89" spans="5:8" x14ac:dyDescent="0.35">
      <c r="E89" s="2">
        <v>430</v>
      </c>
      <c r="H89" s="2">
        <v>305</v>
      </c>
    </row>
    <row r="90" spans="5:8" x14ac:dyDescent="0.35">
      <c r="E90" s="2">
        <v>435</v>
      </c>
      <c r="H90" s="2">
        <v>310</v>
      </c>
    </row>
    <row r="91" spans="5:8" x14ac:dyDescent="0.35">
      <c r="E91" s="2">
        <v>440</v>
      </c>
      <c r="H91" s="2">
        <v>315</v>
      </c>
    </row>
    <row r="92" spans="5:8" x14ac:dyDescent="0.35">
      <c r="E92" s="2">
        <v>445</v>
      </c>
      <c r="H92" s="2">
        <v>320</v>
      </c>
    </row>
    <row r="93" spans="5:8" x14ac:dyDescent="0.35">
      <c r="E93" s="2">
        <v>450</v>
      </c>
      <c r="H93" s="2">
        <v>325</v>
      </c>
    </row>
    <row r="94" spans="5:8" x14ac:dyDescent="0.35">
      <c r="E94" s="2">
        <v>455</v>
      </c>
      <c r="H94" s="2">
        <v>330</v>
      </c>
    </row>
    <row r="95" spans="5:8" x14ac:dyDescent="0.35">
      <c r="E95" s="2">
        <v>460</v>
      </c>
      <c r="H95" s="2">
        <v>335</v>
      </c>
    </row>
    <row r="96" spans="5:8" x14ac:dyDescent="0.35">
      <c r="E96" s="2">
        <v>465</v>
      </c>
      <c r="H96" s="2">
        <v>340</v>
      </c>
    </row>
    <row r="97" spans="5:8" x14ac:dyDescent="0.35">
      <c r="E97" s="2">
        <v>470</v>
      </c>
      <c r="H97" s="2">
        <v>345</v>
      </c>
    </row>
    <row r="98" spans="5:8" x14ac:dyDescent="0.35">
      <c r="E98" s="2">
        <v>475</v>
      </c>
      <c r="H98" s="2">
        <v>350</v>
      </c>
    </row>
    <row r="99" spans="5:8" x14ac:dyDescent="0.35">
      <c r="E99" s="2">
        <v>480</v>
      </c>
      <c r="H99" s="2">
        <v>355</v>
      </c>
    </row>
    <row r="100" spans="5:8" x14ac:dyDescent="0.35">
      <c r="E100" s="2">
        <v>485</v>
      </c>
      <c r="H100" s="2">
        <v>360</v>
      </c>
    </row>
    <row r="101" spans="5:8" x14ac:dyDescent="0.35">
      <c r="E101" s="2">
        <v>490</v>
      </c>
      <c r="H101" s="2">
        <v>365</v>
      </c>
    </row>
    <row r="102" spans="5:8" x14ac:dyDescent="0.35">
      <c r="E102" s="2">
        <v>495</v>
      </c>
      <c r="H102" s="2">
        <v>370</v>
      </c>
    </row>
    <row r="103" spans="5:8" x14ac:dyDescent="0.35">
      <c r="E103" s="2">
        <v>500</v>
      </c>
      <c r="H103" s="2">
        <v>375</v>
      </c>
    </row>
    <row r="104" spans="5:8" x14ac:dyDescent="0.35">
      <c r="H104" s="2">
        <v>380</v>
      </c>
    </row>
    <row r="105" spans="5:8" x14ac:dyDescent="0.35">
      <c r="H105" s="2">
        <v>385</v>
      </c>
    </row>
    <row r="106" spans="5:8" x14ac:dyDescent="0.35">
      <c r="H106" s="2">
        <v>390</v>
      </c>
    </row>
    <row r="107" spans="5:8" x14ac:dyDescent="0.35">
      <c r="H107" s="2">
        <v>395</v>
      </c>
    </row>
    <row r="108" spans="5:8" x14ac:dyDescent="0.35">
      <c r="H108" s="2">
        <v>400</v>
      </c>
    </row>
    <row r="109" spans="5:8" x14ac:dyDescent="0.35">
      <c r="H109" s="2">
        <v>405</v>
      </c>
    </row>
    <row r="110" spans="5:8" x14ac:dyDescent="0.35">
      <c r="H110" s="2">
        <v>410</v>
      </c>
    </row>
    <row r="111" spans="5:8" x14ac:dyDescent="0.35">
      <c r="H111" s="2">
        <v>415</v>
      </c>
    </row>
    <row r="112" spans="5:8" x14ac:dyDescent="0.35">
      <c r="H112" s="2">
        <v>420</v>
      </c>
    </row>
    <row r="113" spans="8:8" x14ac:dyDescent="0.35">
      <c r="H113" s="2">
        <v>425</v>
      </c>
    </row>
    <row r="114" spans="8:8" x14ac:dyDescent="0.35">
      <c r="H114" s="2">
        <v>430</v>
      </c>
    </row>
    <row r="115" spans="8:8" x14ac:dyDescent="0.35">
      <c r="H115" s="2">
        <v>435</v>
      </c>
    </row>
    <row r="116" spans="8:8" x14ac:dyDescent="0.35">
      <c r="H116" s="2">
        <v>440</v>
      </c>
    </row>
    <row r="117" spans="8:8" x14ac:dyDescent="0.35">
      <c r="H117" s="2">
        <v>445</v>
      </c>
    </row>
    <row r="118" spans="8:8" x14ac:dyDescent="0.35">
      <c r="H118" s="2">
        <v>450</v>
      </c>
    </row>
    <row r="119" spans="8:8" x14ac:dyDescent="0.35">
      <c r="H119" s="2">
        <v>455</v>
      </c>
    </row>
    <row r="120" spans="8:8" x14ac:dyDescent="0.35">
      <c r="H120" s="2">
        <v>460</v>
      </c>
    </row>
    <row r="121" spans="8:8" x14ac:dyDescent="0.35">
      <c r="H121" s="2">
        <v>465</v>
      </c>
    </row>
    <row r="122" spans="8:8" x14ac:dyDescent="0.35">
      <c r="H122" s="2">
        <v>470</v>
      </c>
    </row>
    <row r="123" spans="8:8" x14ac:dyDescent="0.35">
      <c r="H123" s="2">
        <v>475</v>
      </c>
    </row>
    <row r="124" spans="8:8" x14ac:dyDescent="0.35">
      <c r="H124" s="2">
        <v>480</v>
      </c>
    </row>
    <row r="125" spans="8:8" x14ac:dyDescent="0.35">
      <c r="H125" s="2">
        <v>485</v>
      </c>
    </row>
    <row r="126" spans="8:8" x14ac:dyDescent="0.35">
      <c r="H126" s="2">
        <v>490</v>
      </c>
    </row>
    <row r="127" spans="8:8" x14ac:dyDescent="0.35">
      <c r="H127" s="2">
        <v>495</v>
      </c>
    </row>
    <row r="128" spans="8:8" x14ac:dyDescent="0.35">
      <c r="H128" s="2">
        <v>500</v>
      </c>
    </row>
    <row r="129" spans="8:8" x14ac:dyDescent="0.35">
      <c r="H129" s="2">
        <v>505</v>
      </c>
    </row>
    <row r="130" spans="8:8" x14ac:dyDescent="0.35">
      <c r="H130" s="2">
        <v>510</v>
      </c>
    </row>
    <row r="131" spans="8:8" x14ac:dyDescent="0.35">
      <c r="H131" s="2">
        <v>515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5B9A2-20A7-44EB-973E-65B6E034EE2D}">
  <dimension ref="A1:J112"/>
  <sheetViews>
    <sheetView topLeftCell="A22" workbookViewId="0"/>
  </sheetViews>
  <sheetFormatPr defaultRowHeight="14.5" x14ac:dyDescent="0.35"/>
  <cols>
    <col min="1" max="1" width="10.54296875" bestFit="1" customWidth="1"/>
    <col min="2" max="2" width="75.453125" bestFit="1" customWidth="1"/>
    <col min="5" max="5" width="16.453125" bestFit="1" customWidth="1"/>
    <col min="7" max="7" width="10.453125" bestFit="1" customWidth="1"/>
    <col min="10" max="10" width="15.08984375" customWidth="1"/>
  </cols>
  <sheetData>
    <row r="1" spans="1:10" x14ac:dyDescent="0.35">
      <c r="A1" t="s">
        <v>0</v>
      </c>
      <c r="B1" t="s">
        <v>1</v>
      </c>
    </row>
    <row r="2" spans="1:10" x14ac:dyDescent="0.35">
      <c r="A2" t="s">
        <v>39</v>
      </c>
      <c r="B2" t="s">
        <v>416</v>
      </c>
      <c r="D2" s="5" t="s">
        <v>39</v>
      </c>
      <c r="E2" s="8" t="s">
        <v>617</v>
      </c>
      <c r="G2" s="29" t="s">
        <v>628</v>
      </c>
      <c r="J2" s="27" t="s">
        <v>601</v>
      </c>
    </row>
    <row r="3" spans="1:10" x14ac:dyDescent="0.35">
      <c r="B3" t="s">
        <v>417</v>
      </c>
      <c r="E3" s="2">
        <v>20</v>
      </c>
      <c r="J3" t="s">
        <v>664</v>
      </c>
    </row>
    <row r="4" spans="1:10" x14ac:dyDescent="0.35">
      <c r="B4" t="s">
        <v>7</v>
      </c>
      <c r="E4" s="2">
        <v>25</v>
      </c>
      <c r="G4" s="28" t="s">
        <v>629</v>
      </c>
      <c r="H4" s="2">
        <f>QUARTILE(E3:E112,1)</f>
        <v>156.25</v>
      </c>
      <c r="J4" t="s">
        <v>665</v>
      </c>
    </row>
    <row r="5" spans="1:10" x14ac:dyDescent="0.35">
      <c r="B5" t="s">
        <v>7</v>
      </c>
      <c r="E5" s="2">
        <v>30</v>
      </c>
      <c r="J5" t="s">
        <v>666</v>
      </c>
    </row>
    <row r="6" spans="1:10" x14ac:dyDescent="0.35">
      <c r="B6" t="s">
        <v>418</v>
      </c>
      <c r="E6" s="2">
        <v>35</v>
      </c>
      <c r="G6" s="28" t="s">
        <v>630</v>
      </c>
      <c r="H6" s="2">
        <f>QUARTILE(E3:E112,2)</f>
        <v>292.5</v>
      </c>
      <c r="J6" t="s">
        <v>667</v>
      </c>
    </row>
    <row r="7" spans="1:10" x14ac:dyDescent="0.35">
      <c r="B7" t="s">
        <v>419</v>
      </c>
      <c r="E7" s="2">
        <v>40</v>
      </c>
      <c r="J7" t="s">
        <v>668</v>
      </c>
    </row>
    <row r="8" spans="1:10" x14ac:dyDescent="0.35">
      <c r="B8" t="s">
        <v>420</v>
      </c>
      <c r="E8" s="2">
        <v>45</v>
      </c>
      <c r="G8" s="28" t="s">
        <v>631</v>
      </c>
      <c r="H8" s="2">
        <f>QUARTILE(E3:E112,3)</f>
        <v>428.75</v>
      </c>
      <c r="J8" t="s">
        <v>669</v>
      </c>
    </row>
    <row r="9" spans="1:10" x14ac:dyDescent="0.35">
      <c r="B9" t="s">
        <v>399</v>
      </c>
      <c r="E9" s="2">
        <v>50</v>
      </c>
    </row>
    <row r="10" spans="1:10" x14ac:dyDescent="0.35">
      <c r="B10" t="s">
        <v>400</v>
      </c>
      <c r="E10" s="2">
        <v>55</v>
      </c>
      <c r="G10" s="27" t="s">
        <v>632</v>
      </c>
    </row>
    <row r="11" spans="1:10" x14ac:dyDescent="0.35">
      <c r="B11" t="s">
        <v>401</v>
      </c>
      <c r="E11" s="2">
        <v>60</v>
      </c>
    </row>
    <row r="12" spans="1:10" x14ac:dyDescent="0.35">
      <c r="B12" t="s">
        <v>402</v>
      </c>
      <c r="E12" s="2">
        <v>65</v>
      </c>
      <c r="G12" s="28" t="s">
        <v>649</v>
      </c>
      <c r="H12">
        <f>PERCENTILE(E3:E112,0.2)</f>
        <v>129</v>
      </c>
    </row>
    <row r="13" spans="1:10" x14ac:dyDescent="0.35">
      <c r="B13" t="s">
        <v>403</v>
      </c>
      <c r="E13" s="2">
        <v>70</v>
      </c>
    </row>
    <row r="14" spans="1:10" x14ac:dyDescent="0.35">
      <c r="B14" t="s">
        <v>421</v>
      </c>
      <c r="E14" s="2">
        <v>75</v>
      </c>
      <c r="G14" s="28" t="s">
        <v>650</v>
      </c>
      <c r="H14">
        <f>PERCENTILE(E3:E112,0.4)</f>
        <v>238</v>
      </c>
    </row>
    <row r="15" spans="1:10" x14ac:dyDescent="0.35">
      <c r="B15" t="s">
        <v>406</v>
      </c>
      <c r="E15" s="2">
        <v>80</v>
      </c>
    </row>
    <row r="16" spans="1:10" x14ac:dyDescent="0.35">
      <c r="B16" t="s">
        <v>422</v>
      </c>
      <c r="E16" s="2">
        <v>85</v>
      </c>
      <c r="G16" s="28" t="s">
        <v>651</v>
      </c>
      <c r="H16">
        <f>PERCENTILE(E3:E112,0.8)</f>
        <v>456</v>
      </c>
    </row>
    <row r="17" spans="2:5" x14ac:dyDescent="0.35">
      <c r="B17" t="s">
        <v>423</v>
      </c>
      <c r="E17" s="2">
        <v>90</v>
      </c>
    </row>
    <row r="18" spans="2:5" x14ac:dyDescent="0.35">
      <c r="B18" t="s">
        <v>88</v>
      </c>
      <c r="E18" s="2">
        <v>95</v>
      </c>
    </row>
    <row r="19" spans="2:5" x14ac:dyDescent="0.35">
      <c r="B19" t="s">
        <v>384</v>
      </c>
      <c r="E19" s="2">
        <v>100</v>
      </c>
    </row>
    <row r="20" spans="2:5" x14ac:dyDescent="0.35">
      <c r="B20" t="s">
        <v>424</v>
      </c>
      <c r="E20" s="2">
        <v>105</v>
      </c>
    </row>
    <row r="21" spans="2:5" x14ac:dyDescent="0.35">
      <c r="B21" t="s">
        <v>424</v>
      </c>
      <c r="E21" s="2">
        <v>110</v>
      </c>
    </row>
    <row r="22" spans="2:5" x14ac:dyDescent="0.35">
      <c r="B22" t="s">
        <v>425</v>
      </c>
      <c r="E22" s="2">
        <v>115</v>
      </c>
    </row>
    <row r="23" spans="2:5" x14ac:dyDescent="0.35">
      <c r="B23" t="s">
        <v>388</v>
      </c>
      <c r="E23" s="2">
        <v>120</v>
      </c>
    </row>
    <row r="24" spans="2:5" x14ac:dyDescent="0.35">
      <c r="B24" t="s">
        <v>426</v>
      </c>
      <c r="E24" s="2">
        <v>125</v>
      </c>
    </row>
    <row r="25" spans="2:5" x14ac:dyDescent="0.35">
      <c r="B25" t="s">
        <v>427</v>
      </c>
      <c r="E25" s="2">
        <v>130</v>
      </c>
    </row>
    <row r="26" spans="2:5" x14ac:dyDescent="0.35">
      <c r="B26" t="s">
        <v>428</v>
      </c>
      <c r="E26" s="2">
        <v>135</v>
      </c>
    </row>
    <row r="27" spans="2:5" x14ac:dyDescent="0.35">
      <c r="B27" t="s">
        <v>429</v>
      </c>
      <c r="E27" s="2">
        <v>140</v>
      </c>
    </row>
    <row r="28" spans="2:5" x14ac:dyDescent="0.35">
      <c r="B28" t="s">
        <v>430</v>
      </c>
      <c r="E28" s="2">
        <v>145</v>
      </c>
    </row>
    <row r="29" spans="2:5" x14ac:dyDescent="0.35">
      <c r="E29" s="2">
        <v>150</v>
      </c>
    </row>
    <row r="30" spans="2:5" x14ac:dyDescent="0.35">
      <c r="E30" s="2">
        <v>155</v>
      </c>
    </row>
    <row r="31" spans="2:5" x14ac:dyDescent="0.35">
      <c r="E31" s="2">
        <v>160</v>
      </c>
    </row>
    <row r="32" spans="2:5" x14ac:dyDescent="0.35">
      <c r="E32" s="2">
        <v>165</v>
      </c>
    </row>
    <row r="33" spans="5:5" x14ac:dyDescent="0.35">
      <c r="E33" s="2">
        <v>170</v>
      </c>
    </row>
    <row r="34" spans="5:5" x14ac:dyDescent="0.35">
      <c r="E34" s="2">
        <v>175</v>
      </c>
    </row>
    <row r="35" spans="5:5" x14ac:dyDescent="0.35">
      <c r="E35" s="2">
        <v>180</v>
      </c>
    </row>
    <row r="36" spans="5:5" x14ac:dyDescent="0.35">
      <c r="E36" s="2">
        <v>185</v>
      </c>
    </row>
    <row r="37" spans="5:5" x14ac:dyDescent="0.35">
      <c r="E37" s="2">
        <v>190</v>
      </c>
    </row>
    <row r="38" spans="5:5" x14ac:dyDescent="0.35">
      <c r="E38" s="2">
        <v>195</v>
      </c>
    </row>
    <row r="39" spans="5:5" x14ac:dyDescent="0.35">
      <c r="E39" s="2">
        <v>200</v>
      </c>
    </row>
    <row r="40" spans="5:5" x14ac:dyDescent="0.35">
      <c r="E40" s="2">
        <v>205</v>
      </c>
    </row>
    <row r="41" spans="5:5" x14ac:dyDescent="0.35">
      <c r="E41" s="2">
        <v>210</v>
      </c>
    </row>
    <row r="42" spans="5:5" x14ac:dyDescent="0.35">
      <c r="E42" s="2">
        <v>215</v>
      </c>
    </row>
    <row r="43" spans="5:5" x14ac:dyDescent="0.35">
      <c r="E43" s="2">
        <v>220</v>
      </c>
    </row>
    <row r="44" spans="5:5" x14ac:dyDescent="0.35">
      <c r="E44" s="2">
        <v>225</v>
      </c>
    </row>
    <row r="45" spans="5:5" x14ac:dyDescent="0.35">
      <c r="E45" s="2">
        <v>230</v>
      </c>
    </row>
    <row r="46" spans="5:5" x14ac:dyDescent="0.35">
      <c r="E46" s="2">
        <v>235</v>
      </c>
    </row>
    <row r="47" spans="5:5" x14ac:dyDescent="0.35">
      <c r="E47" s="2">
        <v>240</v>
      </c>
    </row>
    <row r="48" spans="5:5" x14ac:dyDescent="0.35">
      <c r="E48" s="2">
        <v>245</v>
      </c>
    </row>
    <row r="49" spans="5:5" x14ac:dyDescent="0.35">
      <c r="E49" s="2">
        <v>250</v>
      </c>
    </row>
    <row r="50" spans="5:5" x14ac:dyDescent="0.35">
      <c r="E50" s="2">
        <v>255</v>
      </c>
    </row>
    <row r="51" spans="5:5" x14ac:dyDescent="0.35">
      <c r="E51" s="2">
        <v>260</v>
      </c>
    </row>
    <row r="52" spans="5:5" x14ac:dyDescent="0.35">
      <c r="E52" s="2">
        <v>265</v>
      </c>
    </row>
    <row r="53" spans="5:5" x14ac:dyDescent="0.35">
      <c r="E53" s="2">
        <v>270</v>
      </c>
    </row>
    <row r="54" spans="5:5" x14ac:dyDescent="0.35">
      <c r="E54" s="2">
        <v>275</v>
      </c>
    </row>
    <row r="55" spans="5:5" x14ac:dyDescent="0.35">
      <c r="E55" s="2">
        <v>280</v>
      </c>
    </row>
    <row r="56" spans="5:5" x14ac:dyDescent="0.35">
      <c r="E56" s="2">
        <v>285</v>
      </c>
    </row>
    <row r="57" spans="5:5" x14ac:dyDescent="0.35">
      <c r="E57" s="2">
        <v>290</v>
      </c>
    </row>
    <row r="58" spans="5:5" x14ac:dyDescent="0.35">
      <c r="E58" s="2">
        <v>295</v>
      </c>
    </row>
    <row r="59" spans="5:5" x14ac:dyDescent="0.35">
      <c r="E59" s="2">
        <v>300</v>
      </c>
    </row>
    <row r="60" spans="5:5" x14ac:dyDescent="0.35">
      <c r="E60" s="2">
        <v>305</v>
      </c>
    </row>
    <row r="61" spans="5:5" x14ac:dyDescent="0.35">
      <c r="E61" s="2">
        <v>310</v>
      </c>
    </row>
    <row r="62" spans="5:5" x14ac:dyDescent="0.35">
      <c r="E62" s="2">
        <v>315</v>
      </c>
    </row>
    <row r="63" spans="5:5" x14ac:dyDescent="0.35">
      <c r="E63" s="2">
        <v>320</v>
      </c>
    </row>
    <row r="64" spans="5:5" x14ac:dyDescent="0.35">
      <c r="E64" s="2">
        <v>325</v>
      </c>
    </row>
    <row r="65" spans="5:5" x14ac:dyDescent="0.35">
      <c r="E65" s="2">
        <v>330</v>
      </c>
    </row>
    <row r="66" spans="5:5" x14ac:dyDescent="0.35">
      <c r="E66" s="2">
        <v>335</v>
      </c>
    </row>
    <row r="67" spans="5:5" x14ac:dyDescent="0.35">
      <c r="E67" s="2">
        <v>340</v>
      </c>
    </row>
    <row r="68" spans="5:5" x14ac:dyDescent="0.35">
      <c r="E68" s="2">
        <v>345</v>
      </c>
    </row>
    <row r="69" spans="5:5" x14ac:dyDescent="0.35">
      <c r="E69" s="2">
        <v>350</v>
      </c>
    </row>
    <row r="70" spans="5:5" x14ac:dyDescent="0.35">
      <c r="E70" s="2">
        <v>355</v>
      </c>
    </row>
    <row r="71" spans="5:5" x14ac:dyDescent="0.35">
      <c r="E71" s="2">
        <v>360</v>
      </c>
    </row>
    <row r="72" spans="5:5" x14ac:dyDescent="0.35">
      <c r="E72" s="2">
        <v>365</v>
      </c>
    </row>
    <row r="73" spans="5:5" x14ac:dyDescent="0.35">
      <c r="E73" s="2">
        <v>370</v>
      </c>
    </row>
    <row r="74" spans="5:5" x14ac:dyDescent="0.35">
      <c r="E74" s="2">
        <v>375</v>
      </c>
    </row>
    <row r="75" spans="5:5" x14ac:dyDescent="0.35">
      <c r="E75" s="2">
        <v>380</v>
      </c>
    </row>
    <row r="76" spans="5:5" x14ac:dyDescent="0.35">
      <c r="E76" s="2">
        <v>385</v>
      </c>
    </row>
    <row r="77" spans="5:5" x14ac:dyDescent="0.35">
      <c r="E77" s="2">
        <v>390</v>
      </c>
    </row>
    <row r="78" spans="5:5" x14ac:dyDescent="0.35">
      <c r="E78" s="2">
        <v>395</v>
      </c>
    </row>
    <row r="79" spans="5:5" x14ac:dyDescent="0.35">
      <c r="E79" s="2">
        <v>400</v>
      </c>
    </row>
    <row r="80" spans="5:5" x14ac:dyDescent="0.35">
      <c r="E80" s="2">
        <v>405</v>
      </c>
    </row>
    <row r="81" spans="5:5" x14ac:dyDescent="0.35">
      <c r="E81" s="2">
        <v>410</v>
      </c>
    </row>
    <row r="82" spans="5:5" x14ac:dyDescent="0.35">
      <c r="E82" s="2">
        <v>415</v>
      </c>
    </row>
    <row r="83" spans="5:5" x14ac:dyDescent="0.35">
      <c r="E83" s="2">
        <v>420</v>
      </c>
    </row>
    <row r="84" spans="5:5" x14ac:dyDescent="0.35">
      <c r="E84" s="2">
        <v>425</v>
      </c>
    </row>
    <row r="85" spans="5:5" x14ac:dyDescent="0.35">
      <c r="E85" s="2">
        <v>430</v>
      </c>
    </row>
    <row r="86" spans="5:5" x14ac:dyDescent="0.35">
      <c r="E86" s="2">
        <v>435</v>
      </c>
    </row>
    <row r="87" spans="5:5" x14ac:dyDescent="0.35">
      <c r="E87" s="2">
        <v>440</v>
      </c>
    </row>
    <row r="88" spans="5:5" x14ac:dyDescent="0.35">
      <c r="E88" s="2">
        <v>445</v>
      </c>
    </row>
    <row r="89" spans="5:5" x14ac:dyDescent="0.35">
      <c r="E89" s="2">
        <v>450</v>
      </c>
    </row>
    <row r="90" spans="5:5" x14ac:dyDescent="0.35">
      <c r="E90" s="2">
        <v>455</v>
      </c>
    </row>
    <row r="91" spans="5:5" x14ac:dyDescent="0.35">
      <c r="E91" s="2">
        <v>460</v>
      </c>
    </row>
    <row r="92" spans="5:5" x14ac:dyDescent="0.35">
      <c r="E92" s="2">
        <v>465</v>
      </c>
    </row>
    <row r="93" spans="5:5" x14ac:dyDescent="0.35">
      <c r="E93" s="2">
        <v>470</v>
      </c>
    </row>
    <row r="94" spans="5:5" x14ac:dyDescent="0.35">
      <c r="E94" s="2">
        <v>475</v>
      </c>
    </row>
    <row r="95" spans="5:5" x14ac:dyDescent="0.35">
      <c r="E95" s="2">
        <v>480</v>
      </c>
    </row>
    <row r="96" spans="5:5" x14ac:dyDescent="0.35">
      <c r="E96" s="2">
        <v>485</v>
      </c>
    </row>
    <row r="97" spans="5:5" x14ac:dyDescent="0.35">
      <c r="E97" s="2">
        <v>490</v>
      </c>
    </row>
    <row r="98" spans="5:5" x14ac:dyDescent="0.35">
      <c r="E98" s="2">
        <v>495</v>
      </c>
    </row>
    <row r="99" spans="5:5" x14ac:dyDescent="0.35">
      <c r="E99" s="2">
        <v>500</v>
      </c>
    </row>
    <row r="100" spans="5:5" x14ac:dyDescent="0.35">
      <c r="E100" s="2">
        <v>505</v>
      </c>
    </row>
    <row r="101" spans="5:5" x14ac:dyDescent="0.35">
      <c r="E101" s="2">
        <v>510</v>
      </c>
    </row>
    <row r="102" spans="5:5" x14ac:dyDescent="0.35">
      <c r="E102" s="2">
        <v>515</v>
      </c>
    </row>
    <row r="103" spans="5:5" x14ac:dyDescent="0.35">
      <c r="E103" s="2">
        <v>520</v>
      </c>
    </row>
    <row r="104" spans="5:5" x14ac:dyDescent="0.35">
      <c r="E104" s="2">
        <v>525</v>
      </c>
    </row>
    <row r="105" spans="5:5" x14ac:dyDescent="0.35">
      <c r="E105" s="2">
        <v>530</v>
      </c>
    </row>
    <row r="106" spans="5:5" x14ac:dyDescent="0.35">
      <c r="E106" s="2">
        <v>535</v>
      </c>
    </row>
    <row r="107" spans="5:5" x14ac:dyDescent="0.35">
      <c r="E107" s="2">
        <v>540</v>
      </c>
    </row>
    <row r="108" spans="5:5" x14ac:dyDescent="0.35">
      <c r="E108" s="2">
        <v>545</v>
      </c>
    </row>
    <row r="109" spans="5:5" x14ac:dyDescent="0.35">
      <c r="E109" s="2">
        <v>550</v>
      </c>
    </row>
    <row r="110" spans="5:5" x14ac:dyDescent="0.35">
      <c r="E110" s="2">
        <v>555</v>
      </c>
    </row>
    <row r="111" spans="5:5" x14ac:dyDescent="0.35">
      <c r="E111" s="2">
        <v>560</v>
      </c>
    </row>
    <row r="112" spans="5:5" x14ac:dyDescent="0.35">
      <c r="E112" s="2">
        <v>565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7954-A0F8-4A71-9AE5-62481F319E61}">
  <dimension ref="A1:M150"/>
  <sheetViews>
    <sheetView workbookViewId="0">
      <selection activeCell="M40" sqref="M40"/>
    </sheetView>
  </sheetViews>
  <sheetFormatPr defaultRowHeight="14.5" x14ac:dyDescent="0.35"/>
  <cols>
    <col min="1" max="1" width="10.54296875" bestFit="1" customWidth="1"/>
    <col min="2" max="2" width="75.453125" bestFit="1" customWidth="1"/>
    <col min="5" max="5" width="14.453125" bestFit="1" customWidth="1"/>
    <col min="7" max="7" width="11.1796875" bestFit="1" customWidth="1"/>
    <col min="8" max="8" width="11.36328125" bestFit="1" customWidth="1"/>
    <col min="10" max="10" width="17.6328125" customWidth="1"/>
    <col min="13" max="13" width="15.36328125" customWidth="1"/>
  </cols>
  <sheetData>
    <row r="1" spans="1:10" x14ac:dyDescent="0.35">
      <c r="A1" t="s">
        <v>0</v>
      </c>
      <c r="B1" t="s">
        <v>1</v>
      </c>
    </row>
    <row r="2" spans="1:10" x14ac:dyDescent="0.35">
      <c r="A2" t="s">
        <v>112</v>
      </c>
      <c r="B2" t="s">
        <v>431</v>
      </c>
      <c r="D2" s="5" t="s">
        <v>112</v>
      </c>
      <c r="E2" s="25" t="s">
        <v>618</v>
      </c>
      <c r="G2" s="32" t="s">
        <v>628</v>
      </c>
      <c r="J2" s="27" t="s">
        <v>601</v>
      </c>
    </row>
    <row r="3" spans="1:10" x14ac:dyDescent="0.35">
      <c r="B3" t="s">
        <v>432</v>
      </c>
      <c r="E3" s="2">
        <v>15</v>
      </c>
      <c r="J3" t="s">
        <v>670</v>
      </c>
    </row>
    <row r="4" spans="1:10" x14ac:dyDescent="0.35">
      <c r="B4" t="s">
        <v>433</v>
      </c>
      <c r="E4" s="2">
        <v>20</v>
      </c>
      <c r="G4" s="28" t="s">
        <v>629</v>
      </c>
      <c r="H4" s="2">
        <f>QUARTILE(E3:E122,1)</f>
        <v>163.75</v>
      </c>
      <c r="J4" t="s">
        <v>671</v>
      </c>
    </row>
    <row r="5" spans="1:10" x14ac:dyDescent="0.35">
      <c r="B5" t="s">
        <v>434</v>
      </c>
      <c r="E5" s="2">
        <v>25</v>
      </c>
      <c r="J5" t="s">
        <v>672</v>
      </c>
    </row>
    <row r="6" spans="1:10" x14ac:dyDescent="0.35">
      <c r="B6" t="s">
        <v>435</v>
      </c>
      <c r="E6" s="2">
        <v>30</v>
      </c>
      <c r="G6" s="28" t="s">
        <v>630</v>
      </c>
      <c r="H6" s="2">
        <f>QUARTILE(E3:E122,2)</f>
        <v>312.5</v>
      </c>
      <c r="J6" t="s">
        <v>673</v>
      </c>
    </row>
    <row r="7" spans="1:10" x14ac:dyDescent="0.35">
      <c r="B7" t="s">
        <v>436</v>
      </c>
      <c r="E7" s="2">
        <v>35</v>
      </c>
      <c r="J7" t="s">
        <v>674</v>
      </c>
    </row>
    <row r="8" spans="1:10" x14ac:dyDescent="0.35">
      <c r="B8" t="s">
        <v>437</v>
      </c>
      <c r="E8" s="2">
        <v>40</v>
      </c>
      <c r="G8" s="28" t="s">
        <v>631</v>
      </c>
      <c r="H8" s="2">
        <f>QUARTILE(E3:E122,3)</f>
        <v>461.25</v>
      </c>
      <c r="J8" t="s">
        <v>675</v>
      </c>
    </row>
    <row r="9" spans="1:10" x14ac:dyDescent="0.35">
      <c r="B9" t="s">
        <v>438</v>
      </c>
      <c r="E9" s="2">
        <v>45</v>
      </c>
    </row>
    <row r="10" spans="1:10" x14ac:dyDescent="0.35">
      <c r="B10" t="s">
        <v>439</v>
      </c>
      <c r="E10" s="2">
        <v>50</v>
      </c>
      <c r="G10" s="27" t="s">
        <v>632</v>
      </c>
    </row>
    <row r="11" spans="1:10" x14ac:dyDescent="0.35">
      <c r="B11" t="s">
        <v>440</v>
      </c>
      <c r="E11" s="2">
        <v>55</v>
      </c>
    </row>
    <row r="12" spans="1:10" x14ac:dyDescent="0.35">
      <c r="B12" t="s">
        <v>441</v>
      </c>
      <c r="E12" s="2">
        <v>60</v>
      </c>
      <c r="G12" s="28" t="s">
        <v>649</v>
      </c>
      <c r="H12" s="2">
        <f>PERCENTILE(E3:E122,0.2)</f>
        <v>134</v>
      </c>
    </row>
    <row r="13" spans="1:10" x14ac:dyDescent="0.35">
      <c r="B13" t="s">
        <v>442</v>
      </c>
      <c r="E13" s="2">
        <v>65</v>
      </c>
    </row>
    <row r="14" spans="1:10" x14ac:dyDescent="0.35">
      <c r="B14" t="s">
        <v>443</v>
      </c>
      <c r="E14" s="2">
        <v>70</v>
      </c>
      <c r="G14" s="28" t="s">
        <v>650</v>
      </c>
      <c r="H14" s="2">
        <f>PERCENTILE(E3:E122,0.4)</f>
        <v>253</v>
      </c>
    </row>
    <row r="15" spans="1:10" x14ac:dyDescent="0.35">
      <c r="B15" t="s">
        <v>444</v>
      </c>
      <c r="E15" s="2">
        <v>75</v>
      </c>
    </row>
    <row r="16" spans="1:10" x14ac:dyDescent="0.35">
      <c r="B16" t="s">
        <v>445</v>
      </c>
      <c r="E16" s="2">
        <v>80</v>
      </c>
      <c r="G16" s="28" t="s">
        <v>651</v>
      </c>
      <c r="H16" s="2">
        <f>PERCENTILE(E3:E122,0.8)</f>
        <v>491</v>
      </c>
    </row>
    <row r="17" spans="1:13" x14ac:dyDescent="0.35">
      <c r="B17" t="s">
        <v>88</v>
      </c>
      <c r="E17" s="2">
        <v>85</v>
      </c>
    </row>
    <row r="18" spans="1:13" x14ac:dyDescent="0.35">
      <c r="B18" t="s">
        <v>88</v>
      </c>
      <c r="E18" s="2">
        <v>90</v>
      </c>
    </row>
    <row r="19" spans="1:13" x14ac:dyDescent="0.35">
      <c r="E19" s="2">
        <v>95</v>
      </c>
    </row>
    <row r="20" spans="1:13" x14ac:dyDescent="0.35">
      <c r="B20" t="s">
        <v>384</v>
      </c>
      <c r="E20" s="2">
        <v>100</v>
      </c>
    </row>
    <row r="21" spans="1:13" x14ac:dyDescent="0.35">
      <c r="B21" t="s">
        <v>446</v>
      </c>
      <c r="E21" s="2">
        <v>105</v>
      </c>
    </row>
    <row r="22" spans="1:13" x14ac:dyDescent="0.35">
      <c r="E22" s="2">
        <v>110</v>
      </c>
    </row>
    <row r="23" spans="1:13" x14ac:dyDescent="0.35">
      <c r="B23" t="s">
        <v>447</v>
      </c>
      <c r="E23" s="2">
        <v>115</v>
      </c>
    </row>
    <row r="24" spans="1:13" x14ac:dyDescent="0.35">
      <c r="B24" t="s">
        <v>388</v>
      </c>
      <c r="E24" s="2">
        <v>120</v>
      </c>
    </row>
    <row r="25" spans="1:13" x14ac:dyDescent="0.35">
      <c r="B25" t="s">
        <v>448</v>
      </c>
      <c r="E25" s="2">
        <v>125</v>
      </c>
    </row>
    <row r="26" spans="1:13" x14ac:dyDescent="0.35">
      <c r="B26" t="s">
        <v>449</v>
      </c>
      <c r="E26" s="2">
        <v>130</v>
      </c>
    </row>
    <row r="27" spans="1:13" x14ac:dyDescent="0.35">
      <c r="B27" t="s">
        <v>450</v>
      </c>
      <c r="E27" s="2">
        <v>135</v>
      </c>
    </row>
    <row r="28" spans="1:13" x14ac:dyDescent="0.35">
      <c r="B28" t="s">
        <v>451</v>
      </c>
      <c r="E28" s="2">
        <v>140</v>
      </c>
    </row>
    <row r="29" spans="1:13" x14ac:dyDescent="0.35">
      <c r="B29" t="s">
        <v>452</v>
      </c>
      <c r="E29" s="2">
        <v>145</v>
      </c>
    </row>
    <row r="30" spans="1:13" x14ac:dyDescent="0.35">
      <c r="A30" t="s">
        <v>123</v>
      </c>
      <c r="B30" t="s">
        <v>453</v>
      </c>
      <c r="E30" s="2">
        <v>150</v>
      </c>
      <c r="G30" s="5" t="s">
        <v>123</v>
      </c>
      <c r="H30" s="8" t="s">
        <v>619</v>
      </c>
      <c r="J30" s="32" t="s">
        <v>628</v>
      </c>
      <c r="M30" s="27" t="s">
        <v>601</v>
      </c>
    </row>
    <row r="31" spans="1:13" x14ac:dyDescent="0.35">
      <c r="B31" t="s">
        <v>454</v>
      </c>
      <c r="E31" s="2">
        <v>155</v>
      </c>
      <c r="H31" s="2">
        <v>0.5</v>
      </c>
      <c r="M31" t="s">
        <v>676</v>
      </c>
    </row>
    <row r="32" spans="1:13" x14ac:dyDescent="0.35">
      <c r="B32" t="s">
        <v>7</v>
      </c>
      <c r="E32" s="2">
        <v>160</v>
      </c>
      <c r="H32" s="2">
        <v>1</v>
      </c>
      <c r="J32" s="28" t="s">
        <v>629</v>
      </c>
      <c r="K32" s="2">
        <f>QUARTILE(H31:H150,1)</f>
        <v>0.4</v>
      </c>
      <c r="M32" t="s">
        <v>677</v>
      </c>
    </row>
    <row r="33" spans="1:13" x14ac:dyDescent="0.35">
      <c r="B33" t="s">
        <v>455</v>
      </c>
      <c r="E33" s="2">
        <v>165</v>
      </c>
      <c r="H33" s="2">
        <v>0.2</v>
      </c>
      <c r="M33" t="s">
        <v>678</v>
      </c>
    </row>
    <row r="34" spans="1:13" x14ac:dyDescent="0.35">
      <c r="B34" t="s">
        <v>456</v>
      </c>
      <c r="E34" s="2">
        <v>170</v>
      </c>
      <c r="H34" s="2">
        <v>0.7</v>
      </c>
      <c r="J34" s="28" t="s">
        <v>630</v>
      </c>
      <c r="K34" s="2">
        <f>QUARTILE(H31:H150,2)</f>
        <v>0.7</v>
      </c>
      <c r="M34" t="s">
        <v>679</v>
      </c>
    </row>
    <row r="35" spans="1:13" x14ac:dyDescent="0.35">
      <c r="B35" t="s">
        <v>457</v>
      </c>
      <c r="E35" s="2">
        <v>175</v>
      </c>
      <c r="H35" s="2">
        <v>0.3</v>
      </c>
      <c r="M35" t="s">
        <v>680</v>
      </c>
    </row>
    <row r="36" spans="1:13" x14ac:dyDescent="0.35">
      <c r="B36" t="s">
        <v>458</v>
      </c>
      <c r="E36" s="2">
        <v>180</v>
      </c>
      <c r="H36" s="2">
        <v>0.9</v>
      </c>
      <c r="J36" s="28" t="s">
        <v>631</v>
      </c>
      <c r="K36" s="2">
        <f>QUARTILE(H31:H150,3)</f>
        <v>0.9</v>
      </c>
      <c r="M36" t="s">
        <v>681</v>
      </c>
    </row>
    <row r="37" spans="1:13" x14ac:dyDescent="0.35">
      <c r="B37" t="s">
        <v>459</v>
      </c>
      <c r="E37" s="2">
        <v>185</v>
      </c>
      <c r="H37" s="2">
        <v>1.2</v>
      </c>
    </row>
    <row r="38" spans="1:13" x14ac:dyDescent="0.35">
      <c r="B38" t="s">
        <v>460</v>
      </c>
      <c r="E38" s="2">
        <v>190</v>
      </c>
      <c r="H38" s="2">
        <v>0.6</v>
      </c>
      <c r="J38" s="27" t="s">
        <v>632</v>
      </c>
    </row>
    <row r="39" spans="1:13" x14ac:dyDescent="0.35">
      <c r="B39" t="s">
        <v>461</v>
      </c>
      <c r="E39" s="2">
        <v>195</v>
      </c>
      <c r="H39" s="2">
        <v>0.4</v>
      </c>
    </row>
    <row r="40" spans="1:13" x14ac:dyDescent="0.35">
      <c r="B40" t="s">
        <v>462</v>
      </c>
      <c r="E40" s="2">
        <v>200</v>
      </c>
      <c r="H40" s="2">
        <v>1.1000000000000001</v>
      </c>
      <c r="J40" s="28" t="s">
        <v>634</v>
      </c>
      <c r="K40" s="2">
        <f>PERCENTILE(H31:H150,0.25)</f>
        <v>0.4</v>
      </c>
    </row>
    <row r="41" spans="1:13" x14ac:dyDescent="0.35">
      <c r="B41" t="s">
        <v>463</v>
      </c>
      <c r="E41" s="2">
        <v>205</v>
      </c>
      <c r="H41" s="2">
        <v>0.8</v>
      </c>
    </row>
    <row r="42" spans="1:13" x14ac:dyDescent="0.35">
      <c r="B42" t="s">
        <v>464</v>
      </c>
      <c r="E42" s="2">
        <v>210</v>
      </c>
      <c r="H42" s="2">
        <v>0.5</v>
      </c>
      <c r="J42" s="28" t="s">
        <v>645</v>
      </c>
      <c r="K42" s="2">
        <f>PERCENTILE(H31:H150,0.5)</f>
        <v>0.7</v>
      </c>
    </row>
    <row r="43" spans="1:13" x14ac:dyDescent="0.35">
      <c r="B43" t="s">
        <v>465</v>
      </c>
      <c r="E43" s="2">
        <v>215</v>
      </c>
      <c r="H43" s="2">
        <v>0.3</v>
      </c>
    </row>
    <row r="44" spans="1:13" x14ac:dyDescent="0.35">
      <c r="B44" t="s">
        <v>466</v>
      </c>
      <c r="E44" s="2">
        <v>220</v>
      </c>
      <c r="H44" s="2">
        <v>0.6</v>
      </c>
      <c r="J44" s="28" t="s">
        <v>635</v>
      </c>
      <c r="K44" s="2">
        <f>PERCENTILE(H31:H150,0.75)</f>
        <v>0.9</v>
      </c>
    </row>
    <row r="45" spans="1:13" x14ac:dyDescent="0.35">
      <c r="B45" t="s">
        <v>467</v>
      </c>
      <c r="E45" s="2">
        <v>225</v>
      </c>
      <c r="H45" s="2">
        <v>1</v>
      </c>
    </row>
    <row r="46" spans="1:13" x14ac:dyDescent="0.35">
      <c r="B46" t="s">
        <v>468</v>
      </c>
      <c r="E46" s="2">
        <v>230</v>
      </c>
      <c r="H46" s="2">
        <v>0.4</v>
      </c>
    </row>
    <row r="47" spans="1:13" x14ac:dyDescent="0.35">
      <c r="B47" t="s">
        <v>384</v>
      </c>
      <c r="E47" s="2">
        <v>235</v>
      </c>
      <c r="H47" s="2">
        <v>0.5</v>
      </c>
    </row>
    <row r="48" spans="1:13" x14ac:dyDescent="0.35">
      <c r="A48" s="26"/>
      <c r="B48" t="s">
        <v>446</v>
      </c>
      <c r="E48" s="2">
        <v>240</v>
      </c>
      <c r="H48" s="2">
        <v>0.7</v>
      </c>
    </row>
    <row r="49" spans="1:8" x14ac:dyDescent="0.35">
      <c r="A49" s="23"/>
      <c r="B49" s="22" t="s">
        <v>469</v>
      </c>
      <c r="E49" s="2">
        <v>245</v>
      </c>
      <c r="H49" s="2">
        <v>0.9</v>
      </c>
    </row>
    <row r="50" spans="1:8" x14ac:dyDescent="0.35">
      <c r="A50" s="21"/>
      <c r="B50" s="24" t="s">
        <v>468</v>
      </c>
      <c r="E50" s="2">
        <v>250</v>
      </c>
      <c r="H50" s="2">
        <v>1.3</v>
      </c>
    </row>
    <row r="51" spans="1:8" x14ac:dyDescent="0.35">
      <c r="A51" s="23"/>
      <c r="B51" s="22" t="s">
        <v>388</v>
      </c>
      <c r="E51" s="2">
        <v>255</v>
      </c>
      <c r="H51" s="2">
        <v>0.8</v>
      </c>
    </row>
    <row r="52" spans="1:8" x14ac:dyDescent="0.35">
      <c r="A52" s="21"/>
      <c r="B52" s="24" t="s">
        <v>470</v>
      </c>
      <c r="E52" s="2">
        <v>260</v>
      </c>
      <c r="H52" s="2">
        <v>0.6</v>
      </c>
    </row>
    <row r="53" spans="1:8" x14ac:dyDescent="0.35">
      <c r="A53" s="23"/>
      <c r="B53" s="22" t="s">
        <v>471</v>
      </c>
      <c r="E53" s="2">
        <v>265</v>
      </c>
      <c r="H53" s="2">
        <v>0.4</v>
      </c>
    </row>
    <row r="54" spans="1:8" x14ac:dyDescent="0.35">
      <c r="A54" s="21"/>
      <c r="B54" s="24" t="s">
        <v>472</v>
      </c>
      <c r="E54" s="2">
        <v>270</v>
      </c>
      <c r="H54" s="2">
        <v>0.7</v>
      </c>
    </row>
    <row r="55" spans="1:8" x14ac:dyDescent="0.35">
      <c r="A55" s="23"/>
      <c r="B55" s="22" t="s">
        <v>473</v>
      </c>
      <c r="E55" s="2">
        <v>275</v>
      </c>
      <c r="H55" s="2">
        <v>0.9</v>
      </c>
    </row>
    <row r="56" spans="1:8" x14ac:dyDescent="0.35">
      <c r="B56" s="24" t="s">
        <v>474</v>
      </c>
      <c r="E56" s="2">
        <v>280</v>
      </c>
      <c r="H56" s="2">
        <v>0.5</v>
      </c>
    </row>
    <row r="57" spans="1:8" x14ac:dyDescent="0.35">
      <c r="E57" s="2">
        <v>285</v>
      </c>
      <c r="H57" s="2">
        <v>0.2</v>
      </c>
    </row>
    <row r="58" spans="1:8" x14ac:dyDescent="0.35">
      <c r="E58" s="2">
        <v>290</v>
      </c>
      <c r="H58" s="2">
        <v>1</v>
      </c>
    </row>
    <row r="59" spans="1:8" x14ac:dyDescent="0.35">
      <c r="E59" s="2">
        <v>295</v>
      </c>
      <c r="H59" s="2">
        <v>0.8</v>
      </c>
    </row>
    <row r="60" spans="1:8" x14ac:dyDescent="0.35">
      <c r="E60" s="2">
        <v>300</v>
      </c>
      <c r="H60" s="2">
        <v>0.3</v>
      </c>
    </row>
    <row r="61" spans="1:8" x14ac:dyDescent="0.35">
      <c r="E61" s="2">
        <v>305</v>
      </c>
      <c r="H61" s="2">
        <v>0.6</v>
      </c>
    </row>
    <row r="62" spans="1:8" x14ac:dyDescent="0.35">
      <c r="E62" s="2">
        <v>310</v>
      </c>
      <c r="H62" s="2">
        <v>0.4</v>
      </c>
    </row>
    <row r="63" spans="1:8" x14ac:dyDescent="0.35">
      <c r="E63" s="2">
        <v>315</v>
      </c>
      <c r="H63" s="2">
        <v>0.7</v>
      </c>
    </row>
    <row r="64" spans="1:8" x14ac:dyDescent="0.35">
      <c r="E64" s="2">
        <v>320</v>
      </c>
      <c r="H64" s="2">
        <v>0.9</v>
      </c>
    </row>
    <row r="65" spans="5:8" x14ac:dyDescent="0.35">
      <c r="E65" s="2">
        <v>325</v>
      </c>
      <c r="H65" s="2">
        <v>1.2</v>
      </c>
    </row>
    <row r="66" spans="5:8" x14ac:dyDescent="0.35">
      <c r="E66" s="2">
        <v>330</v>
      </c>
      <c r="H66" s="2">
        <v>0.8</v>
      </c>
    </row>
    <row r="67" spans="5:8" x14ac:dyDescent="0.35">
      <c r="E67" s="2">
        <v>335</v>
      </c>
      <c r="H67" s="2">
        <v>0.3</v>
      </c>
    </row>
    <row r="68" spans="5:8" x14ac:dyDescent="0.35">
      <c r="E68" s="2">
        <v>340</v>
      </c>
      <c r="H68" s="2">
        <v>0.6</v>
      </c>
    </row>
    <row r="69" spans="5:8" x14ac:dyDescent="0.35">
      <c r="E69" s="2">
        <v>345</v>
      </c>
      <c r="H69" s="2">
        <v>0.5</v>
      </c>
    </row>
    <row r="70" spans="5:8" x14ac:dyDescent="0.35">
      <c r="E70" s="2">
        <v>350</v>
      </c>
      <c r="H70" s="2">
        <v>0.4</v>
      </c>
    </row>
    <row r="71" spans="5:8" x14ac:dyDescent="0.35">
      <c r="E71" s="2">
        <v>355</v>
      </c>
      <c r="H71" s="2">
        <v>0.7</v>
      </c>
    </row>
    <row r="72" spans="5:8" x14ac:dyDescent="0.35">
      <c r="E72" s="2">
        <v>360</v>
      </c>
      <c r="H72" s="2">
        <v>0.9</v>
      </c>
    </row>
    <row r="73" spans="5:8" x14ac:dyDescent="0.35">
      <c r="E73" s="2">
        <v>365</v>
      </c>
      <c r="H73" s="2">
        <v>1.1000000000000001</v>
      </c>
    </row>
    <row r="74" spans="5:8" x14ac:dyDescent="0.35">
      <c r="E74" s="2">
        <v>370</v>
      </c>
      <c r="H74" s="2">
        <v>0.3</v>
      </c>
    </row>
    <row r="75" spans="5:8" x14ac:dyDescent="0.35">
      <c r="E75" s="2">
        <v>375</v>
      </c>
      <c r="H75" s="2">
        <v>1.4</v>
      </c>
    </row>
    <row r="76" spans="5:8" x14ac:dyDescent="0.35">
      <c r="E76" s="2">
        <v>380</v>
      </c>
      <c r="H76" s="2">
        <v>0</v>
      </c>
    </row>
    <row r="77" spans="5:8" x14ac:dyDescent="0.35">
      <c r="E77" s="2">
        <v>385</v>
      </c>
      <c r="H77" s="2">
        <v>9</v>
      </c>
    </row>
    <row r="78" spans="5:8" x14ac:dyDescent="0.35">
      <c r="E78" s="2">
        <v>390</v>
      </c>
      <c r="H78" s="2">
        <v>0.6</v>
      </c>
    </row>
    <row r="79" spans="5:8" x14ac:dyDescent="0.35">
      <c r="E79" s="2">
        <v>395</v>
      </c>
      <c r="H79" s="2">
        <v>0.2</v>
      </c>
    </row>
    <row r="80" spans="5:8" x14ac:dyDescent="0.35">
      <c r="E80" s="2">
        <v>400</v>
      </c>
      <c r="H80" s="2">
        <v>1.5</v>
      </c>
    </row>
    <row r="81" spans="5:8" x14ac:dyDescent="0.35">
      <c r="E81" s="2">
        <v>405</v>
      </c>
      <c r="H81" s="2" t="s">
        <v>620</v>
      </c>
    </row>
    <row r="82" spans="5:8" x14ac:dyDescent="0.35">
      <c r="E82" s="2">
        <v>410</v>
      </c>
      <c r="H82" s="2">
        <v>0.4</v>
      </c>
    </row>
    <row r="83" spans="5:8" x14ac:dyDescent="0.35">
      <c r="E83" s="2">
        <v>415</v>
      </c>
      <c r="H83" s="2">
        <v>0.7</v>
      </c>
    </row>
    <row r="84" spans="5:8" x14ac:dyDescent="0.35">
      <c r="E84" s="2">
        <v>420</v>
      </c>
      <c r="H84" s="2">
        <v>1</v>
      </c>
    </row>
    <row r="85" spans="5:8" x14ac:dyDescent="0.35">
      <c r="E85" s="2">
        <v>425</v>
      </c>
      <c r="H85" s="2">
        <v>0.8</v>
      </c>
    </row>
    <row r="86" spans="5:8" x14ac:dyDescent="0.35">
      <c r="E86" s="2">
        <v>430</v>
      </c>
      <c r="H86" s="2">
        <v>0.3</v>
      </c>
    </row>
    <row r="87" spans="5:8" x14ac:dyDescent="0.35">
      <c r="E87" s="2">
        <v>435</v>
      </c>
      <c r="H87" s="2">
        <v>0.5</v>
      </c>
    </row>
    <row r="88" spans="5:8" x14ac:dyDescent="0.35">
      <c r="E88" s="2">
        <v>440</v>
      </c>
      <c r="H88" s="2">
        <v>0.8</v>
      </c>
    </row>
    <row r="89" spans="5:8" x14ac:dyDescent="0.35">
      <c r="E89" s="2">
        <v>445</v>
      </c>
      <c r="H89" s="2">
        <v>0.6</v>
      </c>
    </row>
    <row r="90" spans="5:8" x14ac:dyDescent="0.35">
      <c r="E90" s="2">
        <v>450</v>
      </c>
      <c r="H90" s="2">
        <v>0.3</v>
      </c>
    </row>
    <row r="91" spans="5:8" x14ac:dyDescent="0.35">
      <c r="E91" s="2">
        <v>455</v>
      </c>
      <c r="H91" s="2" t="s">
        <v>621</v>
      </c>
    </row>
    <row r="92" spans="5:8" x14ac:dyDescent="0.35">
      <c r="E92" s="2">
        <v>460</v>
      </c>
      <c r="H92" s="2">
        <v>0.7</v>
      </c>
    </row>
    <row r="93" spans="5:8" x14ac:dyDescent="0.35">
      <c r="E93" s="2">
        <v>465</v>
      </c>
      <c r="H93" s="2">
        <v>0.9</v>
      </c>
    </row>
    <row r="94" spans="5:8" x14ac:dyDescent="0.35">
      <c r="E94" s="2">
        <v>470</v>
      </c>
      <c r="H94" s="2">
        <v>1</v>
      </c>
    </row>
    <row r="95" spans="5:8" x14ac:dyDescent="0.35">
      <c r="E95" s="2">
        <v>475</v>
      </c>
      <c r="H95" s="2">
        <v>0.8</v>
      </c>
    </row>
    <row r="96" spans="5:8" x14ac:dyDescent="0.35">
      <c r="E96" s="2">
        <v>480</v>
      </c>
      <c r="H96" s="2">
        <v>0.3</v>
      </c>
    </row>
    <row r="97" spans="5:8" x14ac:dyDescent="0.35">
      <c r="E97" s="2">
        <v>485</v>
      </c>
      <c r="H97" s="2">
        <v>0.5</v>
      </c>
    </row>
    <row r="98" spans="5:8" x14ac:dyDescent="0.35">
      <c r="E98" s="2">
        <v>490</v>
      </c>
      <c r="H98" s="2">
        <v>0.6</v>
      </c>
    </row>
    <row r="99" spans="5:8" x14ac:dyDescent="0.35">
      <c r="E99" s="2">
        <v>495</v>
      </c>
      <c r="H99" s="2">
        <v>0.4</v>
      </c>
    </row>
    <row r="100" spans="5:8" x14ac:dyDescent="0.35">
      <c r="E100" s="2">
        <v>500</v>
      </c>
      <c r="H100" s="2">
        <v>0.7</v>
      </c>
    </row>
    <row r="101" spans="5:8" x14ac:dyDescent="0.35">
      <c r="E101" s="2">
        <v>505</v>
      </c>
      <c r="H101" s="2">
        <v>0.9</v>
      </c>
    </row>
    <row r="102" spans="5:8" x14ac:dyDescent="0.35">
      <c r="E102" s="2">
        <v>510</v>
      </c>
      <c r="H102" s="2">
        <v>1.1000000000000001</v>
      </c>
    </row>
    <row r="103" spans="5:8" x14ac:dyDescent="0.35">
      <c r="E103" s="2">
        <v>515</v>
      </c>
      <c r="H103" s="2">
        <v>0.8</v>
      </c>
    </row>
    <row r="104" spans="5:8" x14ac:dyDescent="0.35">
      <c r="E104" s="2">
        <v>520</v>
      </c>
      <c r="H104" s="2">
        <v>0.3</v>
      </c>
    </row>
    <row r="105" spans="5:8" x14ac:dyDescent="0.35">
      <c r="E105" s="2">
        <v>525</v>
      </c>
      <c r="H105" s="2">
        <v>0.5</v>
      </c>
    </row>
    <row r="106" spans="5:8" x14ac:dyDescent="0.35">
      <c r="E106" s="2">
        <v>530</v>
      </c>
      <c r="H106" s="2">
        <v>0.6</v>
      </c>
    </row>
    <row r="107" spans="5:8" x14ac:dyDescent="0.35">
      <c r="E107" s="2">
        <v>535</v>
      </c>
      <c r="H107" s="2">
        <v>0.4</v>
      </c>
    </row>
    <row r="108" spans="5:8" x14ac:dyDescent="0.35">
      <c r="E108" s="2">
        <v>540</v>
      </c>
      <c r="H108" s="2">
        <v>0.7</v>
      </c>
    </row>
    <row r="109" spans="5:8" x14ac:dyDescent="0.35">
      <c r="E109" s="2">
        <v>545</v>
      </c>
      <c r="H109" s="2">
        <v>0.9</v>
      </c>
    </row>
    <row r="110" spans="5:8" x14ac:dyDescent="0.35">
      <c r="E110" s="2">
        <v>550</v>
      </c>
      <c r="H110" s="2">
        <v>1</v>
      </c>
    </row>
    <row r="111" spans="5:8" x14ac:dyDescent="0.35">
      <c r="E111" s="2">
        <v>555</v>
      </c>
      <c r="H111" s="2">
        <v>0.8</v>
      </c>
    </row>
    <row r="112" spans="5:8" x14ac:dyDescent="0.35">
      <c r="E112" s="2">
        <v>560</v>
      </c>
      <c r="H112" s="2">
        <v>0.3</v>
      </c>
    </row>
    <row r="113" spans="5:8" x14ac:dyDescent="0.35">
      <c r="E113" s="2">
        <v>565</v>
      </c>
      <c r="H113" s="2">
        <v>0.5</v>
      </c>
    </row>
    <row r="114" spans="5:8" x14ac:dyDescent="0.35">
      <c r="E114" s="2">
        <v>570</v>
      </c>
      <c r="H114" s="2">
        <v>0.6</v>
      </c>
    </row>
    <row r="115" spans="5:8" x14ac:dyDescent="0.35">
      <c r="E115" s="2">
        <v>575</v>
      </c>
      <c r="H115" s="2">
        <v>0.4</v>
      </c>
    </row>
    <row r="116" spans="5:8" x14ac:dyDescent="0.35">
      <c r="E116" s="2">
        <v>580</v>
      </c>
      <c r="H116" s="2">
        <v>0.7</v>
      </c>
    </row>
    <row r="117" spans="5:8" x14ac:dyDescent="0.35">
      <c r="E117" s="2">
        <v>585</v>
      </c>
      <c r="H117" s="2">
        <v>0.9</v>
      </c>
    </row>
    <row r="118" spans="5:8" x14ac:dyDescent="0.35">
      <c r="E118" s="2">
        <v>590</v>
      </c>
      <c r="H118" s="2">
        <v>1.1000000000000001</v>
      </c>
    </row>
    <row r="119" spans="5:8" x14ac:dyDescent="0.35">
      <c r="E119" s="2">
        <v>595</v>
      </c>
      <c r="H119" s="2">
        <v>0.8</v>
      </c>
    </row>
    <row r="120" spans="5:8" x14ac:dyDescent="0.35">
      <c r="E120" s="2">
        <v>600</v>
      </c>
      <c r="H120" s="2">
        <v>0.3</v>
      </c>
    </row>
    <row r="121" spans="5:8" x14ac:dyDescent="0.35">
      <c r="E121" s="2">
        <v>605</v>
      </c>
      <c r="H121" s="2">
        <v>0.5</v>
      </c>
    </row>
    <row r="122" spans="5:8" x14ac:dyDescent="0.35">
      <c r="E122" s="2">
        <v>610</v>
      </c>
      <c r="H122" s="2">
        <v>0.6</v>
      </c>
    </row>
    <row r="123" spans="5:8" x14ac:dyDescent="0.35">
      <c r="H123" s="2">
        <v>0.4</v>
      </c>
    </row>
    <row r="124" spans="5:8" x14ac:dyDescent="0.35">
      <c r="H124" s="2">
        <v>0.7</v>
      </c>
    </row>
    <row r="125" spans="5:8" x14ac:dyDescent="0.35">
      <c r="H125" s="2">
        <v>0.9</v>
      </c>
    </row>
    <row r="126" spans="5:8" x14ac:dyDescent="0.35">
      <c r="H126" s="2">
        <v>1</v>
      </c>
    </row>
    <row r="127" spans="5:8" x14ac:dyDescent="0.35">
      <c r="H127" s="2">
        <v>0.8</v>
      </c>
    </row>
    <row r="128" spans="5:8" x14ac:dyDescent="0.35">
      <c r="H128" s="2">
        <v>0.3</v>
      </c>
    </row>
    <row r="129" spans="8:8" x14ac:dyDescent="0.35">
      <c r="H129" s="2">
        <v>0.5</v>
      </c>
    </row>
    <row r="130" spans="8:8" x14ac:dyDescent="0.35">
      <c r="H130" s="2">
        <v>0.6</v>
      </c>
    </row>
    <row r="131" spans="8:8" x14ac:dyDescent="0.35">
      <c r="H131" s="2">
        <v>0.4</v>
      </c>
    </row>
    <row r="132" spans="8:8" x14ac:dyDescent="0.35">
      <c r="H132" s="2">
        <v>0.7</v>
      </c>
    </row>
    <row r="133" spans="8:8" x14ac:dyDescent="0.35">
      <c r="H133" s="2">
        <v>0.9</v>
      </c>
    </row>
    <row r="134" spans="8:8" x14ac:dyDescent="0.35">
      <c r="H134" s="2">
        <v>1.1000000000000001</v>
      </c>
    </row>
    <row r="135" spans="8:8" x14ac:dyDescent="0.35">
      <c r="H135" s="2">
        <v>0.8</v>
      </c>
    </row>
    <row r="136" spans="8:8" x14ac:dyDescent="0.35">
      <c r="H136" s="2">
        <v>0.3</v>
      </c>
    </row>
    <row r="137" spans="8:8" x14ac:dyDescent="0.35">
      <c r="H137" s="2">
        <v>0.5</v>
      </c>
    </row>
    <row r="138" spans="8:8" x14ac:dyDescent="0.35">
      <c r="H138" s="2">
        <v>0.6</v>
      </c>
    </row>
    <row r="139" spans="8:8" x14ac:dyDescent="0.35">
      <c r="H139" s="2">
        <v>0.4</v>
      </c>
    </row>
    <row r="140" spans="8:8" x14ac:dyDescent="0.35">
      <c r="H140" s="2">
        <v>0.7</v>
      </c>
    </row>
    <row r="141" spans="8:8" x14ac:dyDescent="0.35">
      <c r="H141" s="2">
        <v>0.9</v>
      </c>
    </row>
    <row r="142" spans="8:8" x14ac:dyDescent="0.35">
      <c r="H142" s="2">
        <v>1</v>
      </c>
    </row>
    <row r="143" spans="8:8" x14ac:dyDescent="0.35">
      <c r="H143" s="2">
        <v>0.8</v>
      </c>
    </row>
    <row r="144" spans="8:8" x14ac:dyDescent="0.35">
      <c r="H144" s="2">
        <v>0.3</v>
      </c>
    </row>
    <row r="145" spans="8:8" x14ac:dyDescent="0.35">
      <c r="H145" s="2">
        <v>0.5</v>
      </c>
    </row>
    <row r="146" spans="8:8" x14ac:dyDescent="0.35">
      <c r="H146" s="2">
        <v>0.6</v>
      </c>
    </row>
    <row r="147" spans="8:8" x14ac:dyDescent="0.35">
      <c r="H147" s="2">
        <v>0.4</v>
      </c>
    </row>
    <row r="148" spans="8:8" x14ac:dyDescent="0.35">
      <c r="H148" s="2">
        <v>0.7</v>
      </c>
    </row>
    <row r="149" spans="8:8" x14ac:dyDescent="0.35">
      <c r="H149" s="2">
        <v>0.9</v>
      </c>
    </row>
    <row r="150" spans="8:8" x14ac:dyDescent="0.35">
      <c r="H150" s="2">
        <v>1.1000000000000001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82D4-5240-4013-9C01-5235034FEDCA}">
  <dimension ref="A1:J40"/>
  <sheetViews>
    <sheetView workbookViewId="0">
      <selection sqref="A1:B1"/>
    </sheetView>
  </sheetViews>
  <sheetFormatPr defaultRowHeight="14.5" x14ac:dyDescent="0.35"/>
  <cols>
    <col min="1" max="1" width="10.54296875" bestFit="1" customWidth="1"/>
    <col min="2" max="2" width="76.81640625" bestFit="1" customWidth="1"/>
    <col min="5" max="5" width="20.81640625" bestFit="1" customWidth="1"/>
    <col min="6" max="6" width="12.6328125" bestFit="1" customWidth="1"/>
    <col min="8" max="8" width="20.81640625" bestFit="1" customWidth="1"/>
    <col min="9" max="9" width="21.08984375" bestFit="1" customWidth="1"/>
    <col min="10" max="10" width="13.26953125" bestFit="1" customWidth="1"/>
  </cols>
  <sheetData>
    <row r="1" spans="1:10" x14ac:dyDescent="0.35">
      <c r="A1" t="s">
        <v>0</v>
      </c>
      <c r="B1" t="s">
        <v>1</v>
      </c>
    </row>
    <row r="2" spans="1:10" x14ac:dyDescent="0.35">
      <c r="B2" t="s">
        <v>475</v>
      </c>
    </row>
    <row r="3" spans="1:10" ht="15" thickBot="1" x14ac:dyDescent="0.4">
      <c r="A3" t="s">
        <v>3</v>
      </c>
      <c r="B3" t="s">
        <v>476</v>
      </c>
      <c r="D3" s="5" t="s">
        <v>3</v>
      </c>
      <c r="E3" s="8" t="s">
        <v>622</v>
      </c>
      <c r="F3" s="8" t="s">
        <v>623</v>
      </c>
      <c r="H3" s="11" t="s">
        <v>652</v>
      </c>
    </row>
    <row r="4" spans="1:10" x14ac:dyDescent="0.35">
      <c r="B4" t="s">
        <v>477</v>
      </c>
      <c r="E4" s="2">
        <v>10</v>
      </c>
      <c r="F4" s="2">
        <v>50</v>
      </c>
      <c r="H4" s="13"/>
      <c r="I4" s="13" t="s">
        <v>622</v>
      </c>
      <c r="J4" s="13" t="s">
        <v>623</v>
      </c>
    </row>
    <row r="5" spans="1:10" x14ac:dyDescent="0.35">
      <c r="B5" t="s">
        <v>478</v>
      </c>
      <c r="E5" s="2">
        <v>12</v>
      </c>
      <c r="F5" s="2">
        <v>55</v>
      </c>
      <c r="H5" t="s">
        <v>622</v>
      </c>
      <c r="I5">
        <v>1</v>
      </c>
    </row>
    <row r="6" spans="1:10" ht="15" thickBot="1" x14ac:dyDescent="0.4">
      <c r="B6" t="s">
        <v>7</v>
      </c>
      <c r="E6" s="2">
        <v>15</v>
      </c>
      <c r="F6" s="2">
        <v>60</v>
      </c>
      <c r="H6" s="12" t="s">
        <v>623</v>
      </c>
      <c r="I6" s="12">
        <v>0.99921031003664817</v>
      </c>
      <c r="J6" s="12">
        <v>1</v>
      </c>
    </row>
    <row r="7" spans="1:10" x14ac:dyDescent="0.35">
      <c r="B7" t="s">
        <v>7</v>
      </c>
      <c r="E7" s="2">
        <v>18</v>
      </c>
      <c r="F7" s="2">
        <v>65</v>
      </c>
    </row>
    <row r="8" spans="1:10" x14ac:dyDescent="0.35">
      <c r="B8" t="s">
        <v>479</v>
      </c>
      <c r="E8" s="2">
        <v>20</v>
      </c>
      <c r="F8" s="2">
        <v>70</v>
      </c>
      <c r="H8" s="11" t="s">
        <v>653</v>
      </c>
    </row>
    <row r="9" spans="1:10" x14ac:dyDescent="0.35">
      <c r="B9" t="s">
        <v>480</v>
      </c>
      <c r="E9" s="2">
        <v>22</v>
      </c>
      <c r="F9" s="2">
        <v>75</v>
      </c>
      <c r="H9" t="s">
        <v>654</v>
      </c>
    </row>
    <row r="10" spans="1:10" x14ac:dyDescent="0.35">
      <c r="B10" t="s">
        <v>481</v>
      </c>
      <c r="E10" s="2">
        <v>25</v>
      </c>
      <c r="F10" s="2">
        <v>80</v>
      </c>
    </row>
    <row r="11" spans="1:10" x14ac:dyDescent="0.35">
      <c r="B11" t="s">
        <v>482</v>
      </c>
      <c r="E11" s="2">
        <v>28</v>
      </c>
      <c r="F11" s="2">
        <v>85</v>
      </c>
    </row>
    <row r="12" spans="1:10" x14ac:dyDescent="0.35">
      <c r="B12" t="s">
        <v>14</v>
      </c>
      <c r="E12" s="2">
        <v>30</v>
      </c>
      <c r="F12" s="2">
        <v>90</v>
      </c>
    </row>
    <row r="13" spans="1:10" x14ac:dyDescent="0.35">
      <c r="B13" t="s">
        <v>483</v>
      </c>
      <c r="E13" s="2">
        <v>32</v>
      </c>
      <c r="F13" s="2">
        <v>95</v>
      </c>
    </row>
    <row r="14" spans="1:10" x14ac:dyDescent="0.35">
      <c r="B14" t="s">
        <v>484</v>
      </c>
      <c r="E14" s="2">
        <v>35</v>
      </c>
      <c r="F14" s="2">
        <v>100</v>
      </c>
    </row>
    <row r="15" spans="1:10" x14ac:dyDescent="0.35">
      <c r="B15" t="s">
        <v>485</v>
      </c>
      <c r="E15" s="2">
        <v>38</v>
      </c>
      <c r="F15" s="2">
        <v>105</v>
      </c>
    </row>
    <row r="16" spans="1:10" x14ac:dyDescent="0.35">
      <c r="B16" t="s">
        <v>486</v>
      </c>
    </row>
    <row r="17" spans="1:10" x14ac:dyDescent="0.35">
      <c r="B17" t="s">
        <v>487</v>
      </c>
    </row>
    <row r="18" spans="1:10" x14ac:dyDescent="0.35">
      <c r="B18" t="s">
        <v>488</v>
      </c>
    </row>
    <row r="19" spans="1:10" x14ac:dyDescent="0.35">
      <c r="B19" t="s">
        <v>489</v>
      </c>
    </row>
    <row r="20" spans="1:10" ht="15" thickBot="1" x14ac:dyDescent="0.4">
      <c r="A20" t="s">
        <v>23</v>
      </c>
      <c r="B20" t="s">
        <v>490</v>
      </c>
      <c r="D20" s="5" t="s">
        <v>23</v>
      </c>
      <c r="E20" s="8" t="s">
        <v>624</v>
      </c>
      <c r="F20" s="8" t="s">
        <v>625</v>
      </c>
      <c r="H20" s="11" t="s">
        <v>655</v>
      </c>
    </row>
    <row r="21" spans="1:10" x14ac:dyDescent="0.35">
      <c r="B21" t="s">
        <v>491</v>
      </c>
      <c r="E21" s="2">
        <v>45</v>
      </c>
      <c r="F21" s="2">
        <v>52</v>
      </c>
      <c r="H21" s="13"/>
      <c r="I21" s="13" t="s">
        <v>624</v>
      </c>
      <c r="J21" s="13" t="s">
        <v>625</v>
      </c>
    </row>
    <row r="22" spans="1:10" x14ac:dyDescent="0.35">
      <c r="B22" t="s">
        <v>492</v>
      </c>
      <c r="E22" s="2">
        <v>47</v>
      </c>
      <c r="F22" s="2">
        <v>54</v>
      </c>
      <c r="H22" t="s">
        <v>624</v>
      </c>
      <c r="I22">
        <f>VARP(Page018!$E$21:$E$40)</f>
        <v>96.8</v>
      </c>
    </row>
    <row r="23" spans="1:10" ht="15" thickBot="1" x14ac:dyDescent="0.4">
      <c r="B23" t="s">
        <v>493</v>
      </c>
      <c r="E23" s="2">
        <v>48</v>
      </c>
      <c r="F23" s="2">
        <v>55</v>
      </c>
      <c r="H23" s="12" t="s">
        <v>625</v>
      </c>
      <c r="I23" s="12">
        <v>92.65</v>
      </c>
      <c r="J23" s="12">
        <f>VARP(Page018!$F$21:$F$40)</f>
        <v>88.927499999999995</v>
      </c>
    </row>
    <row r="24" spans="1:10" x14ac:dyDescent="0.35">
      <c r="B24" t="s">
        <v>494</v>
      </c>
      <c r="E24" s="2">
        <v>50</v>
      </c>
      <c r="F24" s="2">
        <v>57</v>
      </c>
    </row>
    <row r="25" spans="1:10" x14ac:dyDescent="0.35">
      <c r="B25" t="s">
        <v>495</v>
      </c>
      <c r="E25" s="2">
        <v>52</v>
      </c>
      <c r="F25" s="2">
        <v>59</v>
      </c>
      <c r="H25" s="11" t="s">
        <v>653</v>
      </c>
    </row>
    <row r="26" spans="1:10" x14ac:dyDescent="0.35">
      <c r="B26" t="s">
        <v>14</v>
      </c>
      <c r="E26" s="2">
        <v>53</v>
      </c>
      <c r="F26" s="2">
        <v>60</v>
      </c>
      <c r="H26" t="s">
        <v>656</v>
      </c>
    </row>
    <row r="27" spans="1:10" x14ac:dyDescent="0.35">
      <c r="B27" t="s">
        <v>14</v>
      </c>
      <c r="E27" s="2">
        <v>55</v>
      </c>
      <c r="F27" s="2">
        <v>61</v>
      </c>
    </row>
    <row r="28" spans="1:10" x14ac:dyDescent="0.35">
      <c r="B28" t="s">
        <v>496</v>
      </c>
      <c r="E28" s="2">
        <v>56</v>
      </c>
      <c r="F28" s="2">
        <v>62</v>
      </c>
    </row>
    <row r="29" spans="1:10" x14ac:dyDescent="0.35">
      <c r="B29" t="s">
        <v>497</v>
      </c>
      <c r="E29" s="2">
        <v>58</v>
      </c>
      <c r="F29" s="2">
        <v>64</v>
      </c>
    </row>
    <row r="30" spans="1:10" x14ac:dyDescent="0.35">
      <c r="B30" t="s">
        <v>498</v>
      </c>
      <c r="E30" s="2">
        <v>60</v>
      </c>
      <c r="F30" s="2">
        <v>66</v>
      </c>
    </row>
    <row r="31" spans="1:10" x14ac:dyDescent="0.35">
      <c r="B31" t="s">
        <v>499</v>
      </c>
      <c r="E31" s="2">
        <v>62</v>
      </c>
      <c r="F31" s="2">
        <v>67</v>
      </c>
    </row>
    <row r="32" spans="1:10" x14ac:dyDescent="0.35">
      <c r="B32" t="s">
        <v>500</v>
      </c>
      <c r="E32" s="2">
        <v>64</v>
      </c>
      <c r="F32" s="2">
        <v>69</v>
      </c>
    </row>
    <row r="33" spans="2:6" x14ac:dyDescent="0.35">
      <c r="B33" t="s">
        <v>501</v>
      </c>
      <c r="E33" s="2">
        <v>65</v>
      </c>
      <c r="F33" s="2">
        <v>71</v>
      </c>
    </row>
    <row r="34" spans="2:6" x14ac:dyDescent="0.35">
      <c r="B34" t="s">
        <v>502</v>
      </c>
      <c r="E34" s="2">
        <v>67</v>
      </c>
      <c r="F34" s="2">
        <v>73</v>
      </c>
    </row>
    <row r="35" spans="2:6" x14ac:dyDescent="0.35">
      <c r="B35" t="s">
        <v>503</v>
      </c>
      <c r="E35" s="2">
        <v>69</v>
      </c>
      <c r="F35" s="2">
        <v>74</v>
      </c>
    </row>
    <row r="36" spans="2:6" x14ac:dyDescent="0.35">
      <c r="E36" s="2">
        <v>70</v>
      </c>
      <c r="F36" s="2">
        <v>76</v>
      </c>
    </row>
    <row r="37" spans="2:6" x14ac:dyDescent="0.35">
      <c r="E37" s="2">
        <v>72</v>
      </c>
      <c r="F37" s="2">
        <v>78</v>
      </c>
    </row>
    <row r="38" spans="2:6" x14ac:dyDescent="0.35">
      <c r="E38" s="2">
        <v>74</v>
      </c>
      <c r="F38" s="2">
        <v>80</v>
      </c>
    </row>
    <row r="39" spans="2:6" x14ac:dyDescent="0.35">
      <c r="E39" s="2">
        <v>76</v>
      </c>
      <c r="F39" s="2">
        <v>82</v>
      </c>
    </row>
    <row r="40" spans="2:6" x14ac:dyDescent="0.35">
      <c r="E40" s="2">
        <v>77</v>
      </c>
      <c r="F40" s="2">
        <v>83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6727-3908-49B0-AEE8-2B00356853F8}">
  <dimension ref="A1:J32"/>
  <sheetViews>
    <sheetView workbookViewId="0"/>
  </sheetViews>
  <sheetFormatPr defaultRowHeight="14.5" x14ac:dyDescent="0.35"/>
  <cols>
    <col min="1" max="1" width="10.54296875" bestFit="1" customWidth="1"/>
    <col min="2" max="2" width="75.26953125" bestFit="1" customWidth="1"/>
    <col min="5" max="5" width="18.90625" bestFit="1" customWidth="1"/>
    <col min="6" max="6" width="11.1796875" bestFit="1" customWidth="1"/>
    <col min="8" max="8" width="18.7265625" bestFit="1" customWidth="1"/>
    <col min="9" max="9" width="18.90625" bestFit="1" customWidth="1"/>
    <col min="10" max="10" width="11.7265625" bestFit="1" customWidth="1"/>
  </cols>
  <sheetData>
    <row r="1" spans="1:10" x14ac:dyDescent="0.35">
      <c r="A1" t="s">
        <v>0</v>
      </c>
      <c r="B1" t="s">
        <v>1</v>
      </c>
    </row>
    <row r="2" spans="1:10" ht="15" thickBot="1" x14ac:dyDescent="0.4">
      <c r="A2" t="s">
        <v>39</v>
      </c>
      <c r="B2" t="s">
        <v>504</v>
      </c>
      <c r="D2" s="5" t="s">
        <v>39</v>
      </c>
      <c r="E2" s="8" t="s">
        <v>626</v>
      </c>
      <c r="F2" s="8" t="s">
        <v>627</v>
      </c>
      <c r="H2" s="11" t="s">
        <v>652</v>
      </c>
    </row>
    <row r="3" spans="1:10" x14ac:dyDescent="0.35">
      <c r="B3" t="s">
        <v>505</v>
      </c>
      <c r="E3" s="2">
        <v>10</v>
      </c>
      <c r="F3" s="2">
        <v>60</v>
      </c>
      <c r="H3" s="13"/>
      <c r="I3" s="13" t="s">
        <v>626</v>
      </c>
      <c r="J3" s="13" t="s">
        <v>627</v>
      </c>
    </row>
    <row r="4" spans="1:10" x14ac:dyDescent="0.35">
      <c r="B4" t="s">
        <v>7</v>
      </c>
      <c r="E4" s="2">
        <v>12</v>
      </c>
      <c r="F4" s="2">
        <v>65</v>
      </c>
      <c r="H4" t="s">
        <v>626</v>
      </c>
      <c r="I4">
        <v>1</v>
      </c>
    </row>
    <row r="5" spans="1:10" ht="15" thickBot="1" x14ac:dyDescent="0.4">
      <c r="B5" t="s">
        <v>506</v>
      </c>
      <c r="E5" s="2">
        <v>15</v>
      </c>
      <c r="F5" s="2">
        <v>70</v>
      </c>
      <c r="H5" s="12" t="s">
        <v>627</v>
      </c>
      <c r="I5" s="12">
        <v>0.97729508301867352</v>
      </c>
      <c r="J5" s="12">
        <v>1</v>
      </c>
    </row>
    <row r="6" spans="1:10" x14ac:dyDescent="0.35">
      <c r="B6" t="s">
        <v>507</v>
      </c>
      <c r="E6" s="2">
        <v>18</v>
      </c>
      <c r="F6" s="2">
        <v>75</v>
      </c>
    </row>
    <row r="7" spans="1:10" x14ac:dyDescent="0.35">
      <c r="B7" t="s">
        <v>508</v>
      </c>
      <c r="E7" s="2">
        <v>20</v>
      </c>
      <c r="F7" s="2">
        <v>80</v>
      </c>
      <c r="H7" s="11" t="s">
        <v>653</v>
      </c>
    </row>
    <row r="8" spans="1:10" x14ac:dyDescent="0.35">
      <c r="B8" t="s">
        <v>509</v>
      </c>
      <c r="E8" s="2">
        <v>22</v>
      </c>
      <c r="F8" s="2">
        <v>82</v>
      </c>
      <c r="H8" t="s">
        <v>657</v>
      </c>
    </row>
    <row r="9" spans="1:10" x14ac:dyDescent="0.35">
      <c r="B9" t="s">
        <v>510</v>
      </c>
      <c r="E9" s="2">
        <v>25</v>
      </c>
      <c r="F9" s="2">
        <v>85</v>
      </c>
    </row>
    <row r="10" spans="1:10" x14ac:dyDescent="0.35">
      <c r="B10" t="s">
        <v>511</v>
      </c>
      <c r="E10" s="2">
        <v>28</v>
      </c>
      <c r="F10" s="2">
        <v>88</v>
      </c>
    </row>
    <row r="11" spans="1:10" x14ac:dyDescent="0.35">
      <c r="B11" t="s">
        <v>512</v>
      </c>
      <c r="E11" s="2">
        <v>30</v>
      </c>
      <c r="F11" s="2">
        <v>90</v>
      </c>
    </row>
    <row r="12" spans="1:10" x14ac:dyDescent="0.35">
      <c r="B12" t="s">
        <v>513</v>
      </c>
      <c r="E12" s="2">
        <v>32</v>
      </c>
      <c r="F12" s="2">
        <v>92</v>
      </c>
    </row>
    <row r="13" spans="1:10" x14ac:dyDescent="0.35">
      <c r="B13" t="s">
        <v>514</v>
      </c>
      <c r="E13" s="2">
        <v>35</v>
      </c>
      <c r="F13" s="2">
        <v>93</v>
      </c>
    </row>
    <row r="14" spans="1:10" x14ac:dyDescent="0.35">
      <c r="B14" t="s">
        <v>515</v>
      </c>
      <c r="E14" s="2">
        <v>38</v>
      </c>
      <c r="F14" s="2">
        <v>95</v>
      </c>
    </row>
    <row r="15" spans="1:10" x14ac:dyDescent="0.35">
      <c r="B15" t="s">
        <v>516</v>
      </c>
      <c r="E15" s="2">
        <v>40</v>
      </c>
      <c r="F15" s="2">
        <v>96</v>
      </c>
    </row>
    <row r="16" spans="1:10" x14ac:dyDescent="0.35">
      <c r="B16" t="s">
        <v>517</v>
      </c>
      <c r="E16" s="2">
        <v>42</v>
      </c>
      <c r="F16" s="2">
        <v>97</v>
      </c>
    </row>
    <row r="17" spans="2:6" x14ac:dyDescent="0.35">
      <c r="B17" t="s">
        <v>518</v>
      </c>
      <c r="E17" s="2">
        <v>45</v>
      </c>
      <c r="F17" s="2">
        <v>98</v>
      </c>
    </row>
    <row r="18" spans="2:6" x14ac:dyDescent="0.35">
      <c r="E18" s="2">
        <v>48</v>
      </c>
      <c r="F18" s="2">
        <v>99</v>
      </c>
    </row>
    <row r="19" spans="2:6" x14ac:dyDescent="0.35">
      <c r="E19" s="2">
        <v>50</v>
      </c>
      <c r="F19" s="2">
        <v>100</v>
      </c>
    </row>
    <row r="20" spans="2:6" x14ac:dyDescent="0.35">
      <c r="E20" s="2">
        <v>52</v>
      </c>
      <c r="F20" s="2">
        <v>102</v>
      </c>
    </row>
    <row r="21" spans="2:6" x14ac:dyDescent="0.35">
      <c r="E21" s="2">
        <v>55</v>
      </c>
      <c r="F21" s="2">
        <v>105</v>
      </c>
    </row>
    <row r="22" spans="2:6" x14ac:dyDescent="0.35">
      <c r="E22" s="2">
        <v>58</v>
      </c>
      <c r="F22" s="2">
        <v>106</v>
      </c>
    </row>
    <row r="23" spans="2:6" x14ac:dyDescent="0.35">
      <c r="E23" s="2">
        <v>60</v>
      </c>
      <c r="F23" s="2">
        <v>107</v>
      </c>
    </row>
    <row r="24" spans="2:6" x14ac:dyDescent="0.35">
      <c r="E24" s="2">
        <v>62</v>
      </c>
      <c r="F24" s="2">
        <v>108</v>
      </c>
    </row>
    <row r="25" spans="2:6" x14ac:dyDescent="0.35">
      <c r="E25" s="2">
        <v>65</v>
      </c>
      <c r="F25" s="2">
        <v>110</v>
      </c>
    </row>
    <row r="26" spans="2:6" x14ac:dyDescent="0.35">
      <c r="E26" s="2">
        <v>68</v>
      </c>
      <c r="F26" s="2">
        <v>112</v>
      </c>
    </row>
    <row r="27" spans="2:6" x14ac:dyDescent="0.35">
      <c r="E27" s="2">
        <v>70</v>
      </c>
      <c r="F27" s="2">
        <v>114</v>
      </c>
    </row>
    <row r="28" spans="2:6" x14ac:dyDescent="0.35">
      <c r="E28" s="2">
        <v>72</v>
      </c>
      <c r="F28" s="2">
        <v>115</v>
      </c>
    </row>
    <row r="29" spans="2:6" x14ac:dyDescent="0.35">
      <c r="E29" s="2">
        <v>75</v>
      </c>
      <c r="F29" s="2">
        <v>116</v>
      </c>
    </row>
    <row r="30" spans="2:6" x14ac:dyDescent="0.35">
      <c r="E30" s="2">
        <v>78</v>
      </c>
      <c r="F30" s="2">
        <v>118</v>
      </c>
    </row>
    <row r="31" spans="2:6" x14ac:dyDescent="0.35">
      <c r="E31" s="2">
        <v>80</v>
      </c>
      <c r="F31" s="2">
        <v>120</v>
      </c>
    </row>
    <row r="32" spans="2:6" x14ac:dyDescent="0.35">
      <c r="E32" s="2">
        <v>82</v>
      </c>
      <c r="F32" s="2">
        <v>122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02CE0-2CB8-42EE-9C02-8CC24A661435}">
  <dimension ref="A1:I52"/>
  <sheetViews>
    <sheetView topLeftCell="A2" workbookViewId="0">
      <selection activeCell="A2" sqref="A2"/>
    </sheetView>
  </sheetViews>
  <sheetFormatPr defaultRowHeight="14.5" x14ac:dyDescent="0.35"/>
  <cols>
    <col min="1" max="1" width="10.54296875" bestFit="1" customWidth="1"/>
    <col min="2" max="2" width="76" bestFit="1" customWidth="1"/>
    <col min="5" max="5" width="14" bestFit="1" customWidth="1"/>
  </cols>
  <sheetData>
    <row r="1" spans="1:9" x14ac:dyDescent="0.35">
      <c r="A1" t="s">
        <v>0</v>
      </c>
      <c r="B1" t="s">
        <v>1</v>
      </c>
    </row>
    <row r="2" spans="1:9" x14ac:dyDescent="0.35">
      <c r="A2" t="s">
        <v>39</v>
      </c>
      <c r="B2" t="s">
        <v>40</v>
      </c>
      <c r="D2" s="5" t="s">
        <v>39</v>
      </c>
      <c r="E2" s="3" t="s">
        <v>529</v>
      </c>
    </row>
    <row r="3" spans="1:9" x14ac:dyDescent="0.35">
      <c r="B3" t="s">
        <v>41</v>
      </c>
      <c r="E3" s="2">
        <v>3</v>
      </c>
      <c r="G3" s="4" t="s">
        <v>525</v>
      </c>
      <c r="H3" s="4" t="s">
        <v>526</v>
      </c>
      <c r="I3" s="4" t="s">
        <v>527</v>
      </c>
    </row>
    <row r="4" spans="1:9" x14ac:dyDescent="0.35">
      <c r="B4" t="s">
        <v>42</v>
      </c>
      <c r="E4" s="2">
        <v>2</v>
      </c>
      <c r="G4" s="2">
        <f>AVERAGE(E3:E52)</f>
        <v>3.44</v>
      </c>
      <c r="H4" s="2">
        <f>MEDIAN(E3:E52)</f>
        <v>3</v>
      </c>
      <c r="I4" s="2">
        <f>_xlfn.MODE.SNGL(E3:E52)</f>
        <v>2</v>
      </c>
    </row>
    <row r="5" spans="1:9" x14ac:dyDescent="0.35">
      <c r="B5" t="s">
        <v>7</v>
      </c>
      <c r="E5" s="2">
        <v>5</v>
      </c>
    </row>
    <row r="6" spans="1:9" x14ac:dyDescent="0.35">
      <c r="B6" t="s">
        <v>43</v>
      </c>
      <c r="E6" s="2">
        <v>4</v>
      </c>
    </row>
    <row r="7" spans="1:9" x14ac:dyDescent="0.35">
      <c r="B7" t="s">
        <v>44</v>
      </c>
      <c r="E7" s="2">
        <v>7</v>
      </c>
    </row>
    <row r="8" spans="1:9" x14ac:dyDescent="0.35">
      <c r="B8" t="s">
        <v>45</v>
      </c>
      <c r="E8" s="2">
        <v>2</v>
      </c>
    </row>
    <row r="9" spans="1:9" x14ac:dyDescent="0.35">
      <c r="B9" t="s">
        <v>46</v>
      </c>
      <c r="E9" s="2">
        <v>3</v>
      </c>
    </row>
    <row r="10" spans="1:9" x14ac:dyDescent="0.35">
      <c r="B10" t="s">
        <v>47</v>
      </c>
      <c r="E10" s="2">
        <v>3</v>
      </c>
    </row>
    <row r="11" spans="1:9" x14ac:dyDescent="0.35">
      <c r="B11" t="s">
        <v>48</v>
      </c>
      <c r="E11" s="2">
        <v>1</v>
      </c>
    </row>
    <row r="12" spans="1:9" x14ac:dyDescent="0.35">
      <c r="B12" t="s">
        <v>14</v>
      </c>
      <c r="E12" s="2">
        <v>6</v>
      </c>
    </row>
    <row r="13" spans="1:9" x14ac:dyDescent="0.35">
      <c r="B13" t="s">
        <v>49</v>
      </c>
      <c r="E13" s="2">
        <v>4</v>
      </c>
    </row>
    <row r="14" spans="1:9" x14ac:dyDescent="0.35">
      <c r="B14" t="s">
        <v>50</v>
      </c>
      <c r="E14" s="2">
        <v>2</v>
      </c>
    </row>
    <row r="15" spans="1:9" x14ac:dyDescent="0.35">
      <c r="B15" t="s">
        <v>51</v>
      </c>
      <c r="E15" s="2">
        <v>3</v>
      </c>
    </row>
    <row r="16" spans="1:9" x14ac:dyDescent="0.35">
      <c r="B16" t="s">
        <v>52</v>
      </c>
      <c r="E16" s="2">
        <v>5</v>
      </c>
    </row>
    <row r="17" spans="2:5" x14ac:dyDescent="0.35">
      <c r="B17" t="s">
        <v>53</v>
      </c>
      <c r="E17" s="2">
        <v>2</v>
      </c>
    </row>
    <row r="18" spans="2:5" x14ac:dyDescent="0.35">
      <c r="B18" t="s">
        <v>54</v>
      </c>
      <c r="E18" s="2">
        <v>4</v>
      </c>
    </row>
    <row r="19" spans="2:5" x14ac:dyDescent="0.35">
      <c r="B19" t="s">
        <v>55</v>
      </c>
      <c r="E19" s="2">
        <v>2</v>
      </c>
    </row>
    <row r="20" spans="2:5" x14ac:dyDescent="0.35">
      <c r="B20" t="s">
        <v>56</v>
      </c>
      <c r="E20" s="2">
        <v>1</v>
      </c>
    </row>
    <row r="21" spans="2:5" x14ac:dyDescent="0.35">
      <c r="B21" t="s">
        <v>57</v>
      </c>
      <c r="E21" s="2">
        <v>3</v>
      </c>
    </row>
    <row r="22" spans="2:5" x14ac:dyDescent="0.35">
      <c r="E22" s="2">
        <v>5</v>
      </c>
    </row>
    <row r="23" spans="2:5" x14ac:dyDescent="0.35">
      <c r="E23" s="2">
        <v>6</v>
      </c>
    </row>
    <row r="24" spans="2:5" x14ac:dyDescent="0.35">
      <c r="E24" s="2">
        <v>3</v>
      </c>
    </row>
    <row r="25" spans="2:5" x14ac:dyDescent="0.35">
      <c r="E25" s="2">
        <v>2</v>
      </c>
    </row>
    <row r="26" spans="2:5" x14ac:dyDescent="0.35">
      <c r="E26" s="2">
        <v>1</v>
      </c>
    </row>
    <row r="27" spans="2:5" x14ac:dyDescent="0.35">
      <c r="E27" s="2">
        <v>4</v>
      </c>
    </row>
    <row r="28" spans="2:5" x14ac:dyDescent="0.35">
      <c r="E28" s="2">
        <v>2</v>
      </c>
    </row>
    <row r="29" spans="2:5" x14ac:dyDescent="0.35">
      <c r="E29" s="2">
        <v>4</v>
      </c>
    </row>
    <row r="30" spans="2:5" x14ac:dyDescent="0.35">
      <c r="E30" s="2">
        <v>5</v>
      </c>
    </row>
    <row r="31" spans="2:5" x14ac:dyDescent="0.35">
      <c r="E31" s="2">
        <v>3</v>
      </c>
    </row>
    <row r="32" spans="2:5" x14ac:dyDescent="0.35">
      <c r="E32" s="2">
        <v>2</v>
      </c>
    </row>
    <row r="33" spans="5:5" x14ac:dyDescent="0.35">
      <c r="E33" s="2">
        <v>7</v>
      </c>
    </row>
    <row r="34" spans="5:5" x14ac:dyDescent="0.35">
      <c r="E34" s="2">
        <v>2</v>
      </c>
    </row>
    <row r="35" spans="5:5" x14ac:dyDescent="0.35">
      <c r="E35" s="2">
        <v>3</v>
      </c>
    </row>
    <row r="36" spans="5:5" x14ac:dyDescent="0.35">
      <c r="E36" s="2">
        <v>4</v>
      </c>
    </row>
    <row r="37" spans="5:5" x14ac:dyDescent="0.35">
      <c r="E37" s="2">
        <v>5</v>
      </c>
    </row>
    <row r="38" spans="5:5" x14ac:dyDescent="0.35">
      <c r="E38" s="2">
        <v>1</v>
      </c>
    </row>
    <row r="39" spans="5:5" x14ac:dyDescent="0.35">
      <c r="E39" s="2">
        <v>6</v>
      </c>
    </row>
    <row r="40" spans="5:5" x14ac:dyDescent="0.35">
      <c r="E40" s="2">
        <v>2</v>
      </c>
    </row>
    <row r="41" spans="5:5" x14ac:dyDescent="0.35">
      <c r="E41" s="2">
        <v>4</v>
      </c>
    </row>
    <row r="42" spans="5:5" x14ac:dyDescent="0.35">
      <c r="E42" s="2">
        <v>3</v>
      </c>
    </row>
    <row r="43" spans="5:5" x14ac:dyDescent="0.35">
      <c r="E43" s="2">
        <v>5</v>
      </c>
    </row>
    <row r="44" spans="5:5" x14ac:dyDescent="0.35">
      <c r="E44" s="2">
        <v>3</v>
      </c>
    </row>
    <row r="45" spans="5:5" x14ac:dyDescent="0.35">
      <c r="E45" s="2">
        <v>2</v>
      </c>
    </row>
    <row r="46" spans="5:5" x14ac:dyDescent="0.35">
      <c r="E46" s="2">
        <v>4</v>
      </c>
    </row>
    <row r="47" spans="5:5" x14ac:dyDescent="0.35">
      <c r="E47" s="2">
        <v>2</v>
      </c>
    </row>
    <row r="48" spans="5:5" x14ac:dyDescent="0.35">
      <c r="E48" s="2">
        <v>6</v>
      </c>
    </row>
    <row r="49" spans="5:5" x14ac:dyDescent="0.35">
      <c r="E49" s="2">
        <v>3</v>
      </c>
    </row>
    <row r="50" spans="5:5" x14ac:dyDescent="0.35">
      <c r="E50" s="2">
        <v>2</v>
      </c>
    </row>
    <row r="51" spans="5:5" x14ac:dyDescent="0.35">
      <c r="E51" s="2">
        <v>4</v>
      </c>
    </row>
    <row r="52" spans="5:5" x14ac:dyDescent="0.35">
      <c r="E52" s="2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91B87-1A02-48F5-9126-60868C039C70}">
  <dimension ref="A1:G27"/>
  <sheetViews>
    <sheetView workbookViewId="0"/>
  </sheetViews>
  <sheetFormatPr defaultRowHeight="14.5" x14ac:dyDescent="0.35"/>
  <cols>
    <col min="1" max="1" width="10.54296875" bestFit="1" customWidth="1"/>
    <col min="2" max="2" width="75.453125" bestFit="1" customWidth="1"/>
    <col min="5" max="5" width="12.26953125" bestFit="1" customWidth="1"/>
    <col min="7" max="7" width="17.08984375" bestFit="1" customWidth="1"/>
  </cols>
  <sheetData>
    <row r="1" spans="1:7" x14ac:dyDescent="0.35">
      <c r="B1" t="s">
        <v>58</v>
      </c>
      <c r="D1" s="5" t="s">
        <v>3</v>
      </c>
      <c r="E1" s="1" t="s">
        <v>530</v>
      </c>
      <c r="F1" s="1" t="s">
        <v>531</v>
      </c>
    </row>
    <row r="2" spans="1:7" x14ac:dyDescent="0.35">
      <c r="A2" t="s">
        <v>3</v>
      </c>
      <c r="B2" t="s">
        <v>59</v>
      </c>
      <c r="E2" s="2" t="s">
        <v>532</v>
      </c>
      <c r="F2" s="2">
        <v>120</v>
      </c>
    </row>
    <row r="3" spans="1:7" x14ac:dyDescent="0.35">
      <c r="B3" t="s">
        <v>60</v>
      </c>
      <c r="E3" s="2" t="s">
        <v>533</v>
      </c>
      <c r="F3" s="2">
        <v>110</v>
      </c>
    </row>
    <row r="4" spans="1:7" x14ac:dyDescent="0.35">
      <c r="B4" t="s">
        <v>7</v>
      </c>
      <c r="E4" s="2" t="s">
        <v>534</v>
      </c>
      <c r="F4" s="2">
        <v>130</v>
      </c>
    </row>
    <row r="5" spans="1:7" x14ac:dyDescent="0.35">
      <c r="B5" t="s">
        <v>7</v>
      </c>
      <c r="E5" s="2" t="s">
        <v>535</v>
      </c>
      <c r="F5" s="2">
        <v>115</v>
      </c>
    </row>
    <row r="6" spans="1:7" x14ac:dyDescent="0.35">
      <c r="B6" t="s">
        <v>61</v>
      </c>
      <c r="E6" s="2" t="s">
        <v>536</v>
      </c>
      <c r="F6" s="2">
        <v>125</v>
      </c>
    </row>
    <row r="7" spans="1:7" x14ac:dyDescent="0.35">
      <c r="B7" t="s">
        <v>62</v>
      </c>
      <c r="E7" s="2" t="s">
        <v>537</v>
      </c>
      <c r="F7" s="2">
        <v>105</v>
      </c>
    </row>
    <row r="8" spans="1:7" x14ac:dyDescent="0.35">
      <c r="B8" t="s">
        <v>63</v>
      </c>
      <c r="E8" s="2" t="s">
        <v>538</v>
      </c>
      <c r="F8" s="2">
        <v>135</v>
      </c>
    </row>
    <row r="9" spans="1:7" x14ac:dyDescent="0.35">
      <c r="B9" t="s">
        <v>64</v>
      </c>
      <c r="E9" s="2" t="s">
        <v>539</v>
      </c>
      <c r="F9" s="2">
        <v>115</v>
      </c>
    </row>
    <row r="10" spans="1:7" x14ac:dyDescent="0.35">
      <c r="B10" t="s">
        <v>65</v>
      </c>
      <c r="E10" s="2" t="s">
        <v>540</v>
      </c>
      <c r="F10" s="2">
        <v>125</v>
      </c>
    </row>
    <row r="11" spans="1:7" x14ac:dyDescent="0.35">
      <c r="B11" t="s">
        <v>66</v>
      </c>
      <c r="E11" s="2" t="s">
        <v>541</v>
      </c>
      <c r="F11" s="2">
        <v>140</v>
      </c>
    </row>
    <row r="12" spans="1:7" x14ac:dyDescent="0.35">
      <c r="B12" t="s">
        <v>67</v>
      </c>
    </row>
    <row r="13" spans="1:7" x14ac:dyDescent="0.35">
      <c r="B13" t="s">
        <v>68</v>
      </c>
      <c r="E13" s="4" t="s">
        <v>542</v>
      </c>
      <c r="F13" s="4" t="s">
        <v>543</v>
      </c>
      <c r="G13" s="4" t="s">
        <v>544</v>
      </c>
    </row>
    <row r="14" spans="1:7" x14ac:dyDescent="0.35">
      <c r="B14" t="s">
        <v>69</v>
      </c>
      <c r="E14" s="2">
        <f>MAX(F2:F11)-MIN(F2:F11)</f>
        <v>35</v>
      </c>
      <c r="F14" s="2">
        <f>_xlfn.VAR.S(F2:F11)</f>
        <v>123.33333333333333</v>
      </c>
      <c r="G14" s="2">
        <f>_xlfn.STDEV.S(F2:F11)</f>
        <v>11.105554165971787</v>
      </c>
    </row>
    <row r="15" spans="1:7" x14ac:dyDescent="0.35">
      <c r="B15" t="s">
        <v>70</v>
      </c>
    </row>
    <row r="16" spans="1:7" x14ac:dyDescent="0.35">
      <c r="B16" t="s">
        <v>71</v>
      </c>
    </row>
    <row r="17" spans="2:2" x14ac:dyDescent="0.35">
      <c r="B17" t="s">
        <v>72</v>
      </c>
    </row>
    <row r="18" spans="2:2" x14ac:dyDescent="0.35">
      <c r="B18" t="s">
        <v>14</v>
      </c>
    </row>
    <row r="19" spans="2:2" x14ac:dyDescent="0.35">
      <c r="B19" t="s">
        <v>73</v>
      </c>
    </row>
    <row r="20" spans="2:2" x14ac:dyDescent="0.35">
      <c r="B20" t="s">
        <v>74</v>
      </c>
    </row>
    <row r="21" spans="2:2" x14ac:dyDescent="0.35">
      <c r="B21" t="s">
        <v>75</v>
      </c>
    </row>
    <row r="22" spans="2:2" x14ac:dyDescent="0.35">
      <c r="B22" t="s">
        <v>76</v>
      </c>
    </row>
    <row r="23" spans="2:2" x14ac:dyDescent="0.35">
      <c r="B23" t="s">
        <v>77</v>
      </c>
    </row>
    <row r="24" spans="2:2" x14ac:dyDescent="0.35">
      <c r="B24" t="s">
        <v>78</v>
      </c>
    </row>
    <row r="25" spans="2:2" x14ac:dyDescent="0.35">
      <c r="B25" t="s">
        <v>79</v>
      </c>
    </row>
    <row r="26" spans="2:2" x14ac:dyDescent="0.35">
      <c r="B26" t="s">
        <v>80</v>
      </c>
    </row>
    <row r="27" spans="2:2" x14ac:dyDescent="0.35">
      <c r="B27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7F47-028B-4FC3-AD5E-08B208306F31}">
  <dimension ref="A1:J52"/>
  <sheetViews>
    <sheetView workbookViewId="0"/>
  </sheetViews>
  <sheetFormatPr defaultRowHeight="14.5" x14ac:dyDescent="0.35"/>
  <cols>
    <col min="1" max="1" width="10.54296875" bestFit="1" customWidth="1"/>
    <col min="2" max="2" width="75.6328125" bestFit="1" customWidth="1"/>
    <col min="4" max="5" width="9.54296875" bestFit="1" customWidth="1"/>
    <col min="6" max="6" width="17.1796875" customWidth="1"/>
    <col min="8" max="8" width="7.36328125" customWidth="1"/>
    <col min="9" max="10" width="17.08984375" bestFit="1" customWidth="1"/>
  </cols>
  <sheetData>
    <row r="1" spans="1:10" x14ac:dyDescent="0.35">
      <c r="A1" t="s">
        <v>23</v>
      </c>
      <c r="B1" t="s">
        <v>82</v>
      </c>
    </row>
    <row r="2" spans="1:10" x14ac:dyDescent="0.35">
      <c r="B2" t="s">
        <v>83</v>
      </c>
      <c r="C2" s="5" t="s">
        <v>23</v>
      </c>
      <c r="D2" s="3" t="s">
        <v>545</v>
      </c>
      <c r="E2" s="5" t="s">
        <v>39</v>
      </c>
      <c r="F2" s="3" t="s">
        <v>546</v>
      </c>
      <c r="H2" s="5" t="s">
        <v>23</v>
      </c>
      <c r="I2" s="4" t="s">
        <v>542</v>
      </c>
      <c r="J2" s="2">
        <f>MAX(D3:D32)-MIN(D3:D32)</f>
        <v>400</v>
      </c>
    </row>
    <row r="3" spans="1:10" x14ac:dyDescent="0.35">
      <c r="B3" t="s">
        <v>84</v>
      </c>
      <c r="D3" s="2">
        <v>500</v>
      </c>
      <c r="F3" s="2">
        <v>3</v>
      </c>
      <c r="I3" s="4" t="s">
        <v>543</v>
      </c>
      <c r="J3" s="2">
        <f>_xlfn.VAR.P(D3:D32)</f>
        <v>12725</v>
      </c>
    </row>
    <row r="4" spans="1:10" x14ac:dyDescent="0.35">
      <c r="B4" t="s">
        <v>85</v>
      </c>
      <c r="D4" s="2">
        <v>700</v>
      </c>
      <c r="F4" s="2">
        <v>5</v>
      </c>
      <c r="I4" s="4" t="s">
        <v>544</v>
      </c>
      <c r="J4" s="2">
        <f>_xlfn.STDEV.P(D3:D32)</f>
        <v>112.80514172678478</v>
      </c>
    </row>
    <row r="5" spans="1:10" x14ac:dyDescent="0.35">
      <c r="B5" t="s">
        <v>86</v>
      </c>
      <c r="D5" s="2">
        <v>400</v>
      </c>
      <c r="F5" s="2">
        <v>2</v>
      </c>
    </row>
    <row r="6" spans="1:10" x14ac:dyDescent="0.35">
      <c r="B6" t="s">
        <v>87</v>
      </c>
      <c r="D6" s="2">
        <v>600</v>
      </c>
      <c r="F6" s="2">
        <v>4</v>
      </c>
      <c r="H6" s="5" t="s">
        <v>39</v>
      </c>
      <c r="I6" s="4" t="s">
        <v>542</v>
      </c>
      <c r="J6" s="2">
        <f>MAX(F3:F52)-MIN(F3:F52)</f>
        <v>6</v>
      </c>
    </row>
    <row r="7" spans="1:10" x14ac:dyDescent="0.35">
      <c r="B7" t="s">
        <v>88</v>
      </c>
      <c r="D7" s="2">
        <v>550</v>
      </c>
      <c r="F7" s="2">
        <v>6</v>
      </c>
      <c r="I7" s="4" t="s">
        <v>543</v>
      </c>
      <c r="J7" s="2">
        <f>_xlfn.VAR.S(F3:F52)</f>
        <v>2.3363265306122454</v>
      </c>
    </row>
    <row r="8" spans="1:10" x14ac:dyDescent="0.35">
      <c r="B8" t="s">
        <v>88</v>
      </c>
      <c r="D8" s="2">
        <v>750</v>
      </c>
      <c r="F8" s="2">
        <v>2</v>
      </c>
      <c r="I8" s="4" t="s">
        <v>544</v>
      </c>
      <c r="J8" s="2">
        <f>_xlfn.STDEV.S(F3:F52)</f>
        <v>1.5285046714394579</v>
      </c>
    </row>
    <row r="9" spans="1:10" x14ac:dyDescent="0.35">
      <c r="B9" t="s">
        <v>89</v>
      </c>
      <c r="D9" s="2">
        <v>650</v>
      </c>
      <c r="F9" s="2">
        <v>3</v>
      </c>
    </row>
    <row r="10" spans="1:10" x14ac:dyDescent="0.35">
      <c r="B10" t="s">
        <v>90</v>
      </c>
      <c r="D10" s="2">
        <v>500</v>
      </c>
      <c r="F10" s="2">
        <v>4</v>
      </c>
    </row>
    <row r="11" spans="1:10" x14ac:dyDescent="0.35">
      <c r="B11" t="s">
        <v>91</v>
      </c>
      <c r="D11" s="2">
        <v>600</v>
      </c>
      <c r="F11" s="2">
        <v>2</v>
      </c>
    </row>
    <row r="12" spans="1:10" x14ac:dyDescent="0.35">
      <c r="B12" t="s">
        <v>92</v>
      </c>
      <c r="D12" s="2">
        <v>550</v>
      </c>
      <c r="F12" s="2">
        <v>5</v>
      </c>
    </row>
    <row r="13" spans="1:10" x14ac:dyDescent="0.35">
      <c r="B13" t="s">
        <v>93</v>
      </c>
      <c r="D13" s="2">
        <v>800</v>
      </c>
      <c r="F13" s="2">
        <v>7</v>
      </c>
    </row>
    <row r="14" spans="1:10" x14ac:dyDescent="0.35">
      <c r="B14" t="s">
        <v>94</v>
      </c>
      <c r="D14" s="2">
        <v>450</v>
      </c>
      <c r="F14" s="2">
        <v>2</v>
      </c>
    </row>
    <row r="15" spans="1:10" x14ac:dyDescent="0.35">
      <c r="B15" t="s">
        <v>95</v>
      </c>
      <c r="D15" s="2">
        <v>700</v>
      </c>
      <c r="F15" s="2">
        <v>3</v>
      </c>
    </row>
    <row r="16" spans="1:10" x14ac:dyDescent="0.35">
      <c r="A16" t="s">
        <v>39</v>
      </c>
      <c r="B16" t="s">
        <v>96</v>
      </c>
      <c r="D16" s="2">
        <v>550</v>
      </c>
      <c r="F16" s="2">
        <v>4</v>
      </c>
    </row>
    <row r="17" spans="2:6" x14ac:dyDescent="0.35">
      <c r="B17" t="s">
        <v>97</v>
      </c>
      <c r="D17" s="2">
        <v>600</v>
      </c>
      <c r="F17" s="2">
        <v>2</v>
      </c>
    </row>
    <row r="18" spans="2:6" x14ac:dyDescent="0.35">
      <c r="B18" t="s">
        <v>98</v>
      </c>
      <c r="D18" s="2">
        <v>400</v>
      </c>
      <c r="F18" s="2">
        <v>4</v>
      </c>
    </row>
    <row r="19" spans="2:6" x14ac:dyDescent="0.35">
      <c r="B19" t="s">
        <v>7</v>
      </c>
      <c r="D19" s="2">
        <v>650</v>
      </c>
      <c r="F19" s="2">
        <v>2</v>
      </c>
    </row>
    <row r="20" spans="2:6" x14ac:dyDescent="0.35">
      <c r="B20" t="s">
        <v>99</v>
      </c>
      <c r="D20" s="2">
        <v>500</v>
      </c>
      <c r="F20" s="2">
        <v>3</v>
      </c>
    </row>
    <row r="21" spans="2:6" x14ac:dyDescent="0.35">
      <c r="B21" t="s">
        <v>100</v>
      </c>
      <c r="D21" s="2">
        <v>750</v>
      </c>
      <c r="F21" s="2">
        <v>5</v>
      </c>
    </row>
    <row r="22" spans="2:6" x14ac:dyDescent="0.35">
      <c r="B22" t="s">
        <v>101</v>
      </c>
      <c r="D22" s="2">
        <v>550</v>
      </c>
      <c r="F22" s="2">
        <v>6</v>
      </c>
    </row>
    <row r="23" spans="2:6" x14ac:dyDescent="0.35">
      <c r="B23" t="s">
        <v>102</v>
      </c>
      <c r="D23" s="2">
        <v>700</v>
      </c>
      <c r="F23" s="2">
        <v>3</v>
      </c>
    </row>
    <row r="24" spans="2:6" x14ac:dyDescent="0.35">
      <c r="B24" t="s">
        <v>103</v>
      </c>
      <c r="D24" s="2">
        <v>600</v>
      </c>
      <c r="F24" s="2">
        <v>2</v>
      </c>
    </row>
    <row r="25" spans="2:6" x14ac:dyDescent="0.35">
      <c r="B25" t="s">
        <v>104</v>
      </c>
      <c r="D25" s="2">
        <v>500</v>
      </c>
      <c r="F25" s="2">
        <v>1</v>
      </c>
    </row>
    <row r="26" spans="2:6" x14ac:dyDescent="0.35">
      <c r="B26" t="s">
        <v>105</v>
      </c>
      <c r="D26" s="2">
        <v>800</v>
      </c>
      <c r="F26" s="2">
        <v>4</v>
      </c>
    </row>
    <row r="27" spans="2:6" x14ac:dyDescent="0.35">
      <c r="B27" t="s">
        <v>106</v>
      </c>
      <c r="D27" s="2">
        <v>550</v>
      </c>
      <c r="F27" s="2">
        <v>2</v>
      </c>
    </row>
    <row r="28" spans="2:6" x14ac:dyDescent="0.35">
      <c r="B28" t="s">
        <v>107</v>
      </c>
      <c r="D28" s="2">
        <v>650</v>
      </c>
      <c r="F28" s="2">
        <v>4</v>
      </c>
    </row>
    <row r="29" spans="2:6" x14ac:dyDescent="0.35">
      <c r="B29" t="s">
        <v>108</v>
      </c>
      <c r="D29" s="2">
        <v>400</v>
      </c>
      <c r="F29" s="2">
        <v>5</v>
      </c>
    </row>
    <row r="30" spans="2:6" x14ac:dyDescent="0.35">
      <c r="B30" t="s">
        <v>109</v>
      </c>
      <c r="D30" s="2">
        <v>600</v>
      </c>
      <c r="F30" s="2">
        <v>3</v>
      </c>
    </row>
    <row r="31" spans="2:6" x14ac:dyDescent="0.35">
      <c r="B31" t="s">
        <v>110</v>
      </c>
      <c r="D31" s="2">
        <v>750</v>
      </c>
      <c r="F31" s="2">
        <v>2</v>
      </c>
    </row>
    <row r="32" spans="2:6" x14ac:dyDescent="0.35">
      <c r="B32" t="s">
        <v>111</v>
      </c>
      <c r="D32" s="2">
        <v>550</v>
      </c>
      <c r="F32" s="2">
        <v>7</v>
      </c>
    </row>
    <row r="33" spans="6:6" x14ac:dyDescent="0.35">
      <c r="F33" s="2">
        <v>2</v>
      </c>
    </row>
    <row r="34" spans="6:6" x14ac:dyDescent="0.35">
      <c r="F34" s="2">
        <v>3</v>
      </c>
    </row>
    <row r="35" spans="6:6" x14ac:dyDescent="0.35">
      <c r="F35" s="2">
        <v>4</v>
      </c>
    </row>
    <row r="36" spans="6:6" x14ac:dyDescent="0.35">
      <c r="F36" s="2">
        <v>5</v>
      </c>
    </row>
    <row r="37" spans="6:6" x14ac:dyDescent="0.35">
      <c r="F37" s="2">
        <v>1</v>
      </c>
    </row>
    <row r="38" spans="6:6" x14ac:dyDescent="0.35">
      <c r="F38" s="2">
        <v>6</v>
      </c>
    </row>
    <row r="39" spans="6:6" x14ac:dyDescent="0.35">
      <c r="F39" s="2">
        <v>2</v>
      </c>
    </row>
    <row r="40" spans="6:6" x14ac:dyDescent="0.35">
      <c r="F40" s="2">
        <v>4</v>
      </c>
    </row>
    <row r="41" spans="6:6" x14ac:dyDescent="0.35">
      <c r="F41" s="2">
        <v>3</v>
      </c>
    </row>
    <row r="42" spans="6:6" x14ac:dyDescent="0.35">
      <c r="F42" s="2">
        <v>5</v>
      </c>
    </row>
    <row r="43" spans="6:6" x14ac:dyDescent="0.35">
      <c r="F43" s="2">
        <v>3</v>
      </c>
    </row>
    <row r="44" spans="6:6" x14ac:dyDescent="0.35">
      <c r="F44" s="2">
        <v>2</v>
      </c>
    </row>
    <row r="45" spans="6:6" x14ac:dyDescent="0.35">
      <c r="F45" s="2">
        <v>4</v>
      </c>
    </row>
    <row r="46" spans="6:6" x14ac:dyDescent="0.35">
      <c r="F46" s="2">
        <v>2</v>
      </c>
    </row>
    <row r="47" spans="6:6" x14ac:dyDescent="0.35">
      <c r="F47" s="2">
        <v>6</v>
      </c>
    </row>
    <row r="48" spans="6:6" x14ac:dyDescent="0.35">
      <c r="F48" s="2">
        <v>3</v>
      </c>
    </row>
    <row r="49" spans="6:6" x14ac:dyDescent="0.35">
      <c r="F49" s="2">
        <v>2</v>
      </c>
    </row>
    <row r="50" spans="6:6" x14ac:dyDescent="0.35">
      <c r="F50" s="2">
        <v>4</v>
      </c>
    </row>
    <row r="51" spans="6:6" x14ac:dyDescent="0.35">
      <c r="F51" s="2">
        <v>5</v>
      </c>
    </row>
    <row r="52" spans="6:6" x14ac:dyDescent="0.35">
      <c r="F52" s="2">
        <v>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769A-F97C-4EED-8DEB-6F7368149EBD}">
  <dimension ref="A1:H67"/>
  <sheetViews>
    <sheetView workbookViewId="0"/>
  </sheetViews>
  <sheetFormatPr defaultRowHeight="14.5" x14ac:dyDescent="0.35"/>
  <cols>
    <col min="1" max="1" width="10.54296875" bestFit="1" customWidth="1"/>
    <col min="2" max="2" width="76" bestFit="1" customWidth="1"/>
    <col min="5" max="5" width="15.6328125" bestFit="1" customWidth="1"/>
    <col min="7" max="7" width="9.54296875" bestFit="1" customWidth="1"/>
    <col min="8" max="8" width="19.08984375" bestFit="1" customWidth="1"/>
  </cols>
  <sheetData>
    <row r="1" spans="1:8" x14ac:dyDescent="0.35">
      <c r="A1" t="s">
        <v>0</v>
      </c>
      <c r="B1" t="s">
        <v>1</v>
      </c>
    </row>
    <row r="2" spans="1:8" x14ac:dyDescent="0.35">
      <c r="A2" t="s">
        <v>112</v>
      </c>
      <c r="B2" t="s">
        <v>113</v>
      </c>
      <c r="D2" s="5" t="s">
        <v>112</v>
      </c>
      <c r="E2" s="8" t="s">
        <v>547</v>
      </c>
      <c r="G2" s="7" t="s">
        <v>549</v>
      </c>
      <c r="H2" s="7" t="s">
        <v>548</v>
      </c>
    </row>
    <row r="3" spans="1:8" x14ac:dyDescent="0.35">
      <c r="B3" t="s">
        <v>114</v>
      </c>
      <c r="E3" s="2">
        <v>120</v>
      </c>
      <c r="G3" s="2">
        <f>AVERAGE(E3:E14)</f>
        <v>132.5</v>
      </c>
      <c r="H3" s="2">
        <f>MAX(E3:E14)-MIN(E3:E14)</f>
        <v>45</v>
      </c>
    </row>
    <row r="4" spans="1:8" x14ac:dyDescent="0.35">
      <c r="B4" t="s">
        <v>7</v>
      </c>
      <c r="E4" s="2">
        <v>150</v>
      </c>
    </row>
    <row r="5" spans="1:8" x14ac:dyDescent="0.35">
      <c r="B5" t="s">
        <v>7</v>
      </c>
      <c r="E5" s="2">
        <v>110</v>
      </c>
    </row>
    <row r="6" spans="1:8" x14ac:dyDescent="0.35">
      <c r="B6" t="s">
        <v>7</v>
      </c>
      <c r="E6" s="2">
        <v>135</v>
      </c>
    </row>
    <row r="7" spans="1:8" x14ac:dyDescent="0.35">
      <c r="B7" t="s">
        <v>115</v>
      </c>
      <c r="E7" s="2">
        <v>125</v>
      </c>
    </row>
    <row r="8" spans="1:8" x14ac:dyDescent="0.35">
      <c r="B8" t="s">
        <v>116</v>
      </c>
      <c r="E8" s="2">
        <v>140</v>
      </c>
    </row>
    <row r="9" spans="1:8" x14ac:dyDescent="0.35">
      <c r="B9" t="s">
        <v>88</v>
      </c>
      <c r="E9" s="2">
        <v>130</v>
      </c>
    </row>
    <row r="10" spans="1:8" x14ac:dyDescent="0.35">
      <c r="B10" t="s">
        <v>88</v>
      </c>
      <c r="E10" s="2">
        <v>155</v>
      </c>
    </row>
    <row r="11" spans="1:8" x14ac:dyDescent="0.35">
      <c r="B11" t="s">
        <v>117</v>
      </c>
      <c r="E11" s="2">
        <v>115</v>
      </c>
    </row>
    <row r="12" spans="1:8" x14ac:dyDescent="0.35">
      <c r="B12" t="s">
        <v>118</v>
      </c>
      <c r="E12" s="2">
        <v>145</v>
      </c>
    </row>
    <row r="13" spans="1:8" x14ac:dyDescent="0.35">
      <c r="B13" t="s">
        <v>119</v>
      </c>
      <c r="E13" s="2">
        <v>135</v>
      </c>
    </row>
    <row r="14" spans="1:8" x14ac:dyDescent="0.35">
      <c r="B14" t="s">
        <v>120</v>
      </c>
      <c r="E14" s="2">
        <v>130</v>
      </c>
    </row>
    <row r="15" spans="1:8" x14ac:dyDescent="0.35">
      <c r="B15" t="s">
        <v>121</v>
      </c>
    </row>
    <row r="16" spans="1:8" x14ac:dyDescent="0.35">
      <c r="B16" t="s">
        <v>122</v>
      </c>
    </row>
    <row r="17" spans="1:8" x14ac:dyDescent="0.35">
      <c r="A17" t="s">
        <v>123</v>
      </c>
      <c r="B17" t="s">
        <v>124</v>
      </c>
      <c r="D17" s="5" t="s">
        <v>123</v>
      </c>
      <c r="E17" s="8" t="s">
        <v>550</v>
      </c>
      <c r="G17" s="7" t="s">
        <v>549</v>
      </c>
      <c r="H17" s="7" t="s">
        <v>551</v>
      </c>
    </row>
    <row r="18" spans="1:8" x14ac:dyDescent="0.35">
      <c r="B18" t="s">
        <v>125</v>
      </c>
      <c r="E18" s="2">
        <v>8</v>
      </c>
      <c r="G18" s="2">
        <f>AVERAGE(E18:E67)</f>
        <v>7.5</v>
      </c>
      <c r="H18" s="2">
        <f>_xlfn.STDEV.P(E18:E67)</f>
        <v>1.0246950765959599</v>
      </c>
    </row>
    <row r="19" spans="1:8" x14ac:dyDescent="0.35">
      <c r="B19" t="s">
        <v>126</v>
      </c>
      <c r="E19" s="2">
        <v>7</v>
      </c>
    </row>
    <row r="20" spans="1:8" x14ac:dyDescent="0.35">
      <c r="B20" t="s">
        <v>127</v>
      </c>
      <c r="E20" s="2">
        <v>9</v>
      </c>
    </row>
    <row r="21" spans="1:8" x14ac:dyDescent="0.35">
      <c r="B21" t="s">
        <v>128</v>
      </c>
      <c r="E21" s="2">
        <v>6</v>
      </c>
    </row>
    <row r="22" spans="1:8" x14ac:dyDescent="0.35">
      <c r="B22" t="s">
        <v>129</v>
      </c>
      <c r="E22" s="2">
        <v>7</v>
      </c>
    </row>
    <row r="23" spans="1:8" x14ac:dyDescent="0.35">
      <c r="B23" t="s">
        <v>130</v>
      </c>
      <c r="E23" s="2">
        <v>8</v>
      </c>
    </row>
    <row r="24" spans="1:8" x14ac:dyDescent="0.35">
      <c r="B24" t="s">
        <v>131</v>
      </c>
      <c r="E24" s="2">
        <v>9</v>
      </c>
    </row>
    <row r="25" spans="1:8" x14ac:dyDescent="0.35">
      <c r="B25" t="s">
        <v>132</v>
      </c>
      <c r="E25" s="2">
        <v>8</v>
      </c>
    </row>
    <row r="26" spans="1:8" x14ac:dyDescent="0.35">
      <c r="B26" t="s">
        <v>133</v>
      </c>
      <c r="E26" s="2">
        <v>7</v>
      </c>
    </row>
    <row r="27" spans="1:8" x14ac:dyDescent="0.35">
      <c r="B27" t="s">
        <v>134</v>
      </c>
      <c r="E27" s="2">
        <v>6</v>
      </c>
    </row>
    <row r="28" spans="1:8" x14ac:dyDescent="0.35">
      <c r="B28" t="s">
        <v>135</v>
      </c>
      <c r="E28" s="2">
        <v>8</v>
      </c>
    </row>
    <row r="29" spans="1:8" x14ac:dyDescent="0.35">
      <c r="B29" t="s">
        <v>136</v>
      </c>
      <c r="E29" s="2">
        <v>9</v>
      </c>
    </row>
    <row r="30" spans="1:8" x14ac:dyDescent="0.35">
      <c r="B30" t="s">
        <v>137</v>
      </c>
      <c r="E30" s="2">
        <v>7</v>
      </c>
    </row>
    <row r="31" spans="1:8" x14ac:dyDescent="0.35">
      <c r="E31" s="2">
        <v>8</v>
      </c>
    </row>
    <row r="32" spans="1:8" x14ac:dyDescent="0.35">
      <c r="E32" s="2">
        <v>7</v>
      </c>
    </row>
    <row r="33" spans="5:5" x14ac:dyDescent="0.35">
      <c r="E33" s="2">
        <v>6</v>
      </c>
    </row>
    <row r="34" spans="5:5" x14ac:dyDescent="0.35">
      <c r="E34" s="2">
        <v>8</v>
      </c>
    </row>
    <row r="35" spans="5:5" x14ac:dyDescent="0.35">
      <c r="E35" s="2">
        <v>9</v>
      </c>
    </row>
    <row r="36" spans="5:5" x14ac:dyDescent="0.35">
      <c r="E36" s="2">
        <v>6</v>
      </c>
    </row>
    <row r="37" spans="5:5" x14ac:dyDescent="0.35">
      <c r="E37" s="2">
        <v>7</v>
      </c>
    </row>
    <row r="38" spans="5:5" x14ac:dyDescent="0.35">
      <c r="E38" s="2">
        <v>8</v>
      </c>
    </row>
    <row r="39" spans="5:5" x14ac:dyDescent="0.35">
      <c r="E39" s="2">
        <v>9</v>
      </c>
    </row>
    <row r="40" spans="5:5" x14ac:dyDescent="0.35">
      <c r="E40" s="2">
        <v>7</v>
      </c>
    </row>
    <row r="41" spans="5:5" x14ac:dyDescent="0.35">
      <c r="E41" s="2">
        <v>6</v>
      </c>
    </row>
    <row r="42" spans="5:5" x14ac:dyDescent="0.35">
      <c r="E42" s="2">
        <v>7</v>
      </c>
    </row>
    <row r="43" spans="5:5" x14ac:dyDescent="0.35">
      <c r="E43" s="2">
        <v>8</v>
      </c>
    </row>
    <row r="44" spans="5:5" x14ac:dyDescent="0.35">
      <c r="E44" s="2">
        <v>9</v>
      </c>
    </row>
    <row r="45" spans="5:5" x14ac:dyDescent="0.35">
      <c r="E45" s="2">
        <v>8</v>
      </c>
    </row>
    <row r="46" spans="5:5" x14ac:dyDescent="0.35">
      <c r="E46" s="2">
        <v>7</v>
      </c>
    </row>
    <row r="47" spans="5:5" x14ac:dyDescent="0.35">
      <c r="E47" s="2">
        <v>6</v>
      </c>
    </row>
    <row r="48" spans="5:5" x14ac:dyDescent="0.35">
      <c r="E48" s="2">
        <v>9</v>
      </c>
    </row>
    <row r="49" spans="5:5" x14ac:dyDescent="0.35">
      <c r="E49" s="2">
        <v>8</v>
      </c>
    </row>
    <row r="50" spans="5:5" x14ac:dyDescent="0.35">
      <c r="E50" s="2">
        <v>7</v>
      </c>
    </row>
    <row r="51" spans="5:5" x14ac:dyDescent="0.35">
      <c r="E51" s="2">
        <v>6</v>
      </c>
    </row>
    <row r="52" spans="5:5" x14ac:dyDescent="0.35">
      <c r="E52" s="2">
        <v>8</v>
      </c>
    </row>
    <row r="53" spans="5:5" x14ac:dyDescent="0.35">
      <c r="E53" s="2">
        <v>9</v>
      </c>
    </row>
    <row r="54" spans="5:5" x14ac:dyDescent="0.35">
      <c r="E54" s="2">
        <v>7</v>
      </c>
    </row>
    <row r="55" spans="5:5" x14ac:dyDescent="0.35">
      <c r="E55" s="2">
        <v>8</v>
      </c>
    </row>
    <row r="56" spans="5:5" x14ac:dyDescent="0.35">
      <c r="E56" s="2">
        <v>7</v>
      </c>
    </row>
    <row r="57" spans="5:5" x14ac:dyDescent="0.35">
      <c r="E57" s="2">
        <v>6</v>
      </c>
    </row>
    <row r="58" spans="5:5" x14ac:dyDescent="0.35">
      <c r="E58" s="2">
        <v>9</v>
      </c>
    </row>
    <row r="59" spans="5:5" x14ac:dyDescent="0.35">
      <c r="E59" s="2">
        <v>8</v>
      </c>
    </row>
    <row r="60" spans="5:5" x14ac:dyDescent="0.35">
      <c r="E60" s="2">
        <v>7</v>
      </c>
    </row>
    <row r="61" spans="5:5" x14ac:dyDescent="0.35">
      <c r="E61" s="2">
        <v>6</v>
      </c>
    </row>
    <row r="62" spans="5:5" x14ac:dyDescent="0.35">
      <c r="E62" s="2">
        <v>7</v>
      </c>
    </row>
    <row r="63" spans="5:5" x14ac:dyDescent="0.35">
      <c r="E63" s="2">
        <v>8</v>
      </c>
    </row>
    <row r="64" spans="5:5" x14ac:dyDescent="0.35">
      <c r="E64" s="2">
        <v>9</v>
      </c>
    </row>
    <row r="65" spans="5:5" x14ac:dyDescent="0.35">
      <c r="E65" s="2">
        <v>8</v>
      </c>
    </row>
    <row r="66" spans="5:5" x14ac:dyDescent="0.35">
      <c r="E66" s="2">
        <v>7</v>
      </c>
    </row>
    <row r="67" spans="5:5" x14ac:dyDescent="0.35">
      <c r="E67" s="2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D8046-F657-4E02-A5CD-E30DC802697D}">
  <dimension ref="A1:K102"/>
  <sheetViews>
    <sheetView topLeftCell="A2" workbookViewId="0">
      <selection activeCell="A2" sqref="A2"/>
    </sheetView>
  </sheetViews>
  <sheetFormatPr defaultRowHeight="14.5" x14ac:dyDescent="0.35"/>
  <cols>
    <col min="1" max="1" width="10.54296875" bestFit="1" customWidth="1"/>
    <col min="2" max="2" width="76" bestFit="1" customWidth="1"/>
    <col min="4" max="4" width="11.81640625" bestFit="1" customWidth="1"/>
    <col min="6" max="6" width="10.08984375" bestFit="1" customWidth="1"/>
    <col min="7" max="8" width="19.08984375" bestFit="1" customWidth="1"/>
  </cols>
  <sheetData>
    <row r="1" spans="1:8" x14ac:dyDescent="0.35">
      <c r="A1" t="s">
        <v>0</v>
      </c>
      <c r="B1" t="s">
        <v>1</v>
      </c>
    </row>
    <row r="2" spans="1:8" x14ac:dyDescent="0.35">
      <c r="A2" t="s">
        <v>138</v>
      </c>
      <c r="B2" t="s">
        <v>139</v>
      </c>
      <c r="C2" s="5" t="s">
        <v>138</v>
      </c>
      <c r="D2" s="8" t="s">
        <v>552</v>
      </c>
      <c r="F2" s="4" t="s">
        <v>549</v>
      </c>
      <c r="G2" s="4" t="s">
        <v>548</v>
      </c>
      <c r="H2" s="4" t="s">
        <v>553</v>
      </c>
    </row>
    <row r="3" spans="1:8" x14ac:dyDescent="0.35">
      <c r="B3" t="s">
        <v>140</v>
      </c>
      <c r="D3" s="2">
        <v>10</v>
      </c>
      <c r="F3" s="2">
        <f>AVERAGE(D3:D102)</f>
        <v>16.739999999999998</v>
      </c>
      <c r="G3" s="2">
        <f>MAX(D3:D102)-MIN(D3:D102)</f>
        <v>19</v>
      </c>
      <c r="H3" s="2">
        <f>_xlfn.STDEV.S(D3:D102)</f>
        <v>4.1429506881014673</v>
      </c>
    </row>
    <row r="4" spans="1:8" x14ac:dyDescent="0.35">
      <c r="B4" t="s">
        <v>141</v>
      </c>
      <c r="D4" s="2">
        <v>15</v>
      </c>
    </row>
    <row r="5" spans="1:8" x14ac:dyDescent="0.35">
      <c r="B5" t="s">
        <v>142</v>
      </c>
      <c r="D5" s="2">
        <v>12</v>
      </c>
    </row>
    <row r="6" spans="1:8" x14ac:dyDescent="0.35">
      <c r="B6" t="s">
        <v>143</v>
      </c>
      <c r="D6" s="2">
        <v>18</v>
      </c>
    </row>
    <row r="7" spans="1:8" x14ac:dyDescent="0.35">
      <c r="B7" t="s">
        <v>144</v>
      </c>
      <c r="D7" s="2">
        <v>20</v>
      </c>
    </row>
    <row r="8" spans="1:8" x14ac:dyDescent="0.35">
      <c r="B8" t="s">
        <v>145</v>
      </c>
      <c r="D8" s="2">
        <v>25</v>
      </c>
    </row>
    <row r="9" spans="1:8" x14ac:dyDescent="0.35">
      <c r="B9" t="s">
        <v>146</v>
      </c>
      <c r="D9" s="2">
        <v>8</v>
      </c>
    </row>
    <row r="10" spans="1:8" x14ac:dyDescent="0.35">
      <c r="B10" t="s">
        <v>147</v>
      </c>
      <c r="D10" s="2">
        <v>14</v>
      </c>
    </row>
    <row r="11" spans="1:8" x14ac:dyDescent="0.35">
      <c r="B11" t="s">
        <v>148</v>
      </c>
      <c r="D11" s="2">
        <v>16</v>
      </c>
    </row>
    <row r="12" spans="1:8" x14ac:dyDescent="0.35">
      <c r="B12" t="s">
        <v>149</v>
      </c>
      <c r="D12" s="2">
        <v>22</v>
      </c>
    </row>
    <row r="13" spans="1:8" x14ac:dyDescent="0.35">
      <c r="B13" t="s">
        <v>150</v>
      </c>
      <c r="D13" s="2">
        <v>9</v>
      </c>
    </row>
    <row r="14" spans="1:8" x14ac:dyDescent="0.35">
      <c r="B14" t="s">
        <v>151</v>
      </c>
      <c r="D14" s="2">
        <v>17</v>
      </c>
    </row>
    <row r="15" spans="1:8" x14ac:dyDescent="0.35">
      <c r="B15" t="s">
        <v>152</v>
      </c>
      <c r="D15" s="2">
        <v>11</v>
      </c>
    </row>
    <row r="16" spans="1:8" x14ac:dyDescent="0.35">
      <c r="B16" t="s">
        <v>88</v>
      </c>
      <c r="D16" s="2">
        <v>13</v>
      </c>
    </row>
    <row r="17" spans="1:11" x14ac:dyDescent="0.35">
      <c r="B17" t="s">
        <v>88</v>
      </c>
      <c r="D17" s="2">
        <v>19</v>
      </c>
    </row>
    <row r="18" spans="1:11" x14ac:dyDescent="0.35">
      <c r="B18" t="s">
        <v>153</v>
      </c>
      <c r="D18" s="2">
        <v>23</v>
      </c>
    </row>
    <row r="19" spans="1:11" x14ac:dyDescent="0.35">
      <c r="B19" t="s">
        <v>154</v>
      </c>
      <c r="D19" s="2">
        <v>21</v>
      </c>
    </row>
    <row r="20" spans="1:11" x14ac:dyDescent="0.35">
      <c r="B20" t="s">
        <v>154</v>
      </c>
      <c r="D20" s="2">
        <v>16</v>
      </c>
    </row>
    <row r="21" spans="1:11" x14ac:dyDescent="0.35">
      <c r="B21" t="s">
        <v>155</v>
      </c>
      <c r="D21" s="2">
        <v>24</v>
      </c>
    </row>
    <row r="22" spans="1:11" x14ac:dyDescent="0.35">
      <c r="B22" t="s">
        <v>156</v>
      </c>
      <c r="D22" s="2">
        <v>27</v>
      </c>
    </row>
    <row r="23" spans="1:11" x14ac:dyDescent="0.35">
      <c r="B23" t="s">
        <v>157</v>
      </c>
      <c r="D23" s="2">
        <v>13</v>
      </c>
    </row>
    <row r="24" spans="1:11" x14ac:dyDescent="0.35">
      <c r="B24" t="s">
        <v>158</v>
      </c>
      <c r="D24" s="2">
        <v>10</v>
      </c>
    </row>
    <row r="25" spans="1:11" x14ac:dyDescent="0.35">
      <c r="B25" t="s">
        <v>159</v>
      </c>
      <c r="D25" s="2">
        <v>18</v>
      </c>
    </row>
    <row r="26" spans="1:11" x14ac:dyDescent="0.35">
      <c r="B26" t="s">
        <v>160</v>
      </c>
      <c r="D26" s="2">
        <v>16</v>
      </c>
    </row>
    <row r="27" spans="1:11" x14ac:dyDescent="0.35">
      <c r="B27" t="s">
        <v>161</v>
      </c>
      <c r="D27" s="2">
        <v>12</v>
      </c>
    </row>
    <row r="28" spans="1:11" x14ac:dyDescent="0.35">
      <c r="A28" t="s">
        <v>162</v>
      </c>
      <c r="B28" t="s">
        <v>163</v>
      </c>
      <c r="D28" s="2">
        <v>14</v>
      </c>
      <c r="F28" s="5" t="s">
        <v>162</v>
      </c>
      <c r="G28" s="8" t="s">
        <v>554</v>
      </c>
      <c r="H28" s="8" t="s">
        <v>555</v>
      </c>
      <c r="I28" s="8" t="s">
        <v>556</v>
      </c>
      <c r="J28" s="8" t="s">
        <v>557</v>
      </c>
      <c r="K28" s="8" t="s">
        <v>558</v>
      </c>
    </row>
    <row r="29" spans="1:11" x14ac:dyDescent="0.35">
      <c r="B29" t="s">
        <v>164</v>
      </c>
      <c r="D29" s="2">
        <v>19</v>
      </c>
      <c r="G29" s="2">
        <v>30</v>
      </c>
      <c r="H29" s="2">
        <v>25</v>
      </c>
      <c r="I29" s="2">
        <v>22</v>
      </c>
      <c r="J29" s="2">
        <v>18</v>
      </c>
      <c r="K29" s="2">
        <v>35</v>
      </c>
    </row>
    <row r="30" spans="1:11" x14ac:dyDescent="0.35">
      <c r="B30" t="s">
        <v>7</v>
      </c>
      <c r="D30" s="2">
        <v>21</v>
      </c>
      <c r="G30" s="2">
        <v>32</v>
      </c>
      <c r="H30" s="2">
        <v>27</v>
      </c>
      <c r="I30" s="2">
        <v>23</v>
      </c>
      <c r="J30" s="2">
        <v>17</v>
      </c>
      <c r="K30" s="2">
        <v>36</v>
      </c>
    </row>
    <row r="31" spans="1:11" x14ac:dyDescent="0.35">
      <c r="B31" t="s">
        <v>165</v>
      </c>
      <c r="D31" s="2">
        <v>11</v>
      </c>
      <c r="G31" s="2">
        <v>33</v>
      </c>
      <c r="H31" s="2">
        <v>26</v>
      </c>
      <c r="I31" s="2">
        <v>20</v>
      </c>
      <c r="J31" s="2">
        <v>19</v>
      </c>
      <c r="K31" s="2">
        <v>34</v>
      </c>
    </row>
    <row r="32" spans="1:11" x14ac:dyDescent="0.35">
      <c r="B32" t="s">
        <v>166</v>
      </c>
      <c r="D32" s="2">
        <v>17</v>
      </c>
      <c r="G32" s="2">
        <v>28</v>
      </c>
      <c r="H32" s="2">
        <v>23</v>
      </c>
      <c r="I32" s="2">
        <v>25</v>
      </c>
      <c r="J32" s="2">
        <v>20</v>
      </c>
      <c r="K32" s="2">
        <v>35</v>
      </c>
    </row>
    <row r="33" spans="2:11" x14ac:dyDescent="0.35">
      <c r="B33" t="s">
        <v>167</v>
      </c>
      <c r="D33" s="2">
        <v>15</v>
      </c>
      <c r="G33" s="2">
        <v>31</v>
      </c>
      <c r="H33" s="2">
        <v>28</v>
      </c>
      <c r="I33" s="2">
        <v>21</v>
      </c>
      <c r="J33" s="2">
        <v>21</v>
      </c>
      <c r="K33" s="2">
        <v>33</v>
      </c>
    </row>
    <row r="34" spans="2:11" x14ac:dyDescent="0.35">
      <c r="B34" t="s">
        <v>168</v>
      </c>
      <c r="D34" s="2">
        <v>20</v>
      </c>
      <c r="G34" s="2">
        <v>30</v>
      </c>
      <c r="H34" s="2">
        <v>24</v>
      </c>
      <c r="I34" s="2">
        <v>24</v>
      </c>
      <c r="J34" s="2">
        <v>18</v>
      </c>
      <c r="K34" s="2">
        <v>34</v>
      </c>
    </row>
    <row r="35" spans="2:11" x14ac:dyDescent="0.35">
      <c r="B35" t="s">
        <v>169</v>
      </c>
      <c r="D35" s="2">
        <v>26</v>
      </c>
      <c r="G35" s="2">
        <v>29</v>
      </c>
      <c r="H35" s="2">
        <v>26</v>
      </c>
      <c r="I35" s="2">
        <v>23</v>
      </c>
      <c r="J35" s="2">
        <v>19</v>
      </c>
      <c r="K35" s="2">
        <v>32</v>
      </c>
    </row>
    <row r="36" spans="2:11" x14ac:dyDescent="0.35">
      <c r="B36" t="s">
        <v>170</v>
      </c>
      <c r="D36" s="2">
        <v>13</v>
      </c>
      <c r="G36" s="2">
        <v>30</v>
      </c>
      <c r="H36" s="2">
        <v>25</v>
      </c>
      <c r="I36" s="2">
        <v>22</v>
      </c>
      <c r="J36" s="2">
        <v>17</v>
      </c>
      <c r="K36" s="2">
        <v>33</v>
      </c>
    </row>
    <row r="37" spans="2:11" x14ac:dyDescent="0.35">
      <c r="B37" t="s">
        <v>171</v>
      </c>
      <c r="D37" s="2">
        <v>12</v>
      </c>
      <c r="G37" s="2">
        <v>32</v>
      </c>
      <c r="H37" s="2">
        <v>27</v>
      </c>
      <c r="I37" s="2">
        <v>25</v>
      </c>
      <c r="J37" s="2">
        <v>20</v>
      </c>
      <c r="K37" s="2">
        <v>36</v>
      </c>
    </row>
    <row r="38" spans="2:11" x14ac:dyDescent="0.35">
      <c r="B38" t="s">
        <v>172</v>
      </c>
      <c r="D38" s="2">
        <v>14</v>
      </c>
      <c r="G38" s="2">
        <v>31</v>
      </c>
      <c r="H38" s="2">
        <v>28</v>
      </c>
      <c r="I38" s="2">
        <v>24</v>
      </c>
      <c r="J38" s="2">
        <v>19</v>
      </c>
      <c r="K38" s="2">
        <v>34</v>
      </c>
    </row>
    <row r="39" spans="2:11" x14ac:dyDescent="0.35">
      <c r="B39" t="s">
        <v>172</v>
      </c>
      <c r="D39" s="2">
        <v>22</v>
      </c>
      <c r="F39" s="9" t="s">
        <v>559</v>
      </c>
      <c r="G39" s="6">
        <f>AVERAGE(G29:G38)</f>
        <v>30.6</v>
      </c>
      <c r="H39" s="6">
        <f t="shared" ref="H39:K39" si="0">AVERAGE(H29:H38)</f>
        <v>25.9</v>
      </c>
      <c r="I39" s="6">
        <f t="shared" si="0"/>
        <v>22.9</v>
      </c>
      <c r="J39" s="6">
        <f t="shared" si="0"/>
        <v>18.8</v>
      </c>
      <c r="K39" s="6">
        <f t="shared" si="0"/>
        <v>34.200000000000003</v>
      </c>
    </row>
    <row r="40" spans="2:11" x14ac:dyDescent="0.35">
      <c r="B40" t="s">
        <v>173</v>
      </c>
      <c r="D40" s="2">
        <v>19</v>
      </c>
      <c r="F40" s="9" t="s">
        <v>548</v>
      </c>
      <c r="G40" s="6">
        <f>MAX(G29:G38)-MIN(G29:G38)</f>
        <v>5</v>
      </c>
      <c r="H40" s="6">
        <f t="shared" ref="H40:K40" si="1">MAX(H29:H38)-MIN(H29:H38)</f>
        <v>5</v>
      </c>
      <c r="I40" s="6">
        <f t="shared" si="1"/>
        <v>5</v>
      </c>
      <c r="J40" s="6">
        <f t="shared" si="1"/>
        <v>4</v>
      </c>
      <c r="K40" s="6">
        <f t="shared" si="1"/>
        <v>4</v>
      </c>
    </row>
    <row r="41" spans="2:11" x14ac:dyDescent="0.35">
      <c r="B41" t="s">
        <v>174</v>
      </c>
      <c r="D41" s="2">
        <v>16</v>
      </c>
      <c r="F41" s="9" t="s">
        <v>560</v>
      </c>
      <c r="G41" s="6">
        <f>_xlfn.VAR.S(G29:G38)</f>
        <v>2.2666666666666675</v>
      </c>
      <c r="H41" s="6">
        <f t="shared" ref="H41:K41" si="2">_xlfn.VAR.S(H29:H38)</f>
        <v>2.7666666666666675</v>
      </c>
      <c r="I41" s="6">
        <f t="shared" si="2"/>
        <v>2.7666666666666675</v>
      </c>
      <c r="J41" s="6">
        <f t="shared" si="2"/>
        <v>1.7333333333333332</v>
      </c>
      <c r="K41" s="6">
        <f t="shared" si="2"/>
        <v>1.7333333333333332</v>
      </c>
    </row>
    <row r="42" spans="2:11" x14ac:dyDescent="0.35">
      <c r="B42" t="s">
        <v>175</v>
      </c>
      <c r="D42" s="2">
        <v>11</v>
      </c>
    </row>
    <row r="43" spans="2:11" x14ac:dyDescent="0.35">
      <c r="B43" t="s">
        <v>176</v>
      </c>
      <c r="D43" s="2">
        <v>25</v>
      </c>
    </row>
    <row r="44" spans="2:11" x14ac:dyDescent="0.35">
      <c r="B44" t="s">
        <v>177</v>
      </c>
      <c r="D44" s="2">
        <v>18</v>
      </c>
    </row>
    <row r="45" spans="2:11" x14ac:dyDescent="0.35">
      <c r="B45" t="s">
        <v>178</v>
      </c>
      <c r="D45" s="2">
        <v>16</v>
      </c>
    </row>
    <row r="46" spans="2:11" x14ac:dyDescent="0.35">
      <c r="B46" t="s">
        <v>179</v>
      </c>
      <c r="D46" s="2">
        <v>13</v>
      </c>
    </row>
    <row r="47" spans="2:11" x14ac:dyDescent="0.35">
      <c r="D47" s="2">
        <v>21</v>
      </c>
    </row>
    <row r="48" spans="2:11" x14ac:dyDescent="0.35">
      <c r="D48" s="2">
        <v>20</v>
      </c>
    </row>
    <row r="49" spans="4:4" x14ac:dyDescent="0.35">
      <c r="D49" s="2">
        <v>15</v>
      </c>
    </row>
    <row r="50" spans="4:4" x14ac:dyDescent="0.35">
      <c r="D50" s="2">
        <v>12</v>
      </c>
    </row>
    <row r="51" spans="4:4" x14ac:dyDescent="0.35">
      <c r="D51" s="2">
        <v>19</v>
      </c>
    </row>
    <row r="52" spans="4:4" x14ac:dyDescent="0.35">
      <c r="D52" s="2">
        <v>17</v>
      </c>
    </row>
    <row r="53" spans="4:4" x14ac:dyDescent="0.35">
      <c r="D53" s="2">
        <v>14</v>
      </c>
    </row>
    <row r="54" spans="4:4" x14ac:dyDescent="0.35">
      <c r="D54" s="2">
        <v>16</v>
      </c>
    </row>
    <row r="55" spans="4:4" x14ac:dyDescent="0.35">
      <c r="D55" s="2">
        <v>23</v>
      </c>
    </row>
    <row r="56" spans="4:4" x14ac:dyDescent="0.35">
      <c r="D56" s="2">
        <v>18</v>
      </c>
    </row>
    <row r="57" spans="4:4" x14ac:dyDescent="0.35">
      <c r="D57" s="2">
        <v>15</v>
      </c>
    </row>
    <row r="58" spans="4:4" x14ac:dyDescent="0.35">
      <c r="D58" s="2">
        <v>11</v>
      </c>
    </row>
    <row r="59" spans="4:4" x14ac:dyDescent="0.35">
      <c r="D59" s="2">
        <v>19</v>
      </c>
    </row>
    <row r="60" spans="4:4" x14ac:dyDescent="0.35">
      <c r="D60" s="2">
        <v>22</v>
      </c>
    </row>
    <row r="61" spans="4:4" x14ac:dyDescent="0.35">
      <c r="D61" s="2">
        <v>17</v>
      </c>
    </row>
    <row r="62" spans="4:4" x14ac:dyDescent="0.35">
      <c r="D62" s="2">
        <v>12</v>
      </c>
    </row>
    <row r="63" spans="4:4" x14ac:dyDescent="0.35">
      <c r="D63" s="2">
        <v>16</v>
      </c>
    </row>
    <row r="64" spans="4:4" x14ac:dyDescent="0.35">
      <c r="D64" s="2">
        <v>14</v>
      </c>
    </row>
    <row r="65" spans="4:4" x14ac:dyDescent="0.35">
      <c r="D65" s="2">
        <v>18</v>
      </c>
    </row>
    <row r="66" spans="4:4" x14ac:dyDescent="0.35">
      <c r="D66" s="2">
        <v>20</v>
      </c>
    </row>
    <row r="67" spans="4:4" x14ac:dyDescent="0.35">
      <c r="D67" s="2">
        <v>25</v>
      </c>
    </row>
    <row r="68" spans="4:4" x14ac:dyDescent="0.35">
      <c r="D68" s="2">
        <v>13</v>
      </c>
    </row>
    <row r="69" spans="4:4" x14ac:dyDescent="0.35">
      <c r="D69" s="2">
        <v>11</v>
      </c>
    </row>
    <row r="70" spans="4:4" x14ac:dyDescent="0.35">
      <c r="D70" s="2">
        <v>22</v>
      </c>
    </row>
    <row r="71" spans="4:4" x14ac:dyDescent="0.35">
      <c r="D71" s="2">
        <v>19</v>
      </c>
    </row>
    <row r="72" spans="4:4" x14ac:dyDescent="0.35">
      <c r="D72" s="2">
        <v>17</v>
      </c>
    </row>
    <row r="73" spans="4:4" x14ac:dyDescent="0.35">
      <c r="D73" s="2">
        <v>15</v>
      </c>
    </row>
    <row r="74" spans="4:4" x14ac:dyDescent="0.35">
      <c r="D74" s="2">
        <v>16</v>
      </c>
    </row>
    <row r="75" spans="4:4" x14ac:dyDescent="0.35">
      <c r="D75" s="2">
        <v>13</v>
      </c>
    </row>
    <row r="76" spans="4:4" x14ac:dyDescent="0.35">
      <c r="D76" s="2">
        <v>14</v>
      </c>
    </row>
    <row r="77" spans="4:4" x14ac:dyDescent="0.35">
      <c r="D77" s="2">
        <v>18</v>
      </c>
    </row>
    <row r="78" spans="4:4" x14ac:dyDescent="0.35">
      <c r="D78" s="2">
        <v>20</v>
      </c>
    </row>
    <row r="79" spans="4:4" x14ac:dyDescent="0.35">
      <c r="D79" s="2">
        <v>19</v>
      </c>
    </row>
    <row r="80" spans="4:4" x14ac:dyDescent="0.35">
      <c r="D80" s="2">
        <v>21</v>
      </c>
    </row>
    <row r="81" spans="4:4" x14ac:dyDescent="0.35">
      <c r="D81" s="2">
        <v>17</v>
      </c>
    </row>
    <row r="82" spans="4:4" x14ac:dyDescent="0.35">
      <c r="D82" s="2">
        <v>12</v>
      </c>
    </row>
    <row r="83" spans="4:4" x14ac:dyDescent="0.35">
      <c r="D83" s="2">
        <v>15</v>
      </c>
    </row>
    <row r="84" spans="4:4" x14ac:dyDescent="0.35">
      <c r="D84" s="2">
        <v>13</v>
      </c>
    </row>
    <row r="85" spans="4:4" x14ac:dyDescent="0.35">
      <c r="D85" s="2">
        <v>16</v>
      </c>
    </row>
    <row r="86" spans="4:4" x14ac:dyDescent="0.35">
      <c r="D86" s="2">
        <v>14</v>
      </c>
    </row>
    <row r="87" spans="4:4" x14ac:dyDescent="0.35">
      <c r="D87" s="2">
        <v>22</v>
      </c>
    </row>
    <row r="88" spans="4:4" x14ac:dyDescent="0.35">
      <c r="D88" s="2">
        <v>21</v>
      </c>
    </row>
    <row r="89" spans="4:4" x14ac:dyDescent="0.35">
      <c r="D89" s="2">
        <v>19</v>
      </c>
    </row>
    <row r="90" spans="4:4" x14ac:dyDescent="0.35">
      <c r="D90" s="2">
        <v>18</v>
      </c>
    </row>
    <row r="91" spans="4:4" x14ac:dyDescent="0.35">
      <c r="D91" s="2">
        <v>16</v>
      </c>
    </row>
    <row r="92" spans="4:4" x14ac:dyDescent="0.35">
      <c r="D92" s="2">
        <v>11</v>
      </c>
    </row>
    <row r="93" spans="4:4" x14ac:dyDescent="0.35">
      <c r="D93" s="2">
        <v>17</v>
      </c>
    </row>
    <row r="94" spans="4:4" x14ac:dyDescent="0.35">
      <c r="D94" s="2">
        <v>14</v>
      </c>
    </row>
    <row r="95" spans="4:4" x14ac:dyDescent="0.35">
      <c r="D95" s="2">
        <v>12</v>
      </c>
    </row>
    <row r="96" spans="4:4" x14ac:dyDescent="0.35">
      <c r="D96" s="2">
        <v>20</v>
      </c>
    </row>
    <row r="97" spans="4:4" x14ac:dyDescent="0.35">
      <c r="D97" s="2">
        <v>23</v>
      </c>
    </row>
    <row r="98" spans="4:4" x14ac:dyDescent="0.35">
      <c r="D98" s="2">
        <v>19</v>
      </c>
    </row>
    <row r="99" spans="4:4" x14ac:dyDescent="0.35">
      <c r="D99" s="2">
        <v>15</v>
      </c>
    </row>
    <row r="100" spans="4:4" x14ac:dyDescent="0.35">
      <c r="D100" s="2">
        <v>16</v>
      </c>
    </row>
    <row r="101" spans="4:4" x14ac:dyDescent="0.35">
      <c r="D101" s="2">
        <v>13</v>
      </c>
    </row>
    <row r="102" spans="4:4" x14ac:dyDescent="0.35">
      <c r="D102" s="2">
        <v>18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375F-04B3-4DD3-A0E9-C15066F7E8CD}">
  <dimension ref="A1:J102"/>
  <sheetViews>
    <sheetView topLeftCell="A2" workbookViewId="0">
      <selection activeCell="A2" sqref="A2"/>
    </sheetView>
  </sheetViews>
  <sheetFormatPr defaultRowHeight="14.5" x14ac:dyDescent="0.35"/>
  <cols>
    <col min="1" max="1" width="10.54296875" bestFit="1" customWidth="1"/>
    <col min="2" max="2" width="74.6328125" bestFit="1" customWidth="1"/>
    <col min="9" max="9" width="22" bestFit="1" customWidth="1"/>
  </cols>
  <sheetData>
    <row r="1" spans="1:10" x14ac:dyDescent="0.35">
      <c r="A1" t="s">
        <v>0</v>
      </c>
      <c r="B1" t="s">
        <v>1</v>
      </c>
    </row>
    <row r="2" spans="1:10" x14ac:dyDescent="0.35">
      <c r="A2" t="s">
        <v>180</v>
      </c>
      <c r="B2" t="s">
        <v>181</v>
      </c>
      <c r="D2" s="5" t="s">
        <v>180</v>
      </c>
      <c r="E2" s="10" t="s">
        <v>561</v>
      </c>
      <c r="G2" s="14" t="s">
        <v>562</v>
      </c>
      <c r="I2" s="11" t="s">
        <v>563</v>
      </c>
    </row>
    <row r="3" spans="1:10" ht="15" thickBot="1" x14ac:dyDescent="0.4">
      <c r="B3" t="s">
        <v>182</v>
      </c>
      <c r="E3" s="2">
        <v>28</v>
      </c>
      <c r="G3" s="2">
        <v>30</v>
      </c>
    </row>
    <row r="4" spans="1:10" x14ac:dyDescent="0.35">
      <c r="B4" t="s">
        <v>7</v>
      </c>
      <c r="E4" s="2">
        <v>32</v>
      </c>
      <c r="G4" s="2">
        <v>35</v>
      </c>
      <c r="I4" s="13" t="s">
        <v>562</v>
      </c>
      <c r="J4" s="13" t="s">
        <v>565</v>
      </c>
    </row>
    <row r="5" spans="1:10" x14ac:dyDescent="0.35">
      <c r="B5" t="s">
        <v>7</v>
      </c>
      <c r="E5" s="2">
        <v>35</v>
      </c>
      <c r="G5" s="2">
        <v>40</v>
      </c>
      <c r="I5">
        <v>30</v>
      </c>
      <c r="J5">
        <v>21</v>
      </c>
    </row>
    <row r="6" spans="1:10" x14ac:dyDescent="0.35">
      <c r="B6" t="s">
        <v>183</v>
      </c>
      <c r="E6" s="2">
        <v>40</v>
      </c>
      <c r="G6" s="2">
        <v>45</v>
      </c>
      <c r="I6">
        <v>35</v>
      </c>
      <c r="J6">
        <v>34</v>
      </c>
    </row>
    <row r="7" spans="1:10" x14ac:dyDescent="0.35">
      <c r="B7" t="s">
        <v>184</v>
      </c>
      <c r="E7" s="2">
        <v>42</v>
      </c>
      <c r="G7" s="2">
        <v>50</v>
      </c>
      <c r="I7">
        <v>40</v>
      </c>
      <c r="J7">
        <v>31</v>
      </c>
    </row>
    <row r="8" spans="1:10" x14ac:dyDescent="0.35">
      <c r="B8" t="s">
        <v>185</v>
      </c>
      <c r="E8" s="2">
        <v>28</v>
      </c>
      <c r="I8">
        <v>45</v>
      </c>
      <c r="J8">
        <v>14</v>
      </c>
    </row>
    <row r="9" spans="1:10" x14ac:dyDescent="0.35">
      <c r="B9" t="s">
        <v>186</v>
      </c>
      <c r="E9" s="2">
        <v>33</v>
      </c>
      <c r="I9">
        <v>50</v>
      </c>
      <c r="J9">
        <v>0</v>
      </c>
    </row>
    <row r="10" spans="1:10" ht="15" thickBot="1" x14ac:dyDescent="0.4">
      <c r="B10" t="s">
        <v>187</v>
      </c>
      <c r="E10" s="2">
        <v>38</v>
      </c>
      <c r="I10" s="12" t="s">
        <v>564</v>
      </c>
      <c r="J10" s="12">
        <v>0</v>
      </c>
    </row>
    <row r="11" spans="1:10" x14ac:dyDescent="0.35">
      <c r="B11" t="s">
        <v>188</v>
      </c>
      <c r="E11" s="2">
        <v>30</v>
      </c>
    </row>
    <row r="12" spans="1:10" x14ac:dyDescent="0.35">
      <c r="B12" t="s">
        <v>189</v>
      </c>
      <c r="E12" s="2">
        <v>41</v>
      </c>
      <c r="I12" s="4" t="s">
        <v>569</v>
      </c>
      <c r="J12" s="4" t="s">
        <v>570</v>
      </c>
    </row>
    <row r="13" spans="1:10" x14ac:dyDescent="0.35">
      <c r="B13" t="s">
        <v>189</v>
      </c>
      <c r="E13" s="2">
        <v>37</v>
      </c>
      <c r="I13" s="2">
        <f>_xlfn.MODE.SNGL(E3:E102)</f>
        <v>31</v>
      </c>
      <c r="J13" s="2">
        <f>MEDIAN(E3:E102)</f>
        <v>35</v>
      </c>
    </row>
    <row r="14" spans="1:10" x14ac:dyDescent="0.35">
      <c r="B14" t="s">
        <v>190</v>
      </c>
      <c r="E14" s="2">
        <v>31</v>
      </c>
    </row>
    <row r="15" spans="1:10" x14ac:dyDescent="0.35">
      <c r="B15" t="s">
        <v>191</v>
      </c>
      <c r="E15" s="2">
        <v>34</v>
      </c>
    </row>
    <row r="16" spans="1:10" x14ac:dyDescent="0.35">
      <c r="B16" t="s">
        <v>192</v>
      </c>
      <c r="E16" s="2">
        <v>29</v>
      </c>
    </row>
    <row r="17" spans="2:5" x14ac:dyDescent="0.35">
      <c r="B17" t="s">
        <v>88</v>
      </c>
      <c r="E17" s="2">
        <v>36</v>
      </c>
    </row>
    <row r="18" spans="2:5" x14ac:dyDescent="0.35">
      <c r="B18" t="s">
        <v>193</v>
      </c>
      <c r="E18" s="2">
        <v>43</v>
      </c>
    </row>
    <row r="19" spans="2:5" x14ac:dyDescent="0.35">
      <c r="B19" t="s">
        <v>194</v>
      </c>
      <c r="E19" s="2">
        <v>39</v>
      </c>
    </row>
    <row r="20" spans="2:5" x14ac:dyDescent="0.35">
      <c r="B20" t="s">
        <v>195</v>
      </c>
      <c r="E20" s="2">
        <v>27</v>
      </c>
    </row>
    <row r="21" spans="2:5" x14ac:dyDescent="0.35">
      <c r="B21" t="s">
        <v>196</v>
      </c>
      <c r="E21" s="2">
        <v>35</v>
      </c>
    </row>
    <row r="22" spans="2:5" x14ac:dyDescent="0.35">
      <c r="B22" t="s">
        <v>197</v>
      </c>
      <c r="E22" s="2">
        <v>31</v>
      </c>
    </row>
    <row r="23" spans="2:5" x14ac:dyDescent="0.35">
      <c r="B23" t="s">
        <v>198</v>
      </c>
      <c r="E23" s="2">
        <v>39</v>
      </c>
    </row>
    <row r="24" spans="2:5" x14ac:dyDescent="0.35">
      <c r="B24" t="s">
        <v>199</v>
      </c>
      <c r="E24" s="2">
        <v>45</v>
      </c>
    </row>
    <row r="25" spans="2:5" x14ac:dyDescent="0.35">
      <c r="B25" t="s">
        <v>200</v>
      </c>
      <c r="E25" s="2">
        <v>29</v>
      </c>
    </row>
    <row r="26" spans="2:5" x14ac:dyDescent="0.35">
      <c r="B26" t="s">
        <v>201</v>
      </c>
      <c r="E26" s="2">
        <v>33</v>
      </c>
    </row>
    <row r="27" spans="2:5" x14ac:dyDescent="0.35">
      <c r="B27" t="s">
        <v>202</v>
      </c>
      <c r="E27" s="2">
        <v>37</v>
      </c>
    </row>
    <row r="28" spans="2:5" x14ac:dyDescent="0.35">
      <c r="E28" s="2">
        <v>40</v>
      </c>
    </row>
    <row r="29" spans="2:5" x14ac:dyDescent="0.35">
      <c r="E29" s="2">
        <v>36</v>
      </c>
    </row>
    <row r="30" spans="2:5" x14ac:dyDescent="0.35">
      <c r="E30" s="2">
        <v>29</v>
      </c>
    </row>
    <row r="31" spans="2:5" x14ac:dyDescent="0.35">
      <c r="E31" s="2">
        <v>31</v>
      </c>
    </row>
    <row r="32" spans="2:5" x14ac:dyDescent="0.35">
      <c r="E32" s="2">
        <v>38</v>
      </c>
    </row>
    <row r="33" spans="5:5" x14ac:dyDescent="0.35">
      <c r="E33" s="2">
        <v>35</v>
      </c>
    </row>
    <row r="34" spans="5:5" x14ac:dyDescent="0.35">
      <c r="E34" s="2">
        <v>44</v>
      </c>
    </row>
    <row r="35" spans="5:5" x14ac:dyDescent="0.35">
      <c r="E35" s="2">
        <v>32</v>
      </c>
    </row>
    <row r="36" spans="5:5" x14ac:dyDescent="0.35">
      <c r="E36" s="2">
        <v>39</v>
      </c>
    </row>
    <row r="37" spans="5:5" x14ac:dyDescent="0.35">
      <c r="E37" s="2">
        <v>36</v>
      </c>
    </row>
    <row r="38" spans="5:5" x14ac:dyDescent="0.35">
      <c r="E38" s="2">
        <v>30</v>
      </c>
    </row>
    <row r="39" spans="5:5" x14ac:dyDescent="0.35">
      <c r="E39" s="2">
        <v>33</v>
      </c>
    </row>
    <row r="40" spans="5:5" x14ac:dyDescent="0.35">
      <c r="E40" s="2">
        <v>28</v>
      </c>
    </row>
    <row r="41" spans="5:5" x14ac:dyDescent="0.35">
      <c r="E41" s="2">
        <v>41</v>
      </c>
    </row>
    <row r="42" spans="5:5" x14ac:dyDescent="0.35">
      <c r="E42" s="2">
        <v>35</v>
      </c>
    </row>
    <row r="43" spans="5:5" x14ac:dyDescent="0.35">
      <c r="E43" s="2">
        <v>31</v>
      </c>
    </row>
    <row r="44" spans="5:5" x14ac:dyDescent="0.35">
      <c r="E44" s="2">
        <v>37</v>
      </c>
    </row>
    <row r="45" spans="5:5" x14ac:dyDescent="0.35">
      <c r="E45" s="2">
        <v>42</v>
      </c>
    </row>
    <row r="46" spans="5:5" x14ac:dyDescent="0.35">
      <c r="E46" s="2">
        <v>29</v>
      </c>
    </row>
    <row r="47" spans="5:5" x14ac:dyDescent="0.35">
      <c r="E47" s="2">
        <v>34</v>
      </c>
    </row>
    <row r="48" spans="5:5" x14ac:dyDescent="0.35">
      <c r="E48" s="2">
        <v>40</v>
      </c>
    </row>
    <row r="49" spans="5:5" x14ac:dyDescent="0.35">
      <c r="E49" s="2">
        <v>31</v>
      </c>
    </row>
    <row r="50" spans="5:5" x14ac:dyDescent="0.35">
      <c r="E50" s="2">
        <v>33</v>
      </c>
    </row>
    <row r="51" spans="5:5" x14ac:dyDescent="0.35">
      <c r="E51" s="2">
        <v>38</v>
      </c>
    </row>
    <row r="52" spans="5:5" x14ac:dyDescent="0.35">
      <c r="E52" s="2">
        <v>36</v>
      </c>
    </row>
    <row r="53" spans="5:5" x14ac:dyDescent="0.35">
      <c r="E53" s="2">
        <v>39</v>
      </c>
    </row>
    <row r="54" spans="5:5" x14ac:dyDescent="0.35">
      <c r="E54" s="2">
        <v>27</v>
      </c>
    </row>
    <row r="55" spans="5:5" x14ac:dyDescent="0.35">
      <c r="E55" s="2">
        <v>35</v>
      </c>
    </row>
    <row r="56" spans="5:5" x14ac:dyDescent="0.35">
      <c r="E56" s="2">
        <v>30</v>
      </c>
    </row>
    <row r="57" spans="5:5" x14ac:dyDescent="0.35">
      <c r="E57" s="2">
        <v>43</v>
      </c>
    </row>
    <row r="58" spans="5:5" x14ac:dyDescent="0.35">
      <c r="E58" s="2">
        <v>29</v>
      </c>
    </row>
    <row r="59" spans="5:5" x14ac:dyDescent="0.35">
      <c r="E59" s="2">
        <v>32</v>
      </c>
    </row>
    <row r="60" spans="5:5" x14ac:dyDescent="0.35">
      <c r="E60" s="2">
        <v>36</v>
      </c>
    </row>
    <row r="61" spans="5:5" x14ac:dyDescent="0.35">
      <c r="E61" s="2">
        <v>31</v>
      </c>
    </row>
    <row r="62" spans="5:5" x14ac:dyDescent="0.35">
      <c r="E62" s="2">
        <v>40</v>
      </c>
    </row>
    <row r="63" spans="5:5" x14ac:dyDescent="0.35">
      <c r="E63" s="2">
        <v>39</v>
      </c>
    </row>
    <row r="64" spans="5:5" x14ac:dyDescent="0.35">
      <c r="E64" s="2">
        <v>27</v>
      </c>
    </row>
    <row r="65" spans="5:5" x14ac:dyDescent="0.35">
      <c r="E65" s="2">
        <v>35</v>
      </c>
    </row>
    <row r="66" spans="5:5" x14ac:dyDescent="0.35">
      <c r="E66" s="2">
        <v>30</v>
      </c>
    </row>
    <row r="67" spans="5:5" x14ac:dyDescent="0.35">
      <c r="E67" s="2">
        <v>43</v>
      </c>
    </row>
    <row r="68" spans="5:5" x14ac:dyDescent="0.35">
      <c r="E68" s="2">
        <v>29</v>
      </c>
    </row>
    <row r="69" spans="5:5" x14ac:dyDescent="0.35">
      <c r="E69" s="2">
        <v>32</v>
      </c>
    </row>
    <row r="70" spans="5:5" x14ac:dyDescent="0.35">
      <c r="E70" s="2">
        <v>36</v>
      </c>
    </row>
    <row r="71" spans="5:5" x14ac:dyDescent="0.35">
      <c r="E71" s="2">
        <v>31</v>
      </c>
    </row>
    <row r="72" spans="5:5" x14ac:dyDescent="0.35">
      <c r="E72" s="2">
        <v>40</v>
      </c>
    </row>
    <row r="73" spans="5:5" x14ac:dyDescent="0.35">
      <c r="E73" s="2">
        <v>38</v>
      </c>
    </row>
    <row r="74" spans="5:5" x14ac:dyDescent="0.35">
      <c r="E74" s="2">
        <v>44</v>
      </c>
    </row>
    <row r="75" spans="5:5" x14ac:dyDescent="0.35">
      <c r="E75" s="2">
        <v>37</v>
      </c>
    </row>
    <row r="76" spans="5:5" x14ac:dyDescent="0.35">
      <c r="E76" s="2">
        <v>33</v>
      </c>
    </row>
    <row r="77" spans="5:5" x14ac:dyDescent="0.35">
      <c r="E77" s="2">
        <v>35</v>
      </c>
    </row>
    <row r="78" spans="5:5" x14ac:dyDescent="0.35">
      <c r="E78" s="2">
        <v>41</v>
      </c>
    </row>
    <row r="79" spans="5:5" x14ac:dyDescent="0.35">
      <c r="E79" s="2">
        <v>30</v>
      </c>
    </row>
    <row r="80" spans="5:5" x14ac:dyDescent="0.35">
      <c r="E80" s="2">
        <v>31</v>
      </c>
    </row>
    <row r="81" spans="5:5" x14ac:dyDescent="0.35">
      <c r="E81" s="2">
        <v>39</v>
      </c>
    </row>
    <row r="82" spans="5:5" x14ac:dyDescent="0.35">
      <c r="E82" s="2">
        <v>28</v>
      </c>
    </row>
    <row r="83" spans="5:5" x14ac:dyDescent="0.35">
      <c r="E83" s="2">
        <v>45</v>
      </c>
    </row>
    <row r="84" spans="5:5" x14ac:dyDescent="0.35">
      <c r="E84" s="2">
        <v>29</v>
      </c>
    </row>
    <row r="85" spans="5:5" x14ac:dyDescent="0.35">
      <c r="E85" s="2">
        <v>33</v>
      </c>
    </row>
    <row r="86" spans="5:5" x14ac:dyDescent="0.35">
      <c r="E86" s="2">
        <v>38</v>
      </c>
    </row>
    <row r="87" spans="5:5" x14ac:dyDescent="0.35">
      <c r="E87" s="2">
        <v>34</v>
      </c>
    </row>
    <row r="88" spans="5:5" x14ac:dyDescent="0.35">
      <c r="E88" s="2">
        <v>32</v>
      </c>
    </row>
    <row r="89" spans="5:5" x14ac:dyDescent="0.35">
      <c r="E89" s="2">
        <v>35</v>
      </c>
    </row>
    <row r="90" spans="5:5" x14ac:dyDescent="0.35">
      <c r="E90" s="2">
        <v>31</v>
      </c>
    </row>
    <row r="91" spans="5:5" x14ac:dyDescent="0.35">
      <c r="E91" s="2">
        <v>40</v>
      </c>
    </row>
    <row r="92" spans="5:5" x14ac:dyDescent="0.35">
      <c r="E92" s="2">
        <v>36</v>
      </c>
    </row>
    <row r="93" spans="5:5" x14ac:dyDescent="0.35">
      <c r="E93" s="2">
        <v>38</v>
      </c>
    </row>
    <row r="94" spans="5:5" x14ac:dyDescent="0.35">
      <c r="E94" s="2">
        <v>44</v>
      </c>
    </row>
    <row r="95" spans="5:5" x14ac:dyDescent="0.35">
      <c r="E95" s="2">
        <v>37</v>
      </c>
    </row>
    <row r="96" spans="5:5" x14ac:dyDescent="0.35">
      <c r="E96" s="2">
        <v>33</v>
      </c>
    </row>
    <row r="97" spans="5:5" x14ac:dyDescent="0.35">
      <c r="E97" s="2">
        <v>35</v>
      </c>
    </row>
    <row r="98" spans="5:5" x14ac:dyDescent="0.35">
      <c r="E98" s="2">
        <v>41</v>
      </c>
    </row>
    <row r="99" spans="5:5" x14ac:dyDescent="0.35">
      <c r="E99" s="2">
        <v>30</v>
      </c>
    </row>
    <row r="100" spans="5:5" x14ac:dyDescent="0.35">
      <c r="E100" s="2">
        <v>31</v>
      </c>
    </row>
    <row r="101" spans="5:5" x14ac:dyDescent="0.35">
      <c r="E101" s="2">
        <v>39</v>
      </c>
    </row>
    <row r="102" spans="5:5" x14ac:dyDescent="0.35">
      <c r="E102" s="2">
        <v>28</v>
      </c>
    </row>
  </sheetData>
  <sortState xmlns:xlrd2="http://schemas.microsoft.com/office/spreadsheetml/2017/richdata2" ref="I5:I9">
    <sortCondition ref="I5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E77B-9A4F-45F4-9686-BF7FE6B8E57F}">
  <dimension ref="A1:M52"/>
  <sheetViews>
    <sheetView workbookViewId="0">
      <selection activeCell="J12" sqref="J12"/>
    </sheetView>
  </sheetViews>
  <sheetFormatPr defaultRowHeight="14.5" x14ac:dyDescent="0.35"/>
  <cols>
    <col min="1" max="1" width="76.08984375" bestFit="1" customWidth="1"/>
    <col min="4" max="4" width="15.6328125" bestFit="1" customWidth="1"/>
    <col min="7" max="7" width="10.6328125" bestFit="1" customWidth="1"/>
    <col min="8" max="8" width="13.08984375" customWidth="1"/>
    <col min="9" max="9" width="9.90625" bestFit="1" customWidth="1"/>
    <col min="10" max="10" width="21.453125" bestFit="1" customWidth="1"/>
    <col min="11" max="11" width="10.26953125" customWidth="1"/>
    <col min="12" max="13" width="19.1796875" bestFit="1" customWidth="1"/>
  </cols>
  <sheetData>
    <row r="1" spans="1:13" x14ac:dyDescent="0.35">
      <c r="A1" t="s">
        <v>0</v>
      </c>
    </row>
    <row r="2" spans="1:13" ht="15" thickBot="1" x14ac:dyDescent="0.4">
      <c r="A2" t="s">
        <v>566</v>
      </c>
      <c r="B2" s="5"/>
      <c r="C2" s="5" t="s">
        <v>203</v>
      </c>
      <c r="D2" s="15" t="s">
        <v>567</v>
      </c>
      <c r="F2" s="17" t="s">
        <v>562</v>
      </c>
      <c r="H2" s="30" t="s">
        <v>563</v>
      </c>
      <c r="I2" s="31"/>
      <c r="J2" s="4" t="s">
        <v>569</v>
      </c>
      <c r="K2" s="7" t="s">
        <v>570</v>
      </c>
      <c r="L2" s="30" t="s">
        <v>647</v>
      </c>
      <c r="M2" s="30"/>
    </row>
    <row r="3" spans="1:13" x14ac:dyDescent="0.35">
      <c r="A3" t="s">
        <v>204</v>
      </c>
      <c r="D3" s="2">
        <v>56</v>
      </c>
      <c r="F3" s="2">
        <v>25</v>
      </c>
      <c r="H3" s="13" t="s">
        <v>562</v>
      </c>
      <c r="I3" s="13" t="s">
        <v>565</v>
      </c>
      <c r="J3" s="2">
        <f>_xlfn.MODE.SNGL(D3:D52)</f>
        <v>40</v>
      </c>
      <c r="K3" s="2">
        <f>MEDIAN(D3:D52)</f>
        <v>50</v>
      </c>
      <c r="L3" s="2" t="s">
        <v>629</v>
      </c>
      <c r="M3" s="2">
        <f>QUARTILE(D3:D52,1)</f>
        <v>42.25</v>
      </c>
    </row>
    <row r="4" spans="1:13" x14ac:dyDescent="0.35">
      <c r="A4" t="s">
        <v>205</v>
      </c>
      <c r="D4" s="2">
        <v>40</v>
      </c>
      <c r="F4" s="2">
        <v>30</v>
      </c>
      <c r="H4">
        <v>25</v>
      </c>
      <c r="I4">
        <v>0</v>
      </c>
      <c r="L4" s="2" t="s">
        <v>631</v>
      </c>
      <c r="M4" s="2">
        <f>QUARTILE(D3:D52,3)</f>
        <v>58</v>
      </c>
    </row>
    <row r="5" spans="1:13" x14ac:dyDescent="0.35">
      <c r="A5" t="s">
        <v>206</v>
      </c>
      <c r="D5" s="2">
        <v>28</v>
      </c>
      <c r="F5" s="2">
        <v>35</v>
      </c>
      <c r="H5">
        <v>30</v>
      </c>
      <c r="I5">
        <v>1</v>
      </c>
      <c r="L5" s="2" t="s">
        <v>648</v>
      </c>
      <c r="M5" s="2">
        <f>M4-M3</f>
        <v>15.75</v>
      </c>
    </row>
    <row r="6" spans="1:13" x14ac:dyDescent="0.35">
      <c r="A6" t="s">
        <v>207</v>
      </c>
      <c r="D6" s="2">
        <v>73</v>
      </c>
      <c r="F6" s="2">
        <v>40</v>
      </c>
      <c r="H6">
        <v>35</v>
      </c>
      <c r="I6">
        <v>1</v>
      </c>
    </row>
    <row r="7" spans="1:13" x14ac:dyDescent="0.35">
      <c r="A7" t="s">
        <v>208</v>
      </c>
      <c r="D7" s="2">
        <v>52</v>
      </c>
      <c r="F7" s="2">
        <v>45</v>
      </c>
      <c r="H7">
        <v>40</v>
      </c>
      <c r="I7">
        <v>7</v>
      </c>
    </row>
    <row r="8" spans="1:13" x14ac:dyDescent="0.35">
      <c r="A8" t="s">
        <v>209</v>
      </c>
      <c r="D8" s="2">
        <v>61</v>
      </c>
      <c r="F8" s="2">
        <v>50</v>
      </c>
      <c r="H8">
        <v>45</v>
      </c>
      <c r="I8">
        <v>8</v>
      </c>
    </row>
    <row r="9" spans="1:13" x14ac:dyDescent="0.35">
      <c r="A9" t="s">
        <v>210</v>
      </c>
      <c r="D9" s="2">
        <v>35</v>
      </c>
      <c r="F9" s="2">
        <v>55</v>
      </c>
      <c r="H9">
        <v>50</v>
      </c>
      <c r="I9">
        <v>8</v>
      </c>
    </row>
    <row r="10" spans="1:13" x14ac:dyDescent="0.35">
      <c r="A10" t="s">
        <v>88</v>
      </c>
      <c r="D10" s="2">
        <v>40</v>
      </c>
      <c r="F10" s="2">
        <v>60</v>
      </c>
      <c r="H10">
        <v>55</v>
      </c>
      <c r="I10">
        <v>7</v>
      </c>
    </row>
    <row r="11" spans="1:13" x14ac:dyDescent="0.35">
      <c r="A11" t="s">
        <v>88</v>
      </c>
      <c r="D11" s="2">
        <v>47</v>
      </c>
      <c r="F11" s="2">
        <v>65</v>
      </c>
      <c r="H11">
        <v>60</v>
      </c>
      <c r="I11">
        <v>9</v>
      </c>
    </row>
    <row r="12" spans="1:13" x14ac:dyDescent="0.35">
      <c r="A12" t="s">
        <v>211</v>
      </c>
      <c r="D12" s="2">
        <v>65</v>
      </c>
      <c r="F12" s="2">
        <v>70</v>
      </c>
      <c r="H12">
        <v>65</v>
      </c>
      <c r="I12">
        <v>7</v>
      </c>
    </row>
    <row r="13" spans="1:13" x14ac:dyDescent="0.35">
      <c r="A13" t="s">
        <v>212</v>
      </c>
      <c r="D13" s="2">
        <v>52</v>
      </c>
      <c r="H13">
        <v>70</v>
      </c>
      <c r="I13">
        <v>1</v>
      </c>
    </row>
    <row r="14" spans="1:13" ht="15" thickBot="1" x14ac:dyDescent="0.4">
      <c r="A14" t="s">
        <v>213</v>
      </c>
      <c r="D14" s="2">
        <v>44</v>
      </c>
      <c r="H14" s="12" t="s">
        <v>564</v>
      </c>
      <c r="I14" s="12">
        <v>1</v>
      </c>
    </row>
    <row r="15" spans="1:13" x14ac:dyDescent="0.35">
      <c r="A15" t="s">
        <v>214</v>
      </c>
      <c r="D15" s="2">
        <v>38</v>
      </c>
    </row>
    <row r="16" spans="1:13" x14ac:dyDescent="0.35">
      <c r="A16" t="s">
        <v>215</v>
      </c>
      <c r="D16" s="2">
        <v>60</v>
      </c>
    </row>
    <row r="17" spans="1:10" x14ac:dyDescent="0.35">
      <c r="A17" t="s">
        <v>216</v>
      </c>
      <c r="D17" s="2">
        <v>56</v>
      </c>
    </row>
    <row r="18" spans="1:10" x14ac:dyDescent="0.35">
      <c r="A18" t="s">
        <v>217</v>
      </c>
      <c r="D18" s="2">
        <v>40</v>
      </c>
    </row>
    <row r="19" spans="1:10" x14ac:dyDescent="0.35">
      <c r="A19" t="s">
        <v>218</v>
      </c>
      <c r="D19" s="2">
        <v>36</v>
      </c>
    </row>
    <row r="20" spans="1:10" x14ac:dyDescent="0.35">
      <c r="A20" t="s">
        <v>219</v>
      </c>
      <c r="D20" s="2">
        <v>49</v>
      </c>
      <c r="F20" s="5" t="s">
        <v>568</v>
      </c>
      <c r="G20" s="8" t="s">
        <v>571</v>
      </c>
      <c r="H20" s="8" t="s">
        <v>565</v>
      </c>
      <c r="J20" s="34" t="s">
        <v>579</v>
      </c>
    </row>
    <row r="21" spans="1:10" x14ac:dyDescent="0.35">
      <c r="A21" t="s">
        <v>220</v>
      </c>
      <c r="D21" s="2">
        <v>68</v>
      </c>
      <c r="G21" s="2" t="s">
        <v>572</v>
      </c>
      <c r="H21" s="2">
        <v>30</v>
      </c>
    </row>
    <row r="22" spans="1:10" x14ac:dyDescent="0.35">
      <c r="A22" t="s">
        <v>7</v>
      </c>
      <c r="D22" s="2">
        <v>57</v>
      </c>
      <c r="G22" s="2" t="s">
        <v>573</v>
      </c>
      <c r="H22" s="2">
        <v>40</v>
      </c>
    </row>
    <row r="23" spans="1:10" x14ac:dyDescent="0.35">
      <c r="A23" t="s">
        <v>7</v>
      </c>
      <c r="D23" s="2">
        <v>52</v>
      </c>
      <c r="G23" s="2" t="s">
        <v>574</v>
      </c>
      <c r="H23" s="2">
        <v>20</v>
      </c>
    </row>
    <row r="24" spans="1:10" x14ac:dyDescent="0.35">
      <c r="A24" t="s">
        <v>221</v>
      </c>
      <c r="D24" s="2">
        <v>63</v>
      </c>
      <c r="G24" s="2" t="s">
        <v>575</v>
      </c>
      <c r="H24" s="2">
        <v>10</v>
      </c>
    </row>
    <row r="25" spans="1:10" x14ac:dyDescent="0.35">
      <c r="A25" t="s">
        <v>222</v>
      </c>
      <c r="D25" s="2">
        <v>41</v>
      </c>
      <c r="G25" s="2" t="s">
        <v>576</v>
      </c>
      <c r="H25" s="2">
        <v>45</v>
      </c>
    </row>
    <row r="26" spans="1:10" x14ac:dyDescent="0.35">
      <c r="A26" t="s">
        <v>223</v>
      </c>
      <c r="D26" s="2">
        <v>48</v>
      </c>
      <c r="G26" s="2" t="s">
        <v>577</v>
      </c>
      <c r="H26" s="2">
        <v>25</v>
      </c>
    </row>
    <row r="27" spans="1:10" x14ac:dyDescent="0.35">
      <c r="A27" t="s">
        <v>224</v>
      </c>
      <c r="D27" s="2">
        <v>55</v>
      </c>
      <c r="G27" s="2" t="s">
        <v>578</v>
      </c>
      <c r="H27" s="2">
        <v>30</v>
      </c>
    </row>
    <row r="28" spans="1:10" x14ac:dyDescent="0.35">
      <c r="A28" t="s">
        <v>225</v>
      </c>
      <c r="D28" s="2">
        <v>42</v>
      </c>
    </row>
    <row r="29" spans="1:10" x14ac:dyDescent="0.35">
      <c r="A29" t="s">
        <v>226</v>
      </c>
      <c r="D29" s="2">
        <v>39</v>
      </c>
      <c r="H29" s="17" t="s">
        <v>562</v>
      </c>
    </row>
    <row r="30" spans="1:10" x14ac:dyDescent="0.35">
      <c r="A30" t="s">
        <v>227</v>
      </c>
      <c r="D30" s="2">
        <v>58</v>
      </c>
      <c r="H30" s="2">
        <v>10</v>
      </c>
    </row>
    <row r="31" spans="1:10" x14ac:dyDescent="0.35">
      <c r="A31" t="s">
        <v>228</v>
      </c>
      <c r="D31" s="2">
        <v>62</v>
      </c>
      <c r="H31" s="2">
        <v>20</v>
      </c>
    </row>
    <row r="32" spans="1:10" x14ac:dyDescent="0.35">
      <c r="A32" t="s">
        <v>229</v>
      </c>
      <c r="D32" s="2">
        <v>49</v>
      </c>
      <c r="H32" s="2">
        <v>30</v>
      </c>
      <c r="J32" s="35" t="s">
        <v>580</v>
      </c>
    </row>
    <row r="33" spans="1:11" x14ac:dyDescent="0.35">
      <c r="A33" t="s">
        <v>230</v>
      </c>
      <c r="D33" s="2">
        <v>59</v>
      </c>
      <c r="H33" s="2">
        <v>40</v>
      </c>
      <c r="J33" t="s">
        <v>581</v>
      </c>
    </row>
    <row r="34" spans="1:11" x14ac:dyDescent="0.35">
      <c r="D34" s="2">
        <v>45</v>
      </c>
      <c r="H34" s="2">
        <v>50</v>
      </c>
    </row>
    <row r="35" spans="1:11" ht="15" thickBot="1" x14ac:dyDescent="0.4">
      <c r="D35" s="2">
        <v>47</v>
      </c>
      <c r="J35" s="34" t="s">
        <v>582</v>
      </c>
    </row>
    <row r="36" spans="1:11" x14ac:dyDescent="0.35">
      <c r="D36" s="2">
        <v>51</v>
      </c>
      <c r="J36" s="33" t="s">
        <v>562</v>
      </c>
      <c r="K36" s="13" t="s">
        <v>565</v>
      </c>
    </row>
    <row r="37" spans="1:11" x14ac:dyDescent="0.35">
      <c r="D37" s="2">
        <v>65</v>
      </c>
      <c r="J37">
        <v>10</v>
      </c>
      <c r="K37">
        <v>1</v>
      </c>
    </row>
    <row r="38" spans="1:11" x14ac:dyDescent="0.35">
      <c r="D38" s="2">
        <v>41</v>
      </c>
      <c r="J38">
        <v>20</v>
      </c>
      <c r="K38">
        <v>1</v>
      </c>
    </row>
    <row r="39" spans="1:11" x14ac:dyDescent="0.35">
      <c r="D39" s="2">
        <v>48</v>
      </c>
      <c r="J39">
        <v>30</v>
      </c>
      <c r="K39">
        <v>3</v>
      </c>
    </row>
    <row r="40" spans="1:11" x14ac:dyDescent="0.35">
      <c r="D40" s="2">
        <v>55</v>
      </c>
      <c r="J40">
        <v>40</v>
      </c>
      <c r="K40">
        <v>1</v>
      </c>
    </row>
    <row r="41" spans="1:11" x14ac:dyDescent="0.35">
      <c r="D41" s="2">
        <v>42</v>
      </c>
      <c r="J41">
        <v>50</v>
      </c>
      <c r="K41">
        <v>1</v>
      </c>
    </row>
    <row r="42" spans="1:11" ht="15" thickBot="1" x14ac:dyDescent="0.4">
      <c r="D42" s="2">
        <v>39</v>
      </c>
      <c r="J42" s="12" t="s">
        <v>564</v>
      </c>
      <c r="K42" s="12">
        <v>0</v>
      </c>
    </row>
    <row r="43" spans="1:11" x14ac:dyDescent="0.35">
      <c r="D43" s="2">
        <v>58</v>
      </c>
    </row>
    <row r="44" spans="1:11" x14ac:dyDescent="0.35">
      <c r="D44" s="2">
        <v>62</v>
      </c>
    </row>
    <row r="45" spans="1:11" x14ac:dyDescent="0.35">
      <c r="D45" s="2">
        <v>49</v>
      </c>
    </row>
    <row r="46" spans="1:11" x14ac:dyDescent="0.35">
      <c r="D46" s="2">
        <v>59</v>
      </c>
    </row>
    <row r="47" spans="1:11" x14ac:dyDescent="0.35">
      <c r="D47" s="2">
        <v>45</v>
      </c>
    </row>
    <row r="48" spans="1:11" x14ac:dyDescent="0.35">
      <c r="D48" s="2">
        <v>47</v>
      </c>
    </row>
    <row r="49" spans="4:4" x14ac:dyDescent="0.35">
      <c r="D49" s="2">
        <v>51</v>
      </c>
    </row>
    <row r="50" spans="4:4" x14ac:dyDescent="0.35">
      <c r="D50" s="2">
        <v>65</v>
      </c>
    </row>
    <row r="51" spans="4:4" x14ac:dyDescent="0.35">
      <c r="D51" s="2">
        <v>43</v>
      </c>
    </row>
    <row r="52" spans="4:4" x14ac:dyDescent="0.35">
      <c r="D52" s="2">
        <v>58</v>
      </c>
    </row>
  </sheetData>
  <sortState xmlns:xlrd2="http://schemas.microsoft.com/office/spreadsheetml/2017/richdata2" ref="J37:J41">
    <sortCondition ref="J37"/>
  </sortState>
  <mergeCells count="2">
    <mergeCell ref="H2:I2"/>
    <mergeCell ref="L2:M2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A36C5-5D9F-4D8B-B763-92983160D163}">
  <dimension ref="A1:K102"/>
  <sheetViews>
    <sheetView topLeftCell="A31" workbookViewId="0"/>
  </sheetViews>
  <sheetFormatPr defaultRowHeight="14.5" x14ac:dyDescent="0.35"/>
  <cols>
    <col min="1" max="1" width="75" bestFit="1" customWidth="1"/>
    <col min="8" max="10" width="11.453125" bestFit="1" customWidth="1"/>
  </cols>
  <sheetData>
    <row r="1" spans="1:9" x14ac:dyDescent="0.35">
      <c r="A1" t="s">
        <v>0</v>
      </c>
    </row>
    <row r="2" spans="1:9" ht="15" thickBot="1" x14ac:dyDescent="0.4">
      <c r="A2" t="s">
        <v>231</v>
      </c>
      <c r="C2" s="5" t="s">
        <v>584</v>
      </c>
      <c r="D2" s="8" t="s">
        <v>583</v>
      </c>
      <c r="F2" s="17" t="s">
        <v>562</v>
      </c>
      <c r="H2" s="4" t="s">
        <v>585</v>
      </c>
    </row>
    <row r="3" spans="1:9" x14ac:dyDescent="0.35">
      <c r="A3" t="s">
        <v>232</v>
      </c>
      <c r="D3" s="2">
        <v>4</v>
      </c>
      <c r="F3" s="2">
        <v>1</v>
      </c>
      <c r="H3" s="13" t="s">
        <v>562</v>
      </c>
      <c r="I3" s="13" t="s">
        <v>565</v>
      </c>
    </row>
    <row r="4" spans="1:9" x14ac:dyDescent="0.35">
      <c r="A4" t="s">
        <v>233</v>
      </c>
      <c r="D4" s="2">
        <v>5</v>
      </c>
      <c r="F4" s="2">
        <v>2</v>
      </c>
      <c r="H4">
        <v>1</v>
      </c>
      <c r="I4">
        <v>0</v>
      </c>
    </row>
    <row r="5" spans="1:9" x14ac:dyDescent="0.35">
      <c r="A5" t="s">
        <v>234</v>
      </c>
      <c r="D5" s="2">
        <v>3</v>
      </c>
      <c r="F5" s="2">
        <v>3</v>
      </c>
      <c r="H5">
        <v>2</v>
      </c>
      <c r="I5">
        <v>8</v>
      </c>
    </row>
    <row r="6" spans="1:9" x14ac:dyDescent="0.35">
      <c r="A6" t="s">
        <v>235</v>
      </c>
      <c r="D6" s="2">
        <v>4</v>
      </c>
      <c r="F6" s="2">
        <v>4</v>
      </c>
      <c r="H6">
        <v>3</v>
      </c>
      <c r="I6">
        <v>30</v>
      </c>
    </row>
    <row r="7" spans="1:9" x14ac:dyDescent="0.35">
      <c r="A7" t="s">
        <v>236</v>
      </c>
      <c r="D7" s="2">
        <v>4</v>
      </c>
      <c r="F7" s="2">
        <v>5</v>
      </c>
      <c r="H7">
        <v>4</v>
      </c>
      <c r="I7">
        <v>39</v>
      </c>
    </row>
    <row r="8" spans="1:9" x14ac:dyDescent="0.35">
      <c r="A8" t="s">
        <v>237</v>
      </c>
      <c r="D8" s="2">
        <v>3</v>
      </c>
      <c r="H8">
        <v>5</v>
      </c>
      <c r="I8">
        <v>23</v>
      </c>
    </row>
    <row r="9" spans="1:9" ht="15" thickBot="1" x14ac:dyDescent="0.4">
      <c r="A9" t="s">
        <v>237</v>
      </c>
      <c r="D9" s="2">
        <v>2</v>
      </c>
      <c r="H9" s="12" t="s">
        <v>564</v>
      </c>
      <c r="I9" s="12">
        <v>0</v>
      </c>
    </row>
    <row r="10" spans="1:9" x14ac:dyDescent="0.35">
      <c r="A10" t="s">
        <v>238</v>
      </c>
      <c r="D10" s="2">
        <v>5</v>
      </c>
    </row>
    <row r="11" spans="1:9" x14ac:dyDescent="0.35">
      <c r="A11" t="s">
        <v>238</v>
      </c>
      <c r="D11" s="2">
        <v>4</v>
      </c>
    </row>
    <row r="12" spans="1:9" x14ac:dyDescent="0.35">
      <c r="A12" t="s">
        <v>239</v>
      </c>
      <c r="D12" s="2">
        <v>3</v>
      </c>
    </row>
    <row r="13" spans="1:9" x14ac:dyDescent="0.35">
      <c r="A13" t="s">
        <v>239</v>
      </c>
      <c r="D13" s="2">
        <v>5</v>
      </c>
      <c r="H13" s="4" t="s">
        <v>569</v>
      </c>
    </row>
    <row r="14" spans="1:9" x14ac:dyDescent="0.35">
      <c r="A14" t="s">
        <v>240</v>
      </c>
      <c r="D14" s="2">
        <v>4</v>
      </c>
      <c r="H14" s="2">
        <f>_xlfn.MODE.SNGL(D3:D102)</f>
        <v>4</v>
      </c>
    </row>
    <row r="15" spans="1:9" x14ac:dyDescent="0.35">
      <c r="A15" t="s">
        <v>88</v>
      </c>
      <c r="D15" s="2">
        <v>2</v>
      </c>
    </row>
    <row r="16" spans="1:9" x14ac:dyDescent="0.35">
      <c r="A16" t="s">
        <v>88</v>
      </c>
      <c r="D16" s="2">
        <v>3</v>
      </c>
      <c r="H16" s="4" t="s">
        <v>586</v>
      </c>
    </row>
    <row r="17" spans="1:4" x14ac:dyDescent="0.35">
      <c r="A17" t="s">
        <v>241</v>
      </c>
      <c r="D17" s="2">
        <v>4</v>
      </c>
    </row>
    <row r="18" spans="1:4" x14ac:dyDescent="0.35">
      <c r="A18" t="s">
        <v>242</v>
      </c>
      <c r="D18" s="2">
        <v>5</v>
      </c>
    </row>
    <row r="19" spans="1:4" x14ac:dyDescent="0.35">
      <c r="A19" t="s">
        <v>243</v>
      </c>
      <c r="D19" s="2">
        <v>3</v>
      </c>
    </row>
    <row r="20" spans="1:4" x14ac:dyDescent="0.35">
      <c r="A20" t="s">
        <v>244</v>
      </c>
      <c r="D20" s="2">
        <v>4</v>
      </c>
    </row>
    <row r="21" spans="1:4" x14ac:dyDescent="0.35">
      <c r="A21" t="s">
        <v>245</v>
      </c>
      <c r="D21" s="2">
        <v>5</v>
      </c>
    </row>
    <row r="22" spans="1:4" x14ac:dyDescent="0.35">
      <c r="A22" t="s">
        <v>246</v>
      </c>
      <c r="D22" s="2">
        <v>3</v>
      </c>
    </row>
    <row r="23" spans="1:4" x14ac:dyDescent="0.35">
      <c r="A23" t="s">
        <v>247</v>
      </c>
      <c r="D23" s="2">
        <v>4</v>
      </c>
    </row>
    <row r="24" spans="1:4" x14ac:dyDescent="0.35">
      <c r="A24" t="s">
        <v>248</v>
      </c>
      <c r="D24" s="2">
        <v>3</v>
      </c>
    </row>
    <row r="25" spans="1:4" x14ac:dyDescent="0.35">
      <c r="A25" t="s">
        <v>7</v>
      </c>
      <c r="D25" s="2">
        <v>2</v>
      </c>
    </row>
    <row r="26" spans="1:4" x14ac:dyDescent="0.35">
      <c r="A26" t="s">
        <v>249</v>
      </c>
      <c r="D26" s="2">
        <v>4</v>
      </c>
    </row>
    <row r="27" spans="1:4" x14ac:dyDescent="0.35">
      <c r="A27" t="s">
        <v>250</v>
      </c>
      <c r="D27" s="2">
        <v>5</v>
      </c>
    </row>
    <row r="28" spans="1:4" x14ac:dyDescent="0.35">
      <c r="A28" t="s">
        <v>251</v>
      </c>
      <c r="D28" s="2">
        <v>3</v>
      </c>
    </row>
    <row r="29" spans="1:4" x14ac:dyDescent="0.35">
      <c r="A29" t="s">
        <v>252</v>
      </c>
      <c r="D29" s="2">
        <v>4</v>
      </c>
    </row>
    <row r="30" spans="1:4" x14ac:dyDescent="0.35">
      <c r="A30" t="s">
        <v>253</v>
      </c>
      <c r="D30" s="2">
        <v>5</v>
      </c>
    </row>
    <row r="31" spans="1:4" x14ac:dyDescent="0.35">
      <c r="A31" t="s">
        <v>254</v>
      </c>
      <c r="D31" s="2">
        <v>4</v>
      </c>
    </row>
    <row r="32" spans="1:4" x14ac:dyDescent="0.35">
      <c r="A32" t="s">
        <v>255</v>
      </c>
      <c r="D32" s="2">
        <v>3</v>
      </c>
    </row>
    <row r="33" spans="1:11" ht="15" thickBot="1" x14ac:dyDescent="0.4">
      <c r="A33" t="s">
        <v>256</v>
      </c>
      <c r="D33" s="2">
        <v>3</v>
      </c>
      <c r="F33" s="5" t="s">
        <v>587</v>
      </c>
      <c r="G33" s="8" t="s">
        <v>588</v>
      </c>
      <c r="H33" s="17" t="s">
        <v>562</v>
      </c>
      <c r="J33" s="11" t="s">
        <v>585</v>
      </c>
    </row>
    <row r="34" spans="1:11" x14ac:dyDescent="0.35">
      <c r="A34" t="s">
        <v>257</v>
      </c>
      <c r="D34" s="2">
        <v>4</v>
      </c>
      <c r="G34" s="2">
        <v>35</v>
      </c>
      <c r="H34" s="2">
        <v>30</v>
      </c>
      <c r="J34" s="13" t="s">
        <v>562</v>
      </c>
      <c r="K34" s="13" t="s">
        <v>565</v>
      </c>
    </row>
    <row r="35" spans="1:11" x14ac:dyDescent="0.35">
      <c r="A35" t="s">
        <v>258</v>
      </c>
      <c r="D35" s="2">
        <v>5</v>
      </c>
      <c r="G35" s="2">
        <v>28</v>
      </c>
      <c r="H35" s="2">
        <v>35</v>
      </c>
      <c r="J35">
        <v>30</v>
      </c>
      <c r="K35">
        <v>10</v>
      </c>
    </row>
    <row r="36" spans="1:11" x14ac:dyDescent="0.35">
      <c r="A36" t="s">
        <v>258</v>
      </c>
      <c r="D36" s="2">
        <v>2</v>
      </c>
      <c r="G36" s="2">
        <v>32</v>
      </c>
      <c r="H36" s="2">
        <v>40</v>
      </c>
      <c r="J36">
        <v>35</v>
      </c>
      <c r="K36">
        <v>13</v>
      </c>
    </row>
    <row r="37" spans="1:11" x14ac:dyDescent="0.35">
      <c r="A37" t="s">
        <v>259</v>
      </c>
      <c r="D37" s="2">
        <v>3</v>
      </c>
      <c r="G37" s="2">
        <v>45</v>
      </c>
      <c r="H37" s="2">
        <v>45</v>
      </c>
      <c r="J37">
        <v>40</v>
      </c>
      <c r="K37">
        <v>15</v>
      </c>
    </row>
    <row r="38" spans="1:11" x14ac:dyDescent="0.35">
      <c r="A38" t="s">
        <v>260</v>
      </c>
      <c r="D38" s="2">
        <v>4</v>
      </c>
      <c r="G38" s="2">
        <v>38</v>
      </c>
      <c r="H38" s="2">
        <v>50</v>
      </c>
      <c r="J38">
        <v>45</v>
      </c>
      <c r="K38">
        <v>10</v>
      </c>
    </row>
    <row r="39" spans="1:11" x14ac:dyDescent="0.35">
      <c r="A39" t="s">
        <v>261</v>
      </c>
      <c r="D39" s="2">
        <v>4</v>
      </c>
      <c r="G39" s="2">
        <v>29</v>
      </c>
      <c r="J39">
        <v>50</v>
      </c>
      <c r="K39">
        <v>2</v>
      </c>
    </row>
    <row r="40" spans="1:11" ht="15" thickBot="1" x14ac:dyDescent="0.4">
      <c r="A40" t="s">
        <v>262</v>
      </c>
      <c r="D40" s="2">
        <v>3</v>
      </c>
      <c r="G40" s="2">
        <v>42</v>
      </c>
      <c r="J40" s="12" t="s">
        <v>564</v>
      </c>
      <c r="K40" s="12">
        <v>0</v>
      </c>
    </row>
    <row r="41" spans="1:11" x14ac:dyDescent="0.35">
      <c r="A41" t="s">
        <v>263</v>
      </c>
      <c r="D41" s="2">
        <v>5</v>
      </c>
      <c r="G41" s="2">
        <v>30</v>
      </c>
    </row>
    <row r="42" spans="1:11" x14ac:dyDescent="0.35">
      <c r="D42" s="2">
        <v>4</v>
      </c>
      <c r="G42" s="2">
        <v>36</v>
      </c>
    </row>
    <row r="43" spans="1:11" x14ac:dyDescent="0.35">
      <c r="D43" s="2">
        <v>3</v>
      </c>
      <c r="G43" s="2">
        <v>41</v>
      </c>
    </row>
    <row r="44" spans="1:11" x14ac:dyDescent="0.35">
      <c r="D44" s="2">
        <v>4</v>
      </c>
      <c r="G44" s="2">
        <v>47</v>
      </c>
    </row>
    <row r="45" spans="1:11" x14ac:dyDescent="0.35">
      <c r="D45" s="2">
        <v>5</v>
      </c>
      <c r="G45" s="2">
        <v>31</v>
      </c>
      <c r="J45" s="7" t="s">
        <v>589</v>
      </c>
    </row>
    <row r="46" spans="1:11" x14ac:dyDescent="0.35">
      <c r="D46" s="2">
        <v>2</v>
      </c>
      <c r="G46" s="2">
        <v>39</v>
      </c>
      <c r="J46" s="2">
        <f>AVERAGE(G34:G83)</f>
        <v>36.14</v>
      </c>
    </row>
    <row r="47" spans="1:11" x14ac:dyDescent="0.35">
      <c r="D47" s="2">
        <v>3</v>
      </c>
      <c r="G47" s="2">
        <v>43</v>
      </c>
    </row>
    <row r="48" spans="1:11" x14ac:dyDescent="0.35">
      <c r="D48" s="2">
        <v>4</v>
      </c>
      <c r="G48" s="2">
        <v>37</v>
      </c>
      <c r="J48" s="4" t="s">
        <v>586</v>
      </c>
    </row>
    <row r="49" spans="4:7" x14ac:dyDescent="0.35">
      <c r="D49" s="2">
        <v>4</v>
      </c>
      <c r="G49" s="2">
        <v>30</v>
      </c>
    </row>
    <row r="50" spans="4:7" x14ac:dyDescent="0.35">
      <c r="D50" s="2">
        <v>3</v>
      </c>
      <c r="G50" s="2">
        <v>34</v>
      </c>
    </row>
    <row r="51" spans="4:7" x14ac:dyDescent="0.35">
      <c r="D51" s="2">
        <v>5</v>
      </c>
      <c r="G51" s="2">
        <v>39</v>
      </c>
    </row>
    <row r="52" spans="4:7" x14ac:dyDescent="0.35">
      <c r="D52" s="2">
        <v>4</v>
      </c>
      <c r="G52" s="2">
        <v>28</v>
      </c>
    </row>
    <row r="53" spans="4:7" x14ac:dyDescent="0.35">
      <c r="D53" s="2">
        <v>3</v>
      </c>
      <c r="G53" s="2">
        <v>33</v>
      </c>
    </row>
    <row r="54" spans="4:7" x14ac:dyDescent="0.35">
      <c r="D54" s="2">
        <v>4</v>
      </c>
      <c r="G54" s="2">
        <v>36</v>
      </c>
    </row>
    <row r="55" spans="4:7" x14ac:dyDescent="0.35">
      <c r="D55" s="2">
        <v>5</v>
      </c>
      <c r="G55" s="2">
        <v>40</v>
      </c>
    </row>
    <row r="56" spans="4:7" x14ac:dyDescent="0.35">
      <c r="D56" s="2">
        <v>4</v>
      </c>
      <c r="G56" s="2">
        <v>42</v>
      </c>
    </row>
    <row r="57" spans="4:7" x14ac:dyDescent="0.35">
      <c r="D57" s="2">
        <v>2</v>
      </c>
      <c r="G57" s="2">
        <v>29</v>
      </c>
    </row>
    <row r="58" spans="4:7" x14ac:dyDescent="0.35">
      <c r="D58" s="2">
        <v>3</v>
      </c>
      <c r="G58" s="2">
        <v>31</v>
      </c>
    </row>
    <row r="59" spans="4:7" x14ac:dyDescent="0.35">
      <c r="D59" s="2">
        <v>4</v>
      </c>
      <c r="G59" s="2">
        <v>45</v>
      </c>
    </row>
    <row r="60" spans="4:7" x14ac:dyDescent="0.35">
      <c r="D60" s="2">
        <v>5</v>
      </c>
      <c r="G60" s="2">
        <v>38</v>
      </c>
    </row>
    <row r="61" spans="4:7" x14ac:dyDescent="0.35">
      <c r="D61" s="2">
        <v>3</v>
      </c>
      <c r="G61" s="2">
        <v>33</v>
      </c>
    </row>
    <row r="62" spans="4:7" x14ac:dyDescent="0.35">
      <c r="D62" s="2">
        <v>4</v>
      </c>
      <c r="G62" s="2">
        <v>41</v>
      </c>
    </row>
    <row r="63" spans="4:7" x14ac:dyDescent="0.35">
      <c r="D63" s="2">
        <v>3</v>
      </c>
      <c r="G63" s="2">
        <v>35</v>
      </c>
    </row>
    <row r="64" spans="4:7" x14ac:dyDescent="0.35">
      <c r="D64" s="2">
        <v>4</v>
      </c>
      <c r="G64" s="2">
        <v>37</v>
      </c>
    </row>
    <row r="65" spans="4:7" x14ac:dyDescent="0.35">
      <c r="D65" s="2">
        <v>5</v>
      </c>
      <c r="G65" s="2">
        <v>34</v>
      </c>
    </row>
    <row r="66" spans="4:7" x14ac:dyDescent="0.35">
      <c r="D66" s="2">
        <v>4</v>
      </c>
      <c r="G66" s="2">
        <v>46</v>
      </c>
    </row>
    <row r="67" spans="4:7" x14ac:dyDescent="0.35">
      <c r="D67" s="2">
        <v>2</v>
      </c>
      <c r="G67" s="2">
        <v>30</v>
      </c>
    </row>
    <row r="68" spans="4:7" x14ac:dyDescent="0.35">
      <c r="D68" s="2">
        <v>3</v>
      </c>
      <c r="G68" s="2">
        <v>39</v>
      </c>
    </row>
    <row r="69" spans="4:7" x14ac:dyDescent="0.35">
      <c r="D69" s="2">
        <v>4</v>
      </c>
      <c r="G69" s="2">
        <v>43</v>
      </c>
    </row>
    <row r="70" spans="4:7" x14ac:dyDescent="0.35">
      <c r="D70" s="2">
        <v>5</v>
      </c>
      <c r="G70" s="2">
        <v>28</v>
      </c>
    </row>
    <row r="71" spans="4:7" x14ac:dyDescent="0.35">
      <c r="D71" s="2">
        <v>3</v>
      </c>
      <c r="G71" s="2">
        <v>32</v>
      </c>
    </row>
    <row r="72" spans="4:7" x14ac:dyDescent="0.35">
      <c r="D72" s="2">
        <v>4</v>
      </c>
      <c r="G72" s="2">
        <v>36</v>
      </c>
    </row>
    <row r="73" spans="4:7" x14ac:dyDescent="0.35">
      <c r="D73" s="2">
        <v>5</v>
      </c>
      <c r="G73" s="2">
        <v>29</v>
      </c>
    </row>
    <row r="74" spans="4:7" x14ac:dyDescent="0.35">
      <c r="D74" s="2">
        <v>4</v>
      </c>
      <c r="G74" s="2">
        <v>31</v>
      </c>
    </row>
    <row r="75" spans="4:7" x14ac:dyDescent="0.35">
      <c r="D75" s="2">
        <v>3</v>
      </c>
      <c r="G75" s="2">
        <v>37</v>
      </c>
    </row>
    <row r="76" spans="4:7" x14ac:dyDescent="0.35">
      <c r="D76" s="2">
        <v>4</v>
      </c>
      <c r="G76" s="2">
        <v>40</v>
      </c>
    </row>
    <row r="77" spans="4:7" x14ac:dyDescent="0.35">
      <c r="D77" s="2">
        <v>5</v>
      </c>
      <c r="G77" s="2">
        <v>42</v>
      </c>
    </row>
    <row r="78" spans="4:7" x14ac:dyDescent="0.35">
      <c r="D78" s="2">
        <v>3</v>
      </c>
      <c r="G78" s="2">
        <v>33</v>
      </c>
    </row>
    <row r="79" spans="4:7" x14ac:dyDescent="0.35">
      <c r="D79" s="2">
        <v>4</v>
      </c>
      <c r="G79" s="2">
        <v>39</v>
      </c>
    </row>
    <row r="80" spans="4:7" x14ac:dyDescent="0.35">
      <c r="D80" s="2">
        <v>5</v>
      </c>
      <c r="G80" s="2">
        <v>28</v>
      </c>
    </row>
    <row r="81" spans="4:7" x14ac:dyDescent="0.35">
      <c r="D81" s="2">
        <v>4</v>
      </c>
      <c r="G81" s="2">
        <v>35</v>
      </c>
    </row>
    <row r="82" spans="4:7" x14ac:dyDescent="0.35">
      <c r="D82" s="2">
        <v>3</v>
      </c>
      <c r="G82" s="2">
        <v>38</v>
      </c>
    </row>
    <row r="83" spans="4:7" x14ac:dyDescent="0.35">
      <c r="D83" s="2">
        <v>5</v>
      </c>
      <c r="G83" s="2">
        <v>43</v>
      </c>
    </row>
    <row r="84" spans="4:7" x14ac:dyDescent="0.35">
      <c r="D84" s="2">
        <v>4</v>
      </c>
    </row>
    <row r="85" spans="4:7" x14ac:dyDescent="0.35">
      <c r="D85" s="2">
        <v>3</v>
      </c>
    </row>
    <row r="86" spans="4:7" x14ac:dyDescent="0.35">
      <c r="D86" s="2">
        <v>4</v>
      </c>
    </row>
    <row r="87" spans="4:7" x14ac:dyDescent="0.35">
      <c r="D87" s="2">
        <v>5</v>
      </c>
    </row>
    <row r="88" spans="4:7" x14ac:dyDescent="0.35">
      <c r="D88" s="2">
        <v>3</v>
      </c>
    </row>
    <row r="89" spans="4:7" x14ac:dyDescent="0.35">
      <c r="D89" s="2">
        <v>4</v>
      </c>
    </row>
    <row r="90" spans="4:7" x14ac:dyDescent="0.35">
      <c r="D90" s="2">
        <v>5</v>
      </c>
    </row>
    <row r="91" spans="4:7" x14ac:dyDescent="0.35">
      <c r="D91" s="2">
        <v>4</v>
      </c>
    </row>
    <row r="92" spans="4:7" x14ac:dyDescent="0.35">
      <c r="D92" s="2">
        <v>3</v>
      </c>
    </row>
    <row r="93" spans="4:7" x14ac:dyDescent="0.35">
      <c r="D93" s="2">
        <v>3</v>
      </c>
    </row>
    <row r="94" spans="4:7" x14ac:dyDescent="0.35">
      <c r="D94" s="2">
        <v>4</v>
      </c>
    </row>
    <row r="95" spans="4:7" x14ac:dyDescent="0.35">
      <c r="D95" s="2">
        <v>5</v>
      </c>
    </row>
    <row r="96" spans="4:7" x14ac:dyDescent="0.35">
      <c r="D96" s="2">
        <v>2</v>
      </c>
    </row>
    <row r="97" spans="4:4" x14ac:dyDescent="0.35">
      <c r="D97" s="2">
        <v>3</v>
      </c>
    </row>
    <row r="98" spans="4:4" x14ac:dyDescent="0.35">
      <c r="D98" s="2">
        <v>4</v>
      </c>
    </row>
    <row r="99" spans="4:4" x14ac:dyDescent="0.35">
      <c r="D99" s="2">
        <v>4</v>
      </c>
    </row>
    <row r="100" spans="4:4" x14ac:dyDescent="0.35">
      <c r="D100" s="2">
        <v>3</v>
      </c>
    </row>
    <row r="101" spans="4:4" x14ac:dyDescent="0.35">
      <c r="D101" s="2">
        <v>5</v>
      </c>
    </row>
    <row r="102" spans="4:4" x14ac:dyDescent="0.35">
      <c r="D102" s="2">
        <v>4</v>
      </c>
    </row>
  </sheetData>
  <sortState xmlns:xlrd2="http://schemas.microsoft.com/office/spreadsheetml/2017/richdata2" ref="J35:J39">
    <sortCondition ref="J35"/>
  </sortState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V P r T K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s z A x 0 j O w 0 Y e J 2 f h m 5 i H k j Y D u B c k i C d o 4 l + a U l B a l 2 q X m 6 X r 6 2 e j D u D b 6 U C / Y A Q A A A P / / A w B Q S w M E F A A C A A g A A A A h A M F 2 h b 2 p A Q A A M R 8 A A B M A A A B G b 3 J t d W x h c y 9 T Z W N 0 a W 9 u M S 5 t 1 N f P a 8 I w F M D x e 6 H / Q 8 g u C q X 1 p b V W h 4 e h D L w J u p O I Z D b V Q p t K E 9 l E / N / X q j u M 7 b L D 2 H u 9 l C b 9 8 f q 5 f Y 3 a 2 r z S b H E 7 w 6 P r u I 7 Z y 1 q l b C 5 3 q t c D N m a F s q 7 D m m N R H e u t a l b m a e Y v 5 W u h T O c 5 L 5 Q / q b R V 2 p o O z 5 r L U R A E k 1 H w Y l R t g q e 0 z H U w r d 5 0 U c n U B K m 0 U m p Z n G y + N R t p T L 7 T Z f P s B u J h l M S h C P v + I c 1 4 1 2 O r W X k o V L s p 2 + n G H P y Q r 7 v e b Z h 2 v n a 6 2 1 D n 1 S w d 8 / v M f H 1 Z T Z v v r O + 3 P v D J X u p d 8 1 P L 0 0 H x 5 q H r 8 P 6 y l t p k V V 1 O q u J Y 6 n b T d K 7 v 9 c 5 n f l s E 7 j H b b D C r 3 u 3 F Y 5 / r 4 s v 6 p e s 6 u f 7 x a 9 9 N B U F T g d w 0 J G g a I j e N C J p G y E 3 7 B E 3 7 y E 1 j g q Y x c t M B Q d M B c t O E o G n y d 6 a / s h s S t B v i s I M e P T v o I b E j 2 D + A v H + A Y P 8 A 8 v 4 B g v 0 D y P s H C P Y P I O 8 f I N g / g L x / g G D / A P L + A Y L 9 A 8 j 7 B w j 2 D y T I T Q l 2 E Q x x m w q C v S S Q 9 J I g 2 E s C k N g R 7 C I h k N g R 7 B 8 R I r E j 2 D k i + h + 7 D w A A A P / / A w B Q S w E C L Q A U A A Y A C A A A A C E A K t 2 q Q N I A A A A 3 A Q A A E w A A A A A A A A A A A A A A A A A A A A A A W 0 N v b n R l b n R f V H l w Z X N d L n h t b F B L A Q I t A B Q A A g A I A A A A I Q C 1 U + t M r A A A A P Y A A A A S A A A A A A A A A A A A A A A A A A s D A A B D b 2 5 m a W c v U G F j a 2 F n Z S 5 4 b W x Q S w E C L Q A U A A I A C A A A A C E A w X a F v a k B A A A x H w A A E w A A A A A A A A A A A A A A A A D n A w A A R m 9 y b X V s Y X M v U 2 V j d G l v b j E u b V B L B Q Y A A A A A A w A D A M I A A A D B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6 o A A A A A A A C J q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B h Z 2 U w M D E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x M F Q w N j o y N j o 1 N S 4 z M T c 3 N j k 2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E v Q 2 h h b m d l Z C B U e X B l L n t D b 2 x 1 b W 4 x L D B 9 J n F 1 b 3 Q 7 L C Z x d W 9 0 O 1 N l Y 3 R p b 2 4 x L 1 B h Z 2 U w M D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D E v Q 2 h h b m d l Z C B U e X B l L n t D b 2 x 1 b W 4 x L D B 9 J n F 1 b 3 Q 7 L C Z x d W 9 0 O 1 N l Y 3 R p b 2 4 x L 1 B h Z 2 U w M D E v Q 2 h h b m d l Z C B U e X B l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Q Y W d l M D A x I i 8 + P C 9 T d G F i b G V F b n R y a W V z P j w v S X R l b T 4 8 S X R l b T 4 8 S X R l b U x v Y 2 F 0 a W 9 u P j x J d G V t V H l w Z T 5 G b 3 J t d W x h P C 9 J d G V t V H l w Z T 4 8 S X R l b V B h d G g + U 2 V j d G l v b j E v U G F n Z T A w M j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y O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E w V D A 2 O j I 2 O j U 1 L j M z N T k x N z F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i 9 D a G F u Z 2 V k I F R 5 c G U u e 0 N v b H V t b j E s M H 0 m c X V v d D s s J n F 1 b 3 Q 7 U 2 V j d G l v b j E v U G F n Z T A w M i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F n Z T A w M i 9 D a G F u Z 2 V k I F R 5 c G U u e 0 N v b H V t b j E s M H 0 m c X V v d D s s J n F 1 b 3 Q 7 U 2 V j d G l v b j E v U G F n Z T A w M i 9 D a G F u Z 2 V k I F R 5 c G U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B h Z 2 U w M D I i L z 4 8 L 1 N 0 Y W J s Z U V u d H J p Z X M + P C 9 J d G V t P j x J d G V t P j x J d G V t T G 9 j Y X R p b 2 4 + P E l 0 Z W 1 U e X B l P k Z v c m 1 1 b G E 8 L 0 l 0 Z W 1 U e X B l P j x J d G V t U G F 0 a D 5 T Z W N 0 a W 9 u M S 9 Q Y W d l M D A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x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T B U M D Y 6 M j Y 6 N T U u M z Q w M j I 4 N V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z L 0 N o Y W 5 n Z W Q g V H l w Z S 5 7 Q 2 9 s d W 1 u M S w w f S Z x d W 9 0 O y w m c X V v d D t T Z W N 0 a W 9 u M S 9 Q Y W d l M D A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W d l M D A z L 0 N o Y W 5 n Z W Q g V H l w Z S 5 7 Q 2 9 s d W 1 u M S w w f S Z x d W 9 0 O y w m c X V v d D t T Z W N 0 a W 9 u M S 9 Q Y W d l M D A z L 0 N o Y W 5 n Z W Q g V H l w Z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U G F n Z T A w M y I v P j w v U 3 R h Y m x l R W 5 0 c m l l c z 4 8 L 0 l 0 Z W 0 + P E l 0 Z W 0 + P E l 0 Z W 1 M b 2 N h d G l v b j 4 8 S X R l b V R 5 c G U + R m 9 y b X V s Y T w v S X R l b V R 5 c G U + P E l 0 Z W 1 Q Y X R o P l N l Y 3 R p b 2 4 x L 1 B h Z 2 U w M D Q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x M F Q w N j o y N j o 1 N S 4 z N D Y y O D Q y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Q v Q 2 h h b m d l Z C B U e X B l L n t D b 2 x 1 b W 4 x L D B 9 J n F 1 b 3 Q 7 L C Z x d W 9 0 O 1 N l Y 3 R p b 2 4 x L 1 B h Z 2 U w M D Q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D Q v Q 2 h h b m d l Z C B U e X B l L n t D b 2 x 1 b W 4 x L D B 9 J n F 1 b 3 Q 7 L C Z x d W 9 0 O 1 N l Y 3 R p b 2 4 x L 1 B h Z 2 U w M D Q v Q 2 h h b m d l Z C B U e X B l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Q Y W d l M D A 0 I i 8 + P C 9 T d G F i b G V F b n R y a W V z P j w v S X R l b T 4 8 S X R l b T 4 8 S X R l b U x v Y 2 F 0 a W 9 u P j x J d G V t V H l w Z T 5 G b 3 J t d W x h P C 9 J d G V t V H l w Z T 4 8 S X R l b V B h d G g + U 2 V j d G l v b j E v U G F n Z T A w N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z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E w V D A 2 O j I 2 O j U 1 L j M 1 M j Y 1 N j d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S 9 D a G F u Z 2 V k I F R 5 c G U u e 0 N v b H V t b j E s M H 0 m c X V v d D s s J n F 1 b 3 Q 7 U 2 V j d G l v b j E v U G F n Z T A w N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F n Z T A w N S 9 D a G F u Z 2 V k I F R 5 c G U u e 0 N v b H V t b j E s M H 0 m c X V v d D s s J n F 1 b 3 Q 7 U 2 V j d G l v b j E v U G F n Z T A w N S 9 D a G F u Z 2 V k I F R 5 c G U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B h Z 2 U w M D U i L z 4 8 L 1 N 0 Y W J s Z U V u d H J p Z X M + P C 9 J d G V t P j x J d G V t P j x J d G V t T G 9 j Y X R p b 2 4 + P E l 0 Z W 1 U e X B l P k Z v c m 1 1 b G E 8 L 0 l 0 Z W 1 U e X B l P j x J d G V t U G F 0 a D 5 T Z W N 0 a W 9 u M S 9 Q Y W d l M D A 2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3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T B U M D Y 6 M j Y 6 N T U u M z U 5 M T Y 1 N l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2 L 0 N o Y W 5 n Z W Q g V H l w Z S 5 7 Q 2 9 s d W 1 u M S w w f S Z x d W 9 0 O y w m c X V v d D t T Z W N 0 a W 9 u M S 9 Q Y W d l M D A 2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W d l M D A 2 L 0 N o Y W 5 n Z W Q g V H l w Z S 5 7 Q 2 9 s d W 1 u M S w w f S Z x d W 9 0 O y w m c X V v d D t T Z W N 0 a W 9 u M S 9 Q Y W d l M D A 2 L 0 N o Y W 5 n Z W Q g V H l w Z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U G F n Z T A w N i I v P j w v U 3 R h Y m x l R W 5 0 c m l l c z 4 8 L 0 l 0 Z W 0 + P E l 0 Z W 0 + P E l 0 Z W 1 M b 2 N h d G l v b j 4 8 S X R l b V R 5 c G U + R m 9 y b X V s Y T w v S X R l b V R 5 c G U + P E l 0 Z W 1 Q Y X R o P l N l Y 3 R p b 2 4 x L 1 B h Z 2 U w M D c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x M F Q w N j o y N j o 1 N S 4 z N j Q 2 N T g 5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c v Q 2 h h b m d l Z C B U e X B l L n t D b 2 x 1 b W 4 x L D B 9 J n F 1 b 3 Q 7 L C Z x d W 9 0 O 1 N l Y 3 R p b 2 4 x L 1 B h Z 2 U w M D c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D c v Q 2 h h b m d l Z C B U e X B l L n t D b 2 x 1 b W 4 x L D B 9 J n F 1 b 3 Q 7 L C Z x d W 9 0 O 1 N l Y 3 R p b 2 4 x L 1 B h Z 2 U w M D c v Q 2 h h b m d l Z C B U e X B l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Q Y W d l M D A 3 I i 8 + P C 9 T d G F i b G V F b n R y a W V z P j w v S X R l b T 4 8 S X R l b T 4 8 S X R l b U x v Y 2 F 0 a W 9 u P j x J d G V t V H l w Z T 5 G b 3 J t d W x h P C 9 J d G V t V H l w Z T 4 8 S X R l b V B h d G g + U 2 V j d G l v b j E v U G F n Z T A w O D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z M i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E w V D A 2 O j I 2 O j U 1 L j M 3 M D I w O T V a I i 8 + P E V u d H J 5 I F R 5 c G U 9 I k Z p b G x D b 2 x 1 b W 5 U e X B l c y I g V m F s d W U 9 I n N C Z z 0 9 I i 8 + P E V u d H J 5 I F R 5 c G U 9 I k Z p b G x D b 2 x 1 b W 5 O Y W 1 l c y I g V m F s d W U 9 I n N b J n F 1 b 3 Q 7 Q 2 9 s d W 1 u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g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h Z 2 U w M D g v Q 2 h h b m d l Z C B U e X B l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Q Y W d l M D A 4 I i 8 + P C 9 T d G F i b G V F b n R y a W V z P j w v S X R l b T 4 8 S X R l b T 4 8 S X R l b U x v Y 2 F 0 a W 9 u P j x J d G V t V H l w Z T 5 G b 3 J t d W x h P C 9 J d G V t V H l w Z T 4 8 S X R l b V B h d G g + U 2 V j d G l v b j E v U G F n Z T A w O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z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E w V D A 2 O j I 2 O j U 1 L j M 3 N T c 3 O D Z a I i 8 + P E V u d H J 5 I F R 5 c G U 9 I k Z p b G x D b 2 x 1 b W 5 U e X B l c y I g V m F s d W U 9 I n N C Z z 0 9 I i 8 + P E V u d H J 5 I F R 5 c G U 9 I k Z p b G x D b 2 x 1 b W 5 O Y W 1 l c y I g V m F s d W U 9 I n N b J n F 1 b 3 Q 7 Q 2 9 s d W 1 u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h Z 2 U w M D k v Q 2 h h b m d l Z C B U e X B l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Q Y W d l M D A 5 I i 8 + P C 9 T d G F i b G V F b n R y a W V z P j w v S X R l b T 4 8 S X R l b T 4 8 S X R l b U x v Y 2 F 0 a W 9 u P j x J d G V t V H l w Z T 5 G b 3 J t d W x h P C 9 J d G V t V H l w Z T 4 8 S X R l b V B h d G g + U 2 V j d G l v b j E v U G F n Z T A x M D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z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E w V D A 2 O j I 2 O j U 1 L j M 4 M T M y M z V a I i 8 + P E V u d H J 5 I F R 5 c G U 9 I k Z p b G x D b 2 x 1 b W 5 U e X B l c y I g V m F s d W U 9 I n N C Z z 0 9 I i 8 + P E V u d H J 5 I F R 5 c G U 9 I k Z p b G x D b 2 x 1 b W 5 O Y W 1 l c y I g V m F s d W U 9 I n N b J n F 1 b 3 Q 7 Q 2 9 s d W 1 u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T A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h Z 2 U w M T A v Q 2 h h b m d l Z C B U e X B l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Q Y W d l M D E w I i 8 + P C 9 T d G F i b G V F b n R y a W V z P j w v S X R l b T 4 8 S X R l b T 4 8 S X R l b U x v Y 2 F 0 a W 9 u P j x J d G V t V H l w Z T 5 G b 3 J t d W x h P C 9 J d G V t V H l w Z T 4 8 S X R l b V B h d G g + U 2 V j d G l v b j E v U G F n Z T A x M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E w V D A 2 O j I 2 O j U 1 L j M 4 N z A 5 M z l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x M S 9 D a G F u Z 2 V k I F R 5 c G U u e 0 N v b H V t b j E s M H 0 m c X V v d D s s J n F 1 b 3 Q 7 U 2 V j d G l v b j E v U G F n Z T A x M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F n Z T A x M S 9 D a G F u Z 2 V k I F R 5 c G U u e 0 N v b H V t b j E s M H 0 m c X V v d D s s J n F 1 b 3 Q 7 U 2 V j d G l v b j E v U G F n Z T A x M S 9 D a G F u Z 2 V k I F R 5 c G U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B h Z 2 U w M T E i L z 4 8 L 1 N 0 Y W J s Z U V u d H J p Z X M + P C 9 J d G V t P j x J d G V t P j x J d G V t T G 9 j Y X R p b 2 4 + P E l 0 Z W 1 U e X B l P k Z v c m 1 1 b G E 8 L 0 l 0 Z W 1 U e X B l P j x J d G V t U G F 0 a D 5 T Z W N 0 a W 9 u M S 9 Q Y W d l M D E y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2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T B U M D Y 6 M j Y 6 N T U u M z k z N T c 1 O V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E y L 0 N o Y W 5 n Z W Q g V H l w Z S 5 7 Q 2 9 s d W 1 u M S w w f S Z x d W 9 0 O y w m c X V v d D t T Z W N 0 a W 9 u M S 9 Q Y W d l M D E y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W d l M D E y L 0 N o Y W 5 n Z W Q g V H l w Z S 5 7 Q 2 9 s d W 1 u M S w w f S Z x d W 9 0 O y w m c X V v d D t T Z W N 0 a W 9 u M S 9 Q Y W d l M D E y L 0 N o Y W 5 n Z W Q g V H l w Z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U G F n Z T A x M i I v P j w v U 3 R h Y m x l R W 5 0 c m l l c z 4 8 L 0 l 0 Z W 0 + P E l 0 Z W 0 + P E l 0 Z W 1 M b 2 N h d G l v b j 4 8 S X R l b V R 5 c G U + R m 9 y b X V s Y T w v S X R l b V R 5 c G U + P E l 0 Z W 1 Q Y X R o P l N l Y 3 R p b 2 4 x L 1 B h Z 2 U w M T M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Q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x M F Q w N j o y N j o 1 N S 4 0 M D E 2 N T A 5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T M v Q 2 h h b m d l Z C B U e X B l L n t D b 2 x 1 b W 4 x L D B 9 J n F 1 b 3 Q 7 L C Z x d W 9 0 O 1 N l Y 3 R p b 2 4 x L 1 B h Z 2 U w M T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T M v Q 2 h h b m d l Z C B U e X B l L n t D b 2 x 1 b W 4 x L D B 9 J n F 1 b 3 Q 7 L C Z x d W 9 0 O 1 N l Y 3 R p b 2 4 x L 1 B h Z 2 U w M T M v Q 2 h h b m d l Z C B U e X B l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Q Y W d l M D E z I i 8 + P C 9 T d G F i b G V F b n R y a W V z P j w v S X R l b T 4 8 S X R l b T 4 8 S X R l b U x v Y 2 F 0 a W 9 u P j x J d G V t V H l w Z T 5 G b 3 J t d W x h P C 9 J d G V t V H l w Z T 4 8 S X R l b V B h d G g + U 2 V j d G l v b j E v U G F n Z T A x N D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z N i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E w V D A 2 O j I 2 O j U 1 L j Q w O D U 4 N z d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x N C 9 D a G F u Z 2 V k I F R 5 c G U u e 0 N v b H V t b j E s M H 0 m c X V v d D s s J n F 1 b 3 Q 7 U 2 V j d G l v b j E v U G F n Z T A x N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F n Z T A x N C 9 D a G F u Z 2 V k I F R 5 c G U u e 0 N v b H V t b j E s M H 0 m c X V v d D s s J n F 1 b 3 Q 7 U 2 V j d G l v b j E v U G F n Z T A x N C 9 D a G F u Z 2 V k I F R 5 c G U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B h Z 2 U w M T Q i L z 4 8 L 1 N 0 Y W J s Z U V u d H J p Z X M + P C 9 J d G V t P j x J d G V t P j x J d G V t T G 9 j Y X R p b 2 4 + P E l 0 Z W 1 U e X B l P k Z v c m 1 1 b G E 8 L 0 l 0 Z W 1 U e X B l P j x J d G V t U G F 0 a D 5 T Z W N 0 a W 9 u M S 9 Q Y W d l M D E 1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2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T B U M D Y 6 M j Y 6 N T U u N D E 0 M D Q 3 N F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E 1 L 0 N o Y W 5 n Z W Q g V H l w Z S 5 7 Q 2 9 s d W 1 u M S w w f S Z x d W 9 0 O y w m c X V v d D t T Z W N 0 a W 9 u M S 9 Q Y W d l M D E 1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W d l M D E 1 L 0 N o Y W 5 n Z W Q g V H l w Z S 5 7 Q 2 9 s d W 1 u M S w w f S Z x d W 9 0 O y w m c X V v d D t T Z W N 0 a W 9 u M S 9 Q Y W d l M D E 1 L 0 N o Y W 5 n Z W Q g V H l w Z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U G F n Z T A x N S I v P j w v U 3 R h Y m x l R W 5 0 c m l l c z 4 8 L 0 l 0 Z W 0 + P E l 0 Z W 0 + P E l 0 Z W 1 M b 2 N h d G l v b j 4 8 S X R l b V R 5 c G U + R m 9 y b X V s Y T w v S X R l b V R 5 c G U + P E l 0 Z W 1 Q Y X R o P l N l Y 3 R p b 2 4 x L 1 B h Z 2 U w M T Y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Y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x M F Q w N j o y N j o 1 N S 4 0 M j A z N z U z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T Y v Q 2 h h b m d l Z C B U e X B l L n t D b 2 x 1 b W 4 x L D B 9 J n F 1 b 3 Q 7 L C Z x d W 9 0 O 1 N l Y 3 R p b 2 4 x L 1 B h Z 2 U w M T Y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T Y v Q 2 h h b m d l Z C B U e X B l L n t D b 2 x 1 b W 4 x L D B 9 J n F 1 b 3 Q 7 L C Z x d W 9 0 O 1 N l Y 3 R p b 2 4 x L 1 B h Z 2 U w M T Y v Q 2 h h b m d l Z C B U e X B l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Q Y W d l M D E 2 I i 8 + P C 9 T d G F i b G V F b n R y a W V z P j w v S X R l b T 4 8 S X R l b T 4 8 S X R l b U x v Y 2 F 0 a W 9 u P j x J d G V t V H l w Z T 5 G b 3 J t d W x h P C 9 J d G V t V H l w Z T 4 8 S X R l b V B h d G g + U 2 V j d G l v b j E v U G F n Z T A x N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z O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E w V D A 2 O j I 2 O j U 1 L j Q y N D k y M j V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x N y 9 D a G F u Z 2 V k I F R 5 c G U u e 0 N v b H V t b j E s M H 0 m c X V v d D s s J n F 1 b 3 Q 7 U 2 V j d G l v b j E v U G F n Z T A x N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F n Z T A x N y 9 D a G F u Z 2 V k I F R 5 c G U u e 0 N v b H V t b j E s M H 0 m c X V v d D s s J n F 1 b 3 Q 7 U 2 V j d G l v b j E v U G F n Z T A x N y 9 D a G F u Z 2 V k I F R 5 c G U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B h Z 2 U w M T c i L z 4 8 L 1 N 0 Y W J s Z U V u d H J p Z X M + P C 9 J d G V t P j x J d G V t P j x J d G V t T G 9 j Y X R p b 2 4 + P E l 0 Z W 1 U e X B l P k Z v c m 1 1 b G E 8 L 0 l 0 Z W 1 U e X B l P j x J d G V t U G F 0 a D 5 T Z W N 0 a W 9 u M S 9 Q Y W d l M D E 4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y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T B U M D Y 6 M j Y 6 N T U u N D M w M z E 0 N 1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E 4 L 0 N o Y W 5 n Z W Q g V H l w Z S 5 7 Q 2 9 s d W 1 u M S w w f S Z x d W 9 0 O y w m c X V v d D t T Z W N 0 a W 9 u M S 9 Q Y W d l M D E 4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W d l M D E 4 L 0 N o Y W 5 n Z W Q g V H l w Z S 5 7 Q 2 9 s d W 1 u M S w w f S Z x d W 9 0 O y w m c X V v d D t T Z W N 0 a W 9 u M S 9 Q Y W d l M D E 4 L 0 N o Y W 5 n Z W Q g V H l w Z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U G F n Z T A x O C I v P j w v U 3 R h Y m x l R W 5 0 c m l l c z 4 8 L 0 l 0 Z W 0 + P E l 0 Z W 0 + P E l 0 Z W 1 M b 2 N h d G l v b j 4 8 S X R l b V R 5 c G U + R m 9 y b X V s Y T w v S X R l b V R 5 c G U + P E l 0 Z W 1 Q Y X R o P l N l Y 3 R p b 2 4 x L 1 B h Z 2 U w M T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j Y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x M F Q w N j o y N j o 1 N S 4 0 M z Y 3 M D k y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T k v Q 2 h h b m d l Z C B U e X B l L n t D b 2 x 1 b W 4 x L D B 9 J n F 1 b 3 Q 7 L C Z x d W 9 0 O 1 N l Y 3 R p b 2 4 x L 1 B h Z 2 U w M T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U w M T k v Q 2 h h b m d l Z C B U e X B l L n t D b 2 x 1 b W 4 x L D B 9 J n F 1 b 3 Q 7 L C Z x d W 9 0 O 1 N l Y 3 R p b 2 4 x L 1 B h Z 2 U w M T k v Q 2 h h b m d l Z C B U e X B l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Q Y W d l M D E 5 I i 8 + P C 9 T d G F i b G V F b n R y a W V z P j w v S X R l b T 4 8 S X R l b T 4 8 S X R l b U x v Y 2 F 0 a W 9 u P j x J d G V t V H l w Z T 5 G b 3 J t d W x h P C 9 J d G V t V H l w Z T 4 8 S X R l b V B h d G g + U 2 V j d G l v b j E v U G F n Z T A y M D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z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E w V D A 2 O j I 2 O j U 1 L j Q 0 M T I y N D V a I i 8 + P E V u d H J 5 I F R 5 c G U 9 I k Z p b G x D b 2 x 1 b W 5 U e X B l c y I g V m F s d W U 9 I n N C Z z 0 9 I i 8 + P E V u d H J 5 I F R 5 c G U 9 I k Z p b G x D b 2 x 1 b W 5 O Y W 1 l c y I g V m F s d W U 9 I n N b J n F 1 b 3 Q 7 Q 2 9 s d W 1 u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j A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h Z 2 U w M j A v Q 2 h h b m d l Z C B U e X B l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Y W d l M D I x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T B U M D Y 6 M j Y 6 N T U u N D Q 2 N j M w N V o i L z 4 8 R W 5 0 c n k g V H l w Z T 0 i R m l s b E N v b H V t b l R 5 c G V z I i B W Y W x 1 Z T 0 i c 0 J n P T 0 i L z 4 8 R W 5 0 c n k g V H l w Z T 0 i R m l s b E N v b H V t b k 5 h b W V z I i B W Y W x 1 Z T 0 i c 1 s m c X V v d D t D b 2 x 1 b W 4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y M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G F n Z T A y M S 9 D a G F u Z 2 V k I F R 5 c G U u e 0 N v b H V t b j E s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h Z 2 U w M j I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j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S 0 x M F Q w N j o y N j o 1 N S 4 0 N T M w M j k w W i I v P j x F b n R y e S B U e X B l P S J G a W x s Q 2 9 s d W 1 u V H l w Z X M i I F Z h b H V l P S J z Q m c 9 P S I v P j x F b n R y e S B U e X B l P S J G a W x s Q 2 9 s d W 1 u T m F t Z X M i I F Z h b H V l P S J z W y Z x d W 9 0 O 0 N v b H V t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I y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Q Y W d l M D I y L 0 N o Y W 5 n Z W Q g V H l w Z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G F n Z T A y M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z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x L T E w V D A 2 O j I 2 O j U 1 L j Q 1 O D U w O T h a I i 8 + P E V u d H J 5 I F R 5 c G U 9 I k Z p b G x D b 2 x 1 b W 5 U e X B l c y I g V m F s d W U 9 I n N C Z z 0 9 I i 8 + P E V u d H J 5 I F R 5 c G U 9 I k Z p b G x D b 2 x 1 b W 5 O Y W 1 l c y I g V m F s d W U 9 I n N b J n F 1 b 3 Q 7 Q 2 9 s d W 1 u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j M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h Z 2 U w M j M v Q 2 h h b m d l Z C B U e X B l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Y W d l M D I 0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E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T B U M D Y 6 M j Y 6 N T U u N D Y z O T M 3 M V o i L z 4 8 R W 5 0 c n k g V H l w Z T 0 i R m l s b E N v b H V t b l R 5 c G V z I i B W Y W x 1 Z T 0 i c 0 J n P T 0 i L z 4 8 R W 5 0 c n k g V H l w Z T 0 i R m l s b E N v b H V t b k 5 h b W V z I i B W Y W x 1 Z T 0 i c 1 s m c X V v d D t D b 2 x 1 b W 4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y N C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G F n Z T A y N C 9 D a G F u Z 2 V k I F R 5 c G U u e 0 N v b H V t b j E s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h Z 2 U w M D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x L 1 B h Z 2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i 9 Q Y W d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M v U G F n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0 L 1 B h Z 2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1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N S 9 Q Y W d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N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Y v U G F n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c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3 L 1 B h Z 2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4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O C 9 Q Y W d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O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k v U G F n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T A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E w L 1 B h Z 2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E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x M S 9 Q Y W d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x M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T I v U G F n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T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E z L 1 B h Z 2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E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x N C 9 Q Y W d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x N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T U v U G F n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T Y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E 2 L 1 B h Z 2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E 3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x N y 9 Q Y W d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x O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T g v U G F n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T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E 5 L 1 B h Z 2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I w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y M C 9 Q Y W d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y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j E v U G F n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j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I y L 1 B h Z 2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I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y M y 9 Q Y W d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y N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j Q v U G F n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U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Y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c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g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T A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T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T I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T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T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T U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T Y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T c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T g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T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j A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j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j I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j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j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I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4 V q j S B s c F O j 5 I A L Z J z y S 8 A A A A A A g A A A A A A E G Y A A A A B A A A g A A A A 2 X n q R / 4 7 O y V I u V E q / E w M u O 7 q L J J 2 b 5 + 7 r N p j g 6 8 p I 7 Q A A A A A D o A A A A A C A A A g A A A A t 0 s A v a C Y 5 B 3 h O 1 K Z 6 o W l E O Y 4 h z u U M g O k Q C r J j D J I w M 5 Q A A A A I i Q e X X X L I i / x c f w t 7 o W C x 5 q Z p 8 Z C N F u E N U x x p G R U e M M v i e g w 9 E y S X H 0 C j B k g 3 a z s h 4 / n M 2 y S e Q j 4 k r q U z q h Y g V k T J K Y r s 9 T Z j / D o 1 6 X O e X Z A A A A A x B N k T v Y y q r Q 0 w 6 F M j r o B C W N f G f 2 W G g z h l B j Z W a 3 0 z g c J x 4 4 1 H l Z 8 Y O E I 7 E h n d S l V Q 7 Y w s C s g z b 1 8 o a j 9 i C 8 U k A = = < / D a t a M a s h u p > 
</file>

<file path=customXml/itemProps1.xml><?xml version="1.0" encoding="utf-8"?>
<ds:datastoreItem xmlns:ds="http://schemas.openxmlformats.org/officeDocument/2006/customXml" ds:itemID="{7BBE9870-7A8E-49FC-938F-862E69E037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Page001</vt:lpstr>
      <vt:lpstr>Page002</vt:lpstr>
      <vt:lpstr>Page003</vt:lpstr>
      <vt:lpstr>Page004</vt:lpstr>
      <vt:lpstr>Page005</vt:lpstr>
      <vt:lpstr>Page006</vt:lpstr>
      <vt:lpstr>Page007</vt:lpstr>
      <vt:lpstr>Page008</vt:lpstr>
      <vt:lpstr>Page009</vt:lpstr>
      <vt:lpstr>Page010</vt:lpstr>
      <vt:lpstr>Page011</vt:lpstr>
      <vt:lpstr>Page012</vt:lpstr>
      <vt:lpstr>Page013</vt:lpstr>
      <vt:lpstr>Page014</vt:lpstr>
      <vt:lpstr>Page015</vt:lpstr>
      <vt:lpstr>Page016</vt:lpstr>
      <vt:lpstr>Page017</vt:lpstr>
      <vt:lpstr>Page018</vt:lpstr>
      <vt:lpstr>Page019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2024-01-10T06:25:04Z</dcterms:created>
  <dcterms:modified xsi:type="dcterms:W3CDTF">2024-01-21T10:45:52Z</dcterms:modified>
</cp:coreProperties>
</file>