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D:\2. Informal School\16. Project\1. JP Company\"/>
    </mc:Choice>
  </mc:AlternateContent>
  <xr:revisionPtr revIDLastSave="0" documentId="13_ncr:1_{032DF0D3-2F75-4435-84CF-01B084B93DD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ealing with Data" sheetId="18" r:id="rId1"/>
    <sheet name="Quick Analysis Tool" sheetId="8" r:id="rId2"/>
    <sheet name="Pivot Table" sheetId="9" r:id="rId3"/>
  </sheets>
  <externalReferences>
    <externalReference r:id="rId4"/>
    <externalReference r:id="rId5"/>
  </externalReferences>
  <definedNames>
    <definedName name="_xlnm._FilterDatabase" localSheetId="0" hidden="1">'Dealing with Data'!$A$4:$K$98</definedName>
    <definedName name="Category">'[1]Database Functions'!$C$5:$C$62</definedName>
    <definedName name="Division">'[1]Database Functions'!$B$5:$B$62</definedName>
    <definedName name="Gross_Margin" localSheetId="0">#REF!</definedName>
    <definedName name="Gross_Margin">#REF!</definedName>
    <definedName name="List" localSheetId="0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>#REF!</definedName>
    <definedName name="Total_Expenses">'[1]Database Functions'!$G$5:$G$62</definedName>
    <definedName name="vlookup_table">#REF!</definedName>
  </definedNames>
  <calcPr calcId="191028" concurrentCalc="0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8" l="1"/>
  <c r="R12" i="18"/>
  <c r="R13" i="18"/>
  <c r="R10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R7" i="18"/>
  <c r="R6" i="18"/>
  <c r="B10" i="8"/>
  <c r="C10" i="8"/>
  <c r="D10" i="8"/>
  <c r="E10" i="8"/>
  <c r="H99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5" i="18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</calcChain>
</file>

<file path=xl/sharedStrings.xml><?xml version="1.0" encoding="utf-8"?>
<sst xmlns="http://schemas.openxmlformats.org/spreadsheetml/2006/main" count="1321" uniqueCount="348">
  <si>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</si>
  <si>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</si>
  <si>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</si>
  <si>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</si>
  <si>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</si>
  <si>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</si>
  <si>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</si>
  <si>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</si>
  <si>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</si>
  <si>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</si>
  <si>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</si>
  <si>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Sara</t>
  </si>
  <si>
    <t>Kling</t>
  </si>
  <si>
    <t>GW29</t>
  </si>
  <si>
    <t>Maine</t>
  </si>
  <si>
    <t>Sales</t>
  </si>
  <si>
    <t>R</t>
  </si>
  <si>
    <t>Sean</t>
  </si>
  <si>
    <t>Willis</t>
  </si>
  <si>
    <t>GBW09</t>
  </si>
  <si>
    <t>Connecticut</t>
  </si>
  <si>
    <t>D</t>
  </si>
  <si>
    <t>Colleen</t>
  </si>
  <si>
    <t>Abel</t>
  </si>
  <si>
    <t>CW58</t>
  </si>
  <si>
    <t>New Hampshire</t>
  </si>
  <si>
    <t>DRH</t>
  </si>
  <si>
    <t>Teri</t>
  </si>
  <si>
    <t>Binga</t>
  </si>
  <si>
    <t>AW55</t>
  </si>
  <si>
    <t>Vermont</t>
  </si>
  <si>
    <t>RH</t>
  </si>
  <si>
    <t>Frank</t>
  </si>
  <si>
    <t>Culbert</t>
  </si>
  <si>
    <t>GBC07</t>
  </si>
  <si>
    <t>Development</t>
  </si>
  <si>
    <t>Kristen</t>
  </si>
  <si>
    <t>DeVinney</t>
  </si>
  <si>
    <t>GBS45</t>
  </si>
  <si>
    <t>Staff</t>
  </si>
  <si>
    <t>Theresa</t>
  </si>
  <si>
    <t>Califano</t>
  </si>
  <si>
    <t>CW19</t>
  </si>
  <si>
    <t>Barry</t>
  </si>
  <si>
    <t>Bally</t>
  </si>
  <si>
    <t>GC04</t>
  </si>
  <si>
    <t>Cheryl</t>
  </si>
  <si>
    <t>Halal</t>
  </si>
  <si>
    <t>CA26</t>
  </si>
  <si>
    <t>Research</t>
  </si>
  <si>
    <t>DR</t>
  </si>
  <si>
    <t>Harry</t>
  </si>
  <si>
    <t>Swayne</t>
  </si>
  <si>
    <t>GC25</t>
  </si>
  <si>
    <t>Shing</t>
  </si>
  <si>
    <t>Chen</t>
  </si>
  <si>
    <t>GBC05</t>
  </si>
  <si>
    <t>Seth</t>
  </si>
  <si>
    <t>Rose</t>
  </si>
  <si>
    <t>CC76</t>
  </si>
  <si>
    <t>Bob</t>
  </si>
  <si>
    <t>Ambrose</t>
  </si>
  <si>
    <t>GW14</t>
  </si>
  <si>
    <t>DH</t>
  </si>
  <si>
    <t>Chris</t>
  </si>
  <si>
    <t>Hume</t>
  </si>
  <si>
    <t>GBS59</t>
  </si>
  <si>
    <t>Robert</t>
  </si>
  <si>
    <t>Murray</t>
  </si>
  <si>
    <t>GBW47</t>
  </si>
  <si>
    <t>James</t>
  </si>
  <si>
    <t>Rich</t>
  </si>
  <si>
    <t>GBC11</t>
  </si>
  <si>
    <t>George</t>
  </si>
  <si>
    <t>Gorski</t>
  </si>
  <si>
    <t>CA18</t>
  </si>
  <si>
    <t>H</t>
  </si>
  <si>
    <t>Paul</t>
  </si>
  <si>
    <t>Hoffman</t>
  </si>
  <si>
    <t>GBS57</t>
  </si>
  <si>
    <t>Dean</t>
  </si>
  <si>
    <t>Kramer</t>
  </si>
  <si>
    <t>AC49</t>
  </si>
  <si>
    <t>Carol</t>
  </si>
  <si>
    <t>Hill</t>
  </si>
  <si>
    <t>GW18</t>
  </si>
  <si>
    <t>Julia</t>
  </si>
  <si>
    <t>Smith</t>
  </si>
  <si>
    <t>GBA19</t>
  </si>
  <si>
    <t>Jacqueline</t>
  </si>
  <si>
    <t>Banks</t>
  </si>
  <si>
    <t>AS03</t>
  </si>
  <si>
    <t>Jeffrey</t>
  </si>
  <si>
    <t>Strong</t>
  </si>
  <si>
    <t>GW04</t>
  </si>
  <si>
    <t>Jeri Lynn</t>
  </si>
  <si>
    <t>MacFall</t>
  </si>
  <si>
    <t>AW07</t>
  </si>
  <si>
    <t>Sung</t>
  </si>
  <si>
    <t>Kim</t>
  </si>
  <si>
    <t>GA49</t>
  </si>
  <si>
    <t>Theodore</t>
  </si>
  <si>
    <t>Ness</t>
  </si>
  <si>
    <t>CA80</t>
  </si>
  <si>
    <t>Brad</t>
  </si>
  <si>
    <t>Hinkelman</t>
  </si>
  <si>
    <t>GW15</t>
  </si>
  <si>
    <t>Cuffaro</t>
  </si>
  <si>
    <t>GBC08</t>
  </si>
  <si>
    <t>Donald</t>
  </si>
  <si>
    <t>Reese</t>
  </si>
  <si>
    <t>CS15</t>
  </si>
  <si>
    <t>Joanne</t>
  </si>
  <si>
    <t>Parker</t>
  </si>
  <si>
    <t>AW09</t>
  </si>
  <si>
    <t>Susan</t>
  </si>
  <si>
    <t>Drake</t>
  </si>
  <si>
    <t>GBA34</t>
  </si>
  <si>
    <t>GBC29</t>
  </si>
  <si>
    <t>Laura</t>
  </si>
  <si>
    <t>Reagan</t>
  </si>
  <si>
    <t>GBW77</t>
  </si>
  <si>
    <t>Brian</t>
  </si>
  <si>
    <t>GS40</t>
  </si>
  <si>
    <t>Mary</t>
  </si>
  <si>
    <t>Barber</t>
  </si>
  <si>
    <t>GW32</t>
  </si>
  <si>
    <t>Peter</t>
  </si>
  <si>
    <t>Allen</t>
  </si>
  <si>
    <t>AW24</t>
  </si>
  <si>
    <t>Altman</t>
  </si>
  <si>
    <t>GC12</t>
  </si>
  <si>
    <t>Fred</t>
  </si>
  <si>
    <t>Mallory</t>
  </si>
  <si>
    <t>CA06</t>
  </si>
  <si>
    <t>Molly</t>
  </si>
  <si>
    <t>Steadman</t>
  </si>
  <si>
    <t>GBC65</t>
  </si>
  <si>
    <t>Greg</t>
  </si>
  <si>
    <t>Connors</t>
  </si>
  <si>
    <t>GBC49</t>
  </si>
  <si>
    <t>Kathy</t>
  </si>
  <si>
    <t>Mayron</t>
  </si>
  <si>
    <t>GBA29</t>
  </si>
  <si>
    <t>Bill</t>
  </si>
  <si>
    <t>Simpson</t>
  </si>
  <si>
    <t>GS07</t>
  </si>
  <si>
    <t>Michael</t>
  </si>
  <si>
    <t>Richardson</t>
  </si>
  <si>
    <t>GBA28</t>
  </si>
  <si>
    <t>Melanie</t>
  </si>
  <si>
    <t>Bowers</t>
  </si>
  <si>
    <t>AA35</t>
  </si>
  <si>
    <t>Kyle</t>
  </si>
  <si>
    <t>EarnhSales</t>
  </si>
  <si>
    <t>GBS16</t>
  </si>
  <si>
    <t>Lance</t>
  </si>
  <si>
    <t>Davies</t>
  </si>
  <si>
    <t>GBC64</t>
  </si>
  <si>
    <t>Anne</t>
  </si>
  <si>
    <t>Davidson</t>
  </si>
  <si>
    <t>CC23</t>
  </si>
  <si>
    <t>Doug</t>
  </si>
  <si>
    <t>Briscoll</t>
  </si>
  <si>
    <t>CA40</t>
  </si>
  <si>
    <t>Feldsott</t>
  </si>
  <si>
    <t>GW37</t>
  </si>
  <si>
    <t>Steve</t>
  </si>
  <si>
    <t>Singer</t>
  </si>
  <si>
    <t>AS29</t>
  </si>
  <si>
    <t>Tucker</t>
  </si>
  <si>
    <t>GBA14</t>
  </si>
  <si>
    <t>Henry</t>
  </si>
  <si>
    <t>Paterson</t>
  </si>
  <si>
    <t>GC20</t>
  </si>
  <si>
    <t>Brooks</t>
  </si>
  <si>
    <t>Hillen</t>
  </si>
  <si>
    <t>GBA21</t>
  </si>
  <si>
    <t>Dominick</t>
  </si>
  <si>
    <t>Mazza</t>
  </si>
  <si>
    <t>GBC09</t>
  </si>
  <si>
    <t>Jennifer</t>
  </si>
  <si>
    <t>Snyder</t>
  </si>
  <si>
    <t>CW30</t>
  </si>
  <si>
    <t>Joshua</t>
  </si>
  <si>
    <t>Maccaluso</t>
  </si>
  <si>
    <t>AW69</t>
  </si>
  <si>
    <t>Wheeler</t>
  </si>
  <si>
    <t>GBW05</t>
  </si>
  <si>
    <t>Todd</t>
  </si>
  <si>
    <t>Masters</t>
  </si>
  <si>
    <t>GBS69</t>
  </si>
  <si>
    <t>Karina</t>
  </si>
  <si>
    <t>GW30</t>
  </si>
  <si>
    <t>Edward</t>
  </si>
  <si>
    <t>Trelly</t>
  </si>
  <si>
    <t>AC27</t>
  </si>
  <si>
    <t>Christina</t>
  </si>
  <si>
    <t>Lillie</t>
  </si>
  <si>
    <t>GBA24</t>
  </si>
  <si>
    <t>Lewis</t>
  </si>
  <si>
    <t>AW58</t>
  </si>
  <si>
    <t>Jerry</t>
  </si>
  <si>
    <t>McDonald</t>
  </si>
  <si>
    <t>GA08</t>
  </si>
  <si>
    <t>Lynne</t>
  </si>
  <si>
    <t>Simmons</t>
  </si>
  <si>
    <t>AC17</t>
  </si>
  <si>
    <t>Lindsey</t>
  </si>
  <si>
    <t>Winger</t>
  </si>
  <si>
    <t>AA25</t>
  </si>
  <si>
    <t>Reed</t>
  </si>
  <si>
    <t>CW03</t>
  </si>
  <si>
    <t>Paula</t>
  </si>
  <si>
    <t>Robinson</t>
  </si>
  <si>
    <t>GA23</t>
  </si>
  <si>
    <t>William</t>
  </si>
  <si>
    <t>GBW66</t>
  </si>
  <si>
    <t>Shirley</t>
  </si>
  <si>
    <t>Dandrow</t>
  </si>
  <si>
    <t>CC45</t>
  </si>
  <si>
    <t>GS54</t>
  </si>
  <si>
    <t>Maria</t>
  </si>
  <si>
    <t>Switzer</t>
  </si>
  <si>
    <t>GC26</t>
  </si>
  <si>
    <t>John</t>
  </si>
  <si>
    <t>Jacobs</t>
  </si>
  <si>
    <t>GA27</t>
  </si>
  <si>
    <t>Bradley</t>
  </si>
  <si>
    <t>Howard</t>
  </si>
  <si>
    <t>GBW12</t>
  </si>
  <si>
    <t>Frieda</t>
  </si>
  <si>
    <t>AA02</t>
  </si>
  <si>
    <t>Holly</t>
  </si>
  <si>
    <t>Taylor</t>
  </si>
  <si>
    <t>GC07</t>
  </si>
  <si>
    <t>Tim</t>
  </si>
  <si>
    <t>BSaleshoff</t>
  </si>
  <si>
    <t>GW47</t>
  </si>
  <si>
    <t>Esther</t>
  </si>
  <si>
    <t>Williams</t>
  </si>
  <si>
    <t>AW39</t>
  </si>
  <si>
    <t>Miller</t>
  </si>
  <si>
    <t>CS79</t>
  </si>
  <si>
    <t>Marianne</t>
  </si>
  <si>
    <t>Calvin</t>
  </si>
  <si>
    <t>AS23</t>
  </si>
  <si>
    <t>Sue</t>
  </si>
  <si>
    <t>Petty</t>
  </si>
  <si>
    <t>GW11</t>
  </si>
  <si>
    <t>Grace</t>
  </si>
  <si>
    <t>Sloan</t>
  </si>
  <si>
    <t>AS12</t>
  </si>
  <si>
    <t>Richard</t>
  </si>
  <si>
    <t>Gibbs</t>
  </si>
  <si>
    <t>GC24</t>
  </si>
  <si>
    <t>Lorrie</t>
  </si>
  <si>
    <t>Sullivan</t>
  </si>
  <si>
    <t>AW04</t>
  </si>
  <si>
    <t>Ted</t>
  </si>
  <si>
    <t>Hayes</t>
  </si>
  <si>
    <t>GBA33</t>
  </si>
  <si>
    <t>Helen</t>
  </si>
  <si>
    <t>StewSales</t>
  </si>
  <si>
    <t>GA57</t>
  </si>
  <si>
    <t>Katie</t>
  </si>
  <si>
    <t>CS32</t>
  </si>
  <si>
    <t>Jane</t>
  </si>
  <si>
    <t>Winters</t>
  </si>
  <si>
    <t>GBA23</t>
  </si>
  <si>
    <t>MSalesin</t>
  </si>
  <si>
    <t>GC02</t>
  </si>
  <si>
    <t>Geoff</t>
  </si>
  <si>
    <t>Brown</t>
  </si>
  <si>
    <t>GBA48</t>
  </si>
  <si>
    <t>Alice</t>
  </si>
  <si>
    <t>Owens</t>
  </si>
  <si>
    <t>AW48</t>
  </si>
  <si>
    <t>Thomas</t>
  </si>
  <si>
    <t>AC53</t>
  </si>
  <si>
    <t>Sam</t>
  </si>
  <si>
    <t>Whitney</t>
  </si>
  <si>
    <t>GS09</t>
  </si>
  <si>
    <t>Erin</t>
  </si>
  <si>
    <t>AA70</t>
  </si>
  <si>
    <t>Amy</t>
  </si>
  <si>
    <t>Tooley</t>
  </si>
  <si>
    <t>AW59</t>
  </si>
  <si>
    <t>Sales Figures</t>
  </si>
  <si>
    <t>Salesperson</t>
  </si>
  <si>
    <t>Week 1</t>
  </si>
  <si>
    <t>Week 2</t>
  </si>
  <si>
    <t>Week 3</t>
  </si>
  <si>
    <t>Week 4</t>
  </si>
  <si>
    <t>R.Smith</t>
  </si>
  <si>
    <t>H. James</t>
  </si>
  <si>
    <t>S.O'Brian</t>
  </si>
  <si>
    <t>L. Carrie</t>
  </si>
  <si>
    <t>K. Dunn</t>
  </si>
  <si>
    <t xml:space="preserve">Pear Creamery Sales </t>
  </si>
  <si>
    <t>FY 2020</t>
  </si>
  <si>
    <t>Month</t>
  </si>
  <si>
    <t>Year</t>
  </si>
  <si>
    <t>Type</t>
  </si>
  <si>
    <t>Region</t>
  </si>
  <si>
    <t>Units</t>
  </si>
  <si>
    <t>January</t>
  </si>
  <si>
    <t>Ice Cream</t>
  </si>
  <si>
    <t>Bishop</t>
  </si>
  <si>
    <t>North</t>
  </si>
  <si>
    <t>Frozen Yogurt</t>
  </si>
  <si>
    <t>Pullen</t>
  </si>
  <si>
    <t>Central</t>
  </si>
  <si>
    <t>Tasty Treats</t>
  </si>
  <si>
    <t>Watson</t>
  </si>
  <si>
    <t>Popsicles</t>
  </si>
  <si>
    <t>February</t>
  </si>
  <si>
    <t>West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</si>
  <si>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</si>
  <si>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</si>
  <si>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</si>
  <si>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</si>
  <si>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</si>
  <si>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</si>
  <si>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</si>
  <si>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</si>
  <si>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</si>
  <si>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</si>
  <si>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Part-time/Full-time</t>
  </si>
  <si>
    <t>Year of Hire</t>
  </si>
  <si>
    <t>Month of Hire</t>
  </si>
  <si>
    <t>Company Payroll Information</t>
  </si>
  <si>
    <t>Total</t>
  </si>
  <si>
    <t>There are some missing data in this column</t>
  </si>
  <si>
    <t>Week 5</t>
  </si>
  <si>
    <t>Sum</t>
  </si>
  <si>
    <t>Average</t>
  </si>
  <si>
    <t>Running Total</t>
  </si>
  <si>
    <t>Count</t>
  </si>
  <si>
    <t>Performance</t>
  </si>
  <si>
    <t>Full-time</t>
  </si>
  <si>
    <t>Part-time</t>
  </si>
  <si>
    <t>Total member in each department</t>
  </si>
  <si>
    <t>Column Labels</t>
  </si>
  <si>
    <t>Grand Total</t>
  </si>
  <si>
    <t>Row Labels</t>
  </si>
  <si>
    <t>Sum of Sales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</si>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</sst>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[$-409]mmmm\ yyyy;@"/>
    <numFmt numFmtId="167" formatCode="d\-mmm\-yyyy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u/>
      <sz val="12"/>
      <name val="MS Sans Serif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9">
    <xf numFmtId="0" fontId="0" fillId="0" borderId="0"/>
    <xf numFmtId="44" fontId="10" fillId="0" borderId="0" applyFont="0" applyFill="0" applyBorder="0" applyAlignment="0" applyProtection="0"/>
    <xf numFmtId="0" fontId="10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/>
    <xf numFmtId="9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7" fillId="0" borderId="2" applyNumberFormat="0" applyFill="0" applyAlignment="0" applyProtection="0"/>
    <xf numFmtId="0" fontId="17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8" fillId="0" borderId="3" applyNumberFormat="0" applyFill="0" applyAlignment="0" applyProtection="0"/>
    <xf numFmtId="0" fontId="2" fillId="0" borderId="0"/>
  </cellStyleXfs>
  <cellXfs count="56">
    <xf numFmtId="0" fontId="0" fillId="0" borderId="0" xfId="0"/>
    <xf numFmtId="0" fontId="15" fillId="0" borderId="0" xfId="0" applyFont="1"/>
    <xf numFmtId="165" fontId="15" fillId="0" borderId="0" xfId="0" applyNumberFormat="1" applyFont="1"/>
    <xf numFmtId="0" fontId="17" fillId="0" borderId="2" xfId="18"/>
    <xf numFmtId="0" fontId="17" fillId="0" borderId="0" xfId="19"/>
    <xf numFmtId="0" fontId="2" fillId="0" borderId="0" xfId="28"/>
    <xf numFmtId="0" fontId="19" fillId="0" borderId="0" xfId="28" applyFont="1"/>
    <xf numFmtId="167" fontId="2" fillId="0" borderId="0" xfId="28" applyNumberFormat="1"/>
    <xf numFmtId="164" fontId="2" fillId="0" borderId="0" xfId="28" applyNumberFormat="1"/>
    <xf numFmtId="0" fontId="16" fillId="0" borderId="0" xfId="16" applyFont="1" applyAlignment="1">
      <alignment horizontal="center"/>
    </xf>
    <xf numFmtId="166" fontId="16" fillId="0" borderId="0" xfId="16" applyNumberFormat="1" applyFont="1" applyAlignment="1">
      <alignment horizontal="center"/>
    </xf>
    <xf numFmtId="0" fontId="2" fillId="0" borderId="4" xfId="28" applyBorder="1"/>
    <xf numFmtId="167" fontId="2" fillId="0" borderId="4" xfId="28" applyNumberFormat="1" applyBorder="1"/>
    <xf numFmtId="0" fontId="2" fillId="0" borderId="4" xfId="28" applyBorder="1" applyAlignment="1">
      <alignment horizontal="center"/>
    </xf>
    <xf numFmtId="164" fontId="2" fillId="0" borderId="4" xfId="28" applyNumberFormat="1" applyBorder="1"/>
    <xf numFmtId="0" fontId="1" fillId="0" borderId="0" xfId="28" applyFont="1"/>
    <xf numFmtId="0" fontId="1" fillId="0" borderId="4" xfId="28" applyFont="1" applyBorder="1"/>
    <xf numFmtId="0" fontId="18" fillId="0" borderId="0" xfId="27" applyBorder="1" applyAlignment="1">
      <alignment horizontal="center"/>
    </xf>
    <xf numFmtId="0" fontId="2" fillId="0" borderId="5" xfId="28" applyBorder="1"/>
    <xf numFmtId="0" fontId="2" fillId="0" borderId="6" xfId="28" applyBorder="1"/>
    <xf numFmtId="0" fontId="17" fillId="0" borderId="7" xfId="18" applyBorder="1"/>
    <xf numFmtId="0" fontId="17" fillId="0" borderId="8" xfId="18" applyBorder="1"/>
    <xf numFmtId="0" fontId="17" fillId="0" borderId="8" xfId="18" applyBorder="1" applyAlignment="1">
      <alignment horizontal="center"/>
    </xf>
    <xf numFmtId="0" fontId="17" fillId="0" borderId="8" xfId="18" applyBorder="1" applyAlignment="1">
      <alignment wrapText="1"/>
    </xf>
    <xf numFmtId="0" fontId="17" fillId="0" borderId="9" xfId="18" applyBorder="1" applyAlignment="1">
      <alignment wrapText="1"/>
    </xf>
    <xf numFmtId="0" fontId="2" fillId="0" borderId="10" xfId="28" applyBorder="1"/>
    <xf numFmtId="0" fontId="2" fillId="0" borderId="11" xfId="28" applyBorder="1"/>
    <xf numFmtId="167" fontId="2" fillId="0" borderId="11" xfId="28" applyNumberFormat="1" applyBorder="1"/>
    <xf numFmtId="0" fontId="2" fillId="0" borderId="11" xfId="28" applyBorder="1" applyAlignment="1">
      <alignment horizontal="center"/>
    </xf>
    <xf numFmtId="164" fontId="2" fillId="0" borderId="11" xfId="28" applyNumberFormat="1" applyBorder="1"/>
    <xf numFmtId="0" fontId="2" fillId="0" borderId="12" xfId="28" applyBorder="1"/>
    <xf numFmtId="0" fontId="1" fillId="3" borderId="10" xfId="0" applyNumberFormat="1" applyFont="1" applyFill="1" applyBorder="1" applyAlignment="1" applyProtection="1"/>
    <xf numFmtId="0" fontId="1" fillId="3" borderId="11" xfId="0" applyNumberFormat="1" applyFont="1" applyFill="1" applyBorder="1" applyAlignment="1" applyProtection="1"/>
    <xf numFmtId="164" fontId="1" fillId="3" borderId="11" xfId="0" applyNumberFormat="1" applyFont="1" applyFill="1" applyBorder="1" applyAlignment="1" applyProtection="1"/>
    <xf numFmtId="0" fontId="1" fillId="3" borderId="12" xfId="0" applyNumberFormat="1" applyFont="1" applyFill="1" applyBorder="1" applyAlignment="1" applyProtection="1"/>
    <xf numFmtId="0" fontId="1" fillId="4" borderId="11" xfId="0" applyNumberFormat="1" applyFont="1" applyFill="1" applyBorder="1" applyAlignment="1" applyProtection="1">
      <alignment horizontal="center"/>
    </xf>
    <xf numFmtId="0" fontId="1" fillId="4" borderId="0" xfId="28" applyFont="1" applyFill="1" applyAlignment="1">
      <alignment wrapText="1"/>
    </xf>
    <xf numFmtId="165" fontId="17" fillId="0" borderId="2" xfId="18" applyNumberFormat="1" applyFill="1" applyBorder="1"/>
    <xf numFmtId="0" fontId="17" fillId="5" borderId="0" xfId="0" applyFont="1" applyFill="1"/>
    <xf numFmtId="165" fontId="15" fillId="5" borderId="0" xfId="0" applyNumberFormat="1" applyFont="1" applyFill="1"/>
    <xf numFmtId="0" fontId="1" fillId="0" borderId="4" xfId="28" applyNumberFormat="1" applyFont="1" applyBorder="1" applyAlignment="1"/>
    <xf numFmtId="0" fontId="1" fillId="0" borderId="0" xfId="28" applyFont="1" applyAlignment="1">
      <alignment horizontal="center"/>
    </xf>
    <xf numFmtId="0" fontId="16" fillId="6" borderId="0" xfId="16" applyFont="1" applyFill="1"/>
    <xf numFmtId="0" fontId="15" fillId="6" borderId="0" xfId="0" applyFont="1" applyFill="1"/>
    <xf numFmtId="0" fontId="8" fillId="6" borderId="0" xfId="3" applyFill="1"/>
    <xf numFmtId="0" fontId="14" fillId="6" borderId="1" xfId="17" applyFill="1"/>
    <xf numFmtId="165" fontId="14" fillId="6" borderId="1" xfId="17" applyNumberFormat="1" applyFill="1"/>
    <xf numFmtId="0" fontId="9" fillId="6" borderId="0" xfId="3" applyFont="1" applyFill="1" applyAlignment="1">
      <alignment horizontal="center"/>
    </xf>
    <xf numFmtId="0" fontId="0" fillId="6" borderId="0" xfId="0" applyFill="1"/>
    <xf numFmtId="165" fontId="15" fillId="6" borderId="0" xfId="0" applyNumberFormat="1" applyFont="1" applyFill="1"/>
    <xf numFmtId="1" fontId="15" fillId="6" borderId="0" xfId="0" applyNumberFormat="1" applyFont="1" applyFill="1"/>
    <xf numFmtId="0" fontId="0" fillId="6" borderId="4" xfId="0" applyFill="1" applyBorder="1" applyAlignment="1">
      <alignment horizontal="left"/>
    </xf>
    <xf numFmtId="0" fontId="0" fillId="6" borderId="4" xfId="0" applyNumberFormat="1" applyFill="1" applyBorder="1"/>
    <xf numFmtId="0" fontId="0" fillId="7" borderId="4" xfId="0" applyFill="1" applyBorder="1"/>
    <xf numFmtId="0" fontId="0" fillId="7" borderId="4" xfId="0" applyFill="1" applyBorder="1" applyAlignment="1">
      <alignment horizontal="left"/>
    </xf>
    <xf numFmtId="0" fontId="0" fillId="7" borderId="4" xfId="0" applyNumberFormat="1" applyFill="1" applyBorder="1"/>
  </cellXfs>
  <cellStyles count="29">
    <cellStyle name="20% - Accent2 2" xfId="25" xr:uid="{E026B7E0-A74F-4644-B98E-0974DA3C639A}"/>
    <cellStyle name="20% - Accent2 2 2" xfId="26" xr:uid="{1985DC04-A5BE-4C0B-84E6-287D6DD92E90}"/>
    <cellStyle name="Currency 2" xfId="1" xr:uid="{00000000-0005-0000-0000-000004000000}"/>
    <cellStyle name="Currency 3" xfId="21" xr:uid="{00000000-0005-0000-0000-000005000000}"/>
    <cellStyle name="Currency 3 2" xfId="23" xr:uid="{00000000-0005-0000-0000-000006000000}"/>
    <cellStyle name="Currency 4" xfId="24" xr:uid="{F6230D33-D8B7-420D-AEF9-BA70C2B64949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7" builtinId="9" hidden="1"/>
    <cellStyle name="Followed Hyperlink" xfId="5" builtinId="9" hidden="1"/>
    <cellStyle name="Heading 1" xfId="27" builtinId="16"/>
    <cellStyle name="Heading 2" xfId="17" builtinId="17"/>
    <cellStyle name="Heading 3" xfId="18" builtinId="18"/>
    <cellStyle name="Heading 4" xfId="19" builtinId="19"/>
    <cellStyle name="Hyperlink" xfId="10" builtinId="8" hidden="1"/>
    <cellStyle name="Hyperlink" xfId="12" builtinId="8" hidden="1"/>
    <cellStyle name="Hyperlink" xfId="6" builtinId="8" hidden="1"/>
    <cellStyle name="Hyperlink" xfId="8" builtinId="8" hidden="1"/>
    <cellStyle name="Hyperlink" xfId="4" builtinId="8" hidden="1"/>
    <cellStyle name="Normal" xfId="0" builtinId="0"/>
    <cellStyle name="Normal 2" xfId="2" xr:uid="{00000000-0005-0000-0000-000016000000}"/>
    <cellStyle name="Normal 3" xfId="14" xr:uid="{00000000-0005-0000-0000-000017000000}"/>
    <cellStyle name="Normal 4" xfId="20" xr:uid="{00000000-0005-0000-0000-000018000000}"/>
    <cellStyle name="Normal 4 2" xfId="22" xr:uid="{00000000-0005-0000-0000-000019000000}"/>
    <cellStyle name="Normal 5" xfId="28" xr:uid="{9248EB6A-C5E6-4E96-9C77-08EDDD18DD4A}"/>
    <cellStyle name="Normal_EXCEL3-2" xfId="3" xr:uid="{00000000-0005-0000-0000-00001A000000}"/>
    <cellStyle name="Percent 2" xfId="15" xr:uid="{00000000-0005-0000-0000-00001C000000}"/>
    <cellStyle name="Title" xfId="16" builtinId="15"/>
  </cellStyles>
  <dxfs count="16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theme="7" tint="0.399945066682943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</dxf>
    <dxf>
      <border outline="0"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solid">
          <fgColor indexed="64"/>
          <bgColor theme="4" tint="0.59999389629810485"/>
        </patternFill>
      </fill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d\-m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layout>
        <c:manualLayout>
          <c:xMode val="edge"/>
          <c:yMode val="edge"/>
          <c:x val="0.39391227624615205"/>
          <c:y val="2.3932799713560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'Quick Analysis Tool'!$B$15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Analysis Tool'!$A$16:$A$20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'Quick Analysis Tool'!$B$16:$B$20</c:f>
              <c:numCache>
                <c:formatCode>"$"#,##0</c:formatCode>
                <c:ptCount val="5"/>
                <c:pt idx="0">
                  <c:v>4520</c:v>
                </c:pt>
                <c:pt idx="1">
                  <c:v>3220</c:v>
                </c:pt>
                <c:pt idx="2">
                  <c:v>4560</c:v>
                </c:pt>
                <c:pt idx="3">
                  <c:v>5600</c:v>
                </c:pt>
                <c:pt idx="4">
                  <c:v>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A-41A4-986A-83B733B10DD4}"/>
            </c:ext>
          </c:extLst>
        </c:ser>
        <c:ser>
          <c:idx val="1"/>
          <c:order val="1"/>
          <c:tx>
            <c:strRef>
              <c:f>'Quick Analysis Tool'!$C$15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'Quick Analysis Tool'!$A$16:$A$20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'Quick Analysis Tool'!$C$16:$C$20</c:f>
              <c:numCache>
                <c:formatCode>"$"#,##0</c:formatCode>
                <c:ptCount val="5"/>
                <c:pt idx="0">
                  <c:v>3620</c:v>
                </c:pt>
                <c:pt idx="1">
                  <c:v>5230</c:v>
                </c:pt>
                <c:pt idx="2">
                  <c:v>2320</c:v>
                </c:pt>
                <c:pt idx="3">
                  <c:v>6510</c:v>
                </c:pt>
                <c:pt idx="4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A-41A4-986A-83B733B10DD4}"/>
            </c:ext>
          </c:extLst>
        </c:ser>
        <c:ser>
          <c:idx val="2"/>
          <c:order val="2"/>
          <c:tx>
            <c:strRef>
              <c:f>'Quick Analysis Tool'!$D$15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'Quick Analysis Tool'!$A$16:$A$20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'Quick Analysis Tool'!$D$16:$D$20</c:f>
              <c:numCache>
                <c:formatCode>"$"#,##0</c:formatCode>
                <c:ptCount val="5"/>
                <c:pt idx="0">
                  <c:v>2560</c:v>
                </c:pt>
                <c:pt idx="1">
                  <c:v>4550</c:v>
                </c:pt>
                <c:pt idx="2">
                  <c:v>3220</c:v>
                </c:pt>
                <c:pt idx="3">
                  <c:v>5660</c:v>
                </c:pt>
                <c:pt idx="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A-41A4-986A-83B733B10DD4}"/>
            </c:ext>
          </c:extLst>
        </c:ser>
        <c:ser>
          <c:idx val="3"/>
          <c:order val="3"/>
          <c:tx>
            <c:strRef>
              <c:f>'Quick Analysis Tool'!$E$15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'Quick Analysis Tool'!$A$16:$A$20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'Quick Analysis Tool'!$E$16:$E$20</c:f>
              <c:numCache>
                <c:formatCode>"$"#,##0</c:formatCode>
                <c:ptCount val="5"/>
                <c:pt idx="0">
                  <c:v>2750</c:v>
                </c:pt>
                <c:pt idx="1">
                  <c:v>5400</c:v>
                </c:pt>
                <c:pt idx="2">
                  <c:v>2320</c:v>
                </c:pt>
                <c:pt idx="3">
                  <c:v>4500</c:v>
                </c:pt>
                <c:pt idx="4">
                  <c:v>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A-41A4-986A-83B733B1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286992"/>
        <c:axId val="733287320"/>
      </c:barChart>
      <c:catAx>
        <c:axId val="7332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87320"/>
        <c:crosses val="autoZero"/>
        <c:auto val="1"/>
        <c:lblAlgn val="ctr"/>
        <c:lblOffset val="100"/>
        <c:noMultiLvlLbl val="0"/>
      </c:catAx>
      <c:valAx>
        <c:axId val="7332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Data.xlsx]Pivot Table!PivotTable5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Table'!$K$13:$K$14</c:f>
              <c:strCache>
                <c:ptCount val="1"/>
                <c:pt idx="0">
                  <c:v>Frozen Yogurt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Table'!$J$15:$J$18</c:f>
              <c:strCache>
                <c:ptCount val="3"/>
                <c:pt idx="0">
                  <c:v>Bishop</c:v>
                </c:pt>
                <c:pt idx="1">
                  <c:v>Pullen</c:v>
                </c:pt>
                <c:pt idx="2">
                  <c:v>Watson</c:v>
                </c:pt>
              </c:strCache>
            </c:strRef>
          </c:cat>
          <c:val>
            <c:numRef>
              <c:f>'Pivot Table'!$K$15:$K$18</c:f>
              <c:numCache>
                <c:formatCode>General</c:formatCode>
                <c:ptCount val="3"/>
                <c:pt idx="0">
                  <c:v>61740</c:v>
                </c:pt>
                <c:pt idx="1">
                  <c:v>66810</c:v>
                </c:pt>
                <c:pt idx="2">
                  <c:v>55475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D-412A-8326-A1973B584450}"/>
            </c:ext>
          </c:extLst>
        </c:ser>
        <c:ser>
          <c:idx val="1"/>
          <c:order val="1"/>
          <c:tx>
            <c:strRef>
              <c:f>'Pivot Table'!$L$13:$L$14</c:f>
              <c:strCache>
                <c:ptCount val="1"/>
                <c:pt idx="0">
                  <c:v>Ice Cream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Table'!$J$15:$J$18</c:f>
              <c:strCache>
                <c:ptCount val="3"/>
                <c:pt idx="0">
                  <c:v>Bishop</c:v>
                </c:pt>
                <c:pt idx="1">
                  <c:v>Pullen</c:v>
                </c:pt>
                <c:pt idx="2">
                  <c:v>Watson</c:v>
                </c:pt>
              </c:strCache>
            </c:strRef>
          </c:cat>
          <c:val>
            <c:numRef>
              <c:f>'Pivot Table'!$L$15:$L$18</c:f>
              <c:numCache>
                <c:formatCode>General</c:formatCode>
                <c:ptCount val="3"/>
                <c:pt idx="0">
                  <c:v>175410</c:v>
                </c:pt>
                <c:pt idx="1">
                  <c:v>137515</c:v>
                </c:pt>
                <c:pt idx="2">
                  <c:v>161855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D-412A-8326-A1973B584450}"/>
            </c:ext>
          </c:extLst>
        </c:ser>
        <c:ser>
          <c:idx val="2"/>
          <c:order val="2"/>
          <c:tx>
            <c:strRef>
              <c:f>'Pivot Table'!$M$13:$M$14</c:f>
              <c:strCache>
                <c:ptCount val="1"/>
                <c:pt idx="0">
                  <c:v>Popsicles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Table'!$J$15:$J$18</c:f>
              <c:strCache>
                <c:ptCount val="3"/>
                <c:pt idx="0">
                  <c:v>Bishop</c:v>
                </c:pt>
                <c:pt idx="1">
                  <c:v>Pullen</c:v>
                </c:pt>
                <c:pt idx="2">
                  <c:v>Watson</c:v>
                </c:pt>
              </c:strCache>
            </c:strRef>
          </c:cat>
          <c:val>
            <c:numRef>
              <c:f>'Pivot Table'!$M$15:$M$18</c:f>
              <c:numCache>
                <c:formatCode>General</c:formatCode>
                <c:ptCount val="3"/>
                <c:pt idx="0">
                  <c:v>45785</c:v>
                </c:pt>
                <c:pt idx="1">
                  <c:v>46605</c:v>
                </c:pt>
                <c:pt idx="2">
                  <c:v>73090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D-412A-8326-A1973B584450}"/>
            </c:ext>
          </c:extLst>
        </c:ser>
        <c:ser>
          <c:idx val="3"/>
          <c:order val="3"/>
          <c:tx>
            <c:strRef>
              <c:f>'Pivot Table'!$N$13:$N$14</c:f>
              <c:strCache>
                <c:ptCount val="1"/>
                <c:pt idx="0">
                  <c:v>Tasty Treats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Table'!$J$15:$J$18</c:f>
              <c:strCache>
                <c:ptCount val="3"/>
                <c:pt idx="0">
                  <c:v>Bishop</c:v>
                </c:pt>
                <c:pt idx="1">
                  <c:v>Pullen</c:v>
                </c:pt>
                <c:pt idx="2">
                  <c:v>Watson</c:v>
                </c:pt>
              </c:strCache>
            </c:strRef>
          </c:cat>
          <c:val>
            <c:numRef>
              <c:f>'Pivot Table'!$N$15:$N$18</c:f>
              <c:numCache>
                <c:formatCode>General</c:formatCode>
                <c:ptCount val="3"/>
                <c:pt idx="0">
                  <c:v>71665</c:v>
                </c:pt>
                <c:pt idx="1">
                  <c:v>49685</c:v>
                </c:pt>
                <c:pt idx="2">
                  <c:v>93480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D-412A-8326-A1973B58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879808"/>
        <c:axId val="617586592"/>
      </c:barChart>
      <c:catAx>
        <c:axId val="736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86592"/>
        <c:crosses val="autoZero"/>
        <c:auto val="1"/>
        <c:lblAlgn val="ctr"/>
        <c:lblOffset val="100"/>
        <c:noMultiLvlLbl val="0"/>
      </c:catAx>
      <c:valAx>
        <c:axId val="6175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5031</xdr:colOff>
      <xdr:row>2</xdr:row>
      <xdr:rowOff>161636</xdr:rowOff>
    </xdr:from>
    <xdr:to>
      <xdr:col>12</xdr:col>
      <xdr:colOff>458858</xdr:colOff>
      <xdr:row>13</xdr:row>
      <xdr:rowOff>183343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0195D-4DC3-401B-B219-FA64DDAB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171450</xdr:rowOff>
    </xdr:from>
    <xdr:to>
      <xdr:col>14</xdr:col>
      <xdr:colOff>257175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A9877-7FE6-4029-9496-8755988A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Dynamic</v>
          </cell>
        </row>
        <row r="2">
          <cell r="A2" t="str">
            <v>Prices</v>
          </cell>
          <cell r="B2" t="str">
            <v>Prices</v>
          </cell>
        </row>
        <row r="3">
          <cell r="A3">
            <v>1.5</v>
          </cell>
          <cell r="B3">
            <v>1.5</v>
          </cell>
        </row>
        <row r="4">
          <cell r="A4">
            <v>1.25</v>
          </cell>
          <cell r="B4">
            <v>1.25</v>
          </cell>
        </row>
        <row r="5">
          <cell r="A5">
            <v>2.5</v>
          </cell>
          <cell r="B5">
            <v>2.5</v>
          </cell>
        </row>
        <row r="6">
          <cell r="A6">
            <v>3</v>
          </cell>
          <cell r="B6">
            <v>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451.673727083333" createdVersion="7" refreshedVersion="7" minRefreshableVersion="3" recordCount="164" xr:uid="{A533B4DF-1EE3-4757-8317-5630F633FD9A}">
  <cacheSource type="worksheet">
    <worksheetSource ref="A4:G168" sheet="Pivot Table"/>
  </cacheSource>
  <cacheFields count="7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Type" numFmtId="0">
      <sharedItems count="4">
        <s v="Ice Cream"/>
        <s v="Frozen Yogurt"/>
        <s v="Tasty Treats"/>
        <s v="Popsicles"/>
      </sharedItems>
    </cacheField>
    <cacheField name="Salesperson" numFmtId="0">
      <sharedItems count="3">
        <s v="Bishop"/>
        <s v="Pullen"/>
        <s v="Watson"/>
      </sharedItems>
    </cacheField>
    <cacheField name="Region" numFmtId="0">
      <sharedItems count="3">
        <s v="North"/>
        <s v="Central"/>
        <s v="West"/>
      </sharedItems>
    </cacheField>
    <cacheField name="Sales" numFmtId="165">
      <sharedItems containsSemiMixedTypes="0" containsString="0" containsNumber="1" minValue="235.5" maxValue="21971.25" count="80">
        <n v="8179.5"/>
        <n v="3897"/>
        <n v="12370.5"/>
        <n v="10992"/>
        <n v="3084"/>
        <n v="13231.5"/>
        <n v="8832"/>
        <n v="3547.5"/>
        <n v="13413"/>
        <n v="4026"/>
        <n v="3238.5"/>
        <n v="14596.5"/>
        <n v="8793"/>
        <n v="2395.5"/>
        <n v="3553.5"/>
        <n v="11761.5"/>
        <n v="8943"/>
        <n v="11122.5"/>
        <n v="13428"/>
        <n v="7480.5"/>
        <n v="4887"/>
        <n v="14647.5"/>
        <n v="14619"/>
        <n v="5380.5"/>
        <n v="14446.5"/>
        <n v="867"/>
        <n v="1498.5"/>
        <n v="235.5"/>
        <n v="11838"/>
        <n v="2367"/>
        <n v="7030.5"/>
        <n v="2046"/>
        <n v="6880.5"/>
        <n v="11979"/>
        <n v="7344"/>
        <n v="747"/>
        <n v="9486"/>
        <n v="7342.5"/>
        <n v="7318.5"/>
        <n v="8434.5"/>
        <n v="12269.25"/>
        <n v="5845.5"/>
        <n v="18555.75"/>
        <n v="16488"/>
        <n v="4626"/>
        <n v="19847.25"/>
        <n v="13248"/>
        <n v="5321.25"/>
        <n v="20119.5"/>
        <n v="6039"/>
        <n v="4857.75"/>
        <n v="21894.75"/>
        <n v="13189.5"/>
        <n v="3593.25"/>
        <n v="5330.25"/>
        <n v="17642.25"/>
        <n v="13414.5"/>
        <n v="16683.75"/>
        <n v="20142"/>
        <n v="11220.75"/>
        <n v="7330.5"/>
        <n v="21971.25"/>
        <n v="21928.5"/>
        <n v="8070.75"/>
        <n v="21669.75"/>
        <n v="1300.5"/>
        <n v="2247.75"/>
        <n v="353.25"/>
        <n v="17757"/>
        <n v="3550.5"/>
        <n v="10545.75"/>
        <n v="3069"/>
        <n v="10320.75"/>
        <n v="17968.5"/>
        <n v="11016"/>
        <n v="1120.5"/>
        <n v="14229"/>
        <n v="11013.75"/>
        <n v="10977.75"/>
        <n v="12651.75"/>
      </sharedItems>
    </cacheField>
    <cacheField name="Units" numFmtId="1">
      <sharedItems containsSemiMixedTypes="0" containsString="0" containsNumber="1" minValue="157" maxValue="146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x v="0"/>
    <x v="0"/>
    <x v="0"/>
    <x v="0"/>
    <x v="0"/>
    <x v="0"/>
    <n v="5453"/>
  </r>
  <r>
    <x v="0"/>
    <x v="0"/>
    <x v="1"/>
    <x v="1"/>
    <x v="1"/>
    <x v="1"/>
    <n v="2598"/>
  </r>
  <r>
    <x v="0"/>
    <x v="0"/>
    <x v="2"/>
    <x v="2"/>
    <x v="1"/>
    <x v="2"/>
    <n v="8247"/>
  </r>
  <r>
    <x v="0"/>
    <x v="0"/>
    <x v="0"/>
    <x v="0"/>
    <x v="1"/>
    <x v="3"/>
    <n v="7328"/>
  </r>
  <r>
    <x v="0"/>
    <x v="0"/>
    <x v="3"/>
    <x v="1"/>
    <x v="1"/>
    <x v="4"/>
    <n v="2056"/>
  </r>
  <r>
    <x v="1"/>
    <x v="0"/>
    <x v="0"/>
    <x v="2"/>
    <x v="1"/>
    <x v="5"/>
    <n v="8821"/>
  </r>
  <r>
    <x v="1"/>
    <x v="0"/>
    <x v="1"/>
    <x v="0"/>
    <x v="2"/>
    <x v="6"/>
    <n v="5888"/>
  </r>
  <r>
    <x v="1"/>
    <x v="0"/>
    <x v="2"/>
    <x v="1"/>
    <x v="0"/>
    <x v="7"/>
    <n v="2365"/>
  </r>
  <r>
    <x v="1"/>
    <x v="0"/>
    <x v="0"/>
    <x v="0"/>
    <x v="2"/>
    <x v="8"/>
    <n v="8942"/>
  </r>
  <r>
    <x v="1"/>
    <x v="0"/>
    <x v="3"/>
    <x v="0"/>
    <x v="2"/>
    <x v="9"/>
    <n v="2684"/>
  </r>
  <r>
    <x v="1"/>
    <x v="0"/>
    <x v="0"/>
    <x v="1"/>
    <x v="2"/>
    <x v="10"/>
    <n v="2159"/>
  </r>
  <r>
    <x v="2"/>
    <x v="0"/>
    <x v="1"/>
    <x v="2"/>
    <x v="1"/>
    <x v="11"/>
    <n v="9731"/>
  </r>
  <r>
    <x v="2"/>
    <x v="0"/>
    <x v="2"/>
    <x v="2"/>
    <x v="1"/>
    <x v="12"/>
    <n v="5862"/>
  </r>
  <r>
    <x v="2"/>
    <x v="0"/>
    <x v="0"/>
    <x v="0"/>
    <x v="2"/>
    <x v="13"/>
    <n v="1597"/>
  </r>
  <r>
    <x v="2"/>
    <x v="0"/>
    <x v="3"/>
    <x v="1"/>
    <x v="1"/>
    <x v="14"/>
    <n v="2369"/>
  </r>
  <r>
    <x v="2"/>
    <x v="0"/>
    <x v="0"/>
    <x v="0"/>
    <x v="0"/>
    <x v="15"/>
    <n v="7841"/>
  </r>
  <r>
    <x v="2"/>
    <x v="0"/>
    <x v="1"/>
    <x v="0"/>
    <x v="1"/>
    <x v="16"/>
    <n v="5962"/>
  </r>
  <r>
    <x v="2"/>
    <x v="0"/>
    <x v="2"/>
    <x v="1"/>
    <x v="2"/>
    <x v="17"/>
    <n v="7415"/>
  </r>
  <r>
    <x v="3"/>
    <x v="0"/>
    <x v="0"/>
    <x v="2"/>
    <x v="0"/>
    <x v="18"/>
    <n v="8952"/>
  </r>
  <r>
    <x v="3"/>
    <x v="0"/>
    <x v="3"/>
    <x v="2"/>
    <x v="2"/>
    <x v="19"/>
    <n v="4987"/>
  </r>
  <r>
    <x v="3"/>
    <x v="0"/>
    <x v="0"/>
    <x v="0"/>
    <x v="2"/>
    <x v="20"/>
    <n v="3258"/>
  </r>
  <r>
    <x v="3"/>
    <x v="0"/>
    <x v="1"/>
    <x v="1"/>
    <x v="2"/>
    <x v="21"/>
    <n v="9765"/>
  </r>
  <r>
    <x v="3"/>
    <x v="0"/>
    <x v="2"/>
    <x v="0"/>
    <x v="2"/>
    <x v="22"/>
    <n v="9746"/>
  </r>
  <r>
    <x v="3"/>
    <x v="0"/>
    <x v="0"/>
    <x v="2"/>
    <x v="0"/>
    <x v="23"/>
    <n v="3587"/>
  </r>
  <r>
    <x v="3"/>
    <x v="0"/>
    <x v="3"/>
    <x v="2"/>
    <x v="2"/>
    <x v="24"/>
    <n v="9631"/>
  </r>
  <r>
    <x v="3"/>
    <x v="0"/>
    <x v="0"/>
    <x v="0"/>
    <x v="2"/>
    <x v="25"/>
    <n v="578"/>
  </r>
  <r>
    <x v="4"/>
    <x v="0"/>
    <x v="1"/>
    <x v="1"/>
    <x v="0"/>
    <x v="26"/>
    <n v="999"/>
  </r>
  <r>
    <x v="4"/>
    <x v="0"/>
    <x v="2"/>
    <x v="1"/>
    <x v="0"/>
    <x v="27"/>
    <n v="157"/>
  </r>
  <r>
    <x v="4"/>
    <x v="0"/>
    <x v="0"/>
    <x v="1"/>
    <x v="0"/>
    <x v="28"/>
    <n v="7892"/>
  </r>
  <r>
    <x v="4"/>
    <x v="0"/>
    <x v="3"/>
    <x v="0"/>
    <x v="2"/>
    <x v="29"/>
    <n v="1578"/>
  </r>
  <r>
    <x v="4"/>
    <x v="0"/>
    <x v="0"/>
    <x v="2"/>
    <x v="1"/>
    <x v="30"/>
    <n v="4687"/>
  </r>
  <r>
    <x v="4"/>
    <x v="0"/>
    <x v="1"/>
    <x v="2"/>
    <x v="1"/>
    <x v="31"/>
    <n v="1364"/>
  </r>
  <r>
    <x v="4"/>
    <x v="0"/>
    <x v="2"/>
    <x v="0"/>
    <x v="1"/>
    <x v="32"/>
    <n v="4587"/>
  </r>
  <r>
    <x v="4"/>
    <x v="0"/>
    <x v="0"/>
    <x v="1"/>
    <x v="0"/>
    <x v="33"/>
    <n v="7986"/>
  </r>
  <r>
    <x v="4"/>
    <x v="0"/>
    <x v="3"/>
    <x v="1"/>
    <x v="0"/>
    <x v="34"/>
    <n v="4896"/>
  </r>
  <r>
    <x v="4"/>
    <x v="0"/>
    <x v="0"/>
    <x v="1"/>
    <x v="0"/>
    <x v="32"/>
    <n v="4587"/>
  </r>
  <r>
    <x v="4"/>
    <x v="0"/>
    <x v="1"/>
    <x v="0"/>
    <x v="0"/>
    <x v="35"/>
    <n v="498"/>
  </r>
  <r>
    <x v="4"/>
    <x v="0"/>
    <x v="2"/>
    <x v="2"/>
    <x v="0"/>
    <x v="32"/>
    <n v="4587"/>
  </r>
  <r>
    <x v="4"/>
    <x v="0"/>
    <x v="0"/>
    <x v="2"/>
    <x v="2"/>
    <x v="36"/>
    <n v="6324"/>
  </r>
  <r>
    <x v="5"/>
    <x v="0"/>
    <x v="3"/>
    <x v="0"/>
    <x v="2"/>
    <x v="37"/>
    <n v="4895"/>
  </r>
  <r>
    <x v="5"/>
    <x v="0"/>
    <x v="0"/>
    <x v="1"/>
    <x v="0"/>
    <x v="38"/>
    <n v="4879"/>
  </r>
  <r>
    <x v="5"/>
    <x v="0"/>
    <x v="0"/>
    <x v="0"/>
    <x v="0"/>
    <x v="39"/>
    <n v="5623"/>
  </r>
  <r>
    <x v="5"/>
    <x v="0"/>
    <x v="1"/>
    <x v="1"/>
    <x v="1"/>
    <x v="1"/>
    <n v="2598"/>
  </r>
  <r>
    <x v="5"/>
    <x v="0"/>
    <x v="2"/>
    <x v="2"/>
    <x v="1"/>
    <x v="2"/>
    <n v="8247"/>
  </r>
  <r>
    <x v="5"/>
    <x v="0"/>
    <x v="0"/>
    <x v="0"/>
    <x v="1"/>
    <x v="3"/>
    <n v="7328"/>
  </r>
  <r>
    <x v="5"/>
    <x v="0"/>
    <x v="3"/>
    <x v="1"/>
    <x v="1"/>
    <x v="4"/>
    <n v="2056"/>
  </r>
  <r>
    <x v="6"/>
    <x v="0"/>
    <x v="0"/>
    <x v="2"/>
    <x v="1"/>
    <x v="5"/>
    <n v="8821"/>
  </r>
  <r>
    <x v="6"/>
    <x v="0"/>
    <x v="1"/>
    <x v="0"/>
    <x v="2"/>
    <x v="6"/>
    <n v="5888"/>
  </r>
  <r>
    <x v="6"/>
    <x v="0"/>
    <x v="2"/>
    <x v="1"/>
    <x v="0"/>
    <x v="7"/>
    <n v="2365"/>
  </r>
  <r>
    <x v="6"/>
    <x v="0"/>
    <x v="0"/>
    <x v="0"/>
    <x v="2"/>
    <x v="8"/>
    <n v="8942"/>
  </r>
  <r>
    <x v="6"/>
    <x v="0"/>
    <x v="3"/>
    <x v="0"/>
    <x v="2"/>
    <x v="9"/>
    <n v="2684"/>
  </r>
  <r>
    <x v="6"/>
    <x v="0"/>
    <x v="0"/>
    <x v="1"/>
    <x v="2"/>
    <x v="10"/>
    <n v="2159"/>
  </r>
  <r>
    <x v="6"/>
    <x v="0"/>
    <x v="1"/>
    <x v="2"/>
    <x v="1"/>
    <x v="11"/>
    <n v="9731"/>
  </r>
  <r>
    <x v="7"/>
    <x v="0"/>
    <x v="2"/>
    <x v="2"/>
    <x v="1"/>
    <x v="12"/>
    <n v="5862"/>
  </r>
  <r>
    <x v="7"/>
    <x v="0"/>
    <x v="0"/>
    <x v="0"/>
    <x v="2"/>
    <x v="13"/>
    <n v="1597"/>
  </r>
  <r>
    <x v="7"/>
    <x v="0"/>
    <x v="3"/>
    <x v="1"/>
    <x v="1"/>
    <x v="14"/>
    <n v="2369"/>
  </r>
  <r>
    <x v="7"/>
    <x v="0"/>
    <x v="0"/>
    <x v="0"/>
    <x v="0"/>
    <x v="15"/>
    <n v="7841"/>
  </r>
  <r>
    <x v="7"/>
    <x v="0"/>
    <x v="1"/>
    <x v="0"/>
    <x v="1"/>
    <x v="16"/>
    <n v="5962"/>
  </r>
  <r>
    <x v="7"/>
    <x v="0"/>
    <x v="2"/>
    <x v="1"/>
    <x v="2"/>
    <x v="17"/>
    <n v="7415"/>
  </r>
  <r>
    <x v="7"/>
    <x v="0"/>
    <x v="0"/>
    <x v="2"/>
    <x v="0"/>
    <x v="18"/>
    <n v="8952"/>
  </r>
  <r>
    <x v="7"/>
    <x v="0"/>
    <x v="3"/>
    <x v="2"/>
    <x v="2"/>
    <x v="19"/>
    <n v="4987"/>
  </r>
  <r>
    <x v="8"/>
    <x v="0"/>
    <x v="0"/>
    <x v="0"/>
    <x v="2"/>
    <x v="20"/>
    <n v="3258"/>
  </r>
  <r>
    <x v="8"/>
    <x v="0"/>
    <x v="1"/>
    <x v="1"/>
    <x v="2"/>
    <x v="21"/>
    <n v="9765"/>
  </r>
  <r>
    <x v="8"/>
    <x v="0"/>
    <x v="2"/>
    <x v="0"/>
    <x v="2"/>
    <x v="22"/>
    <n v="9746"/>
  </r>
  <r>
    <x v="8"/>
    <x v="0"/>
    <x v="0"/>
    <x v="2"/>
    <x v="0"/>
    <x v="23"/>
    <n v="3587"/>
  </r>
  <r>
    <x v="8"/>
    <x v="0"/>
    <x v="3"/>
    <x v="2"/>
    <x v="2"/>
    <x v="24"/>
    <n v="9631"/>
  </r>
  <r>
    <x v="8"/>
    <x v="0"/>
    <x v="0"/>
    <x v="0"/>
    <x v="2"/>
    <x v="25"/>
    <n v="578"/>
  </r>
  <r>
    <x v="9"/>
    <x v="0"/>
    <x v="1"/>
    <x v="1"/>
    <x v="0"/>
    <x v="26"/>
    <n v="999"/>
  </r>
  <r>
    <x v="9"/>
    <x v="0"/>
    <x v="2"/>
    <x v="1"/>
    <x v="0"/>
    <x v="27"/>
    <n v="157"/>
  </r>
  <r>
    <x v="9"/>
    <x v="0"/>
    <x v="0"/>
    <x v="1"/>
    <x v="0"/>
    <x v="28"/>
    <n v="7892"/>
  </r>
  <r>
    <x v="9"/>
    <x v="0"/>
    <x v="3"/>
    <x v="0"/>
    <x v="2"/>
    <x v="29"/>
    <n v="1578"/>
  </r>
  <r>
    <x v="9"/>
    <x v="0"/>
    <x v="0"/>
    <x v="2"/>
    <x v="1"/>
    <x v="30"/>
    <n v="4687"/>
  </r>
  <r>
    <x v="9"/>
    <x v="0"/>
    <x v="1"/>
    <x v="2"/>
    <x v="1"/>
    <x v="31"/>
    <n v="1364"/>
  </r>
  <r>
    <x v="10"/>
    <x v="0"/>
    <x v="2"/>
    <x v="0"/>
    <x v="1"/>
    <x v="32"/>
    <n v="4587"/>
  </r>
  <r>
    <x v="10"/>
    <x v="0"/>
    <x v="0"/>
    <x v="1"/>
    <x v="0"/>
    <x v="33"/>
    <n v="7986"/>
  </r>
  <r>
    <x v="10"/>
    <x v="0"/>
    <x v="3"/>
    <x v="1"/>
    <x v="0"/>
    <x v="34"/>
    <n v="4896"/>
  </r>
  <r>
    <x v="10"/>
    <x v="0"/>
    <x v="0"/>
    <x v="1"/>
    <x v="0"/>
    <x v="32"/>
    <n v="4587"/>
  </r>
  <r>
    <x v="10"/>
    <x v="0"/>
    <x v="1"/>
    <x v="0"/>
    <x v="0"/>
    <x v="35"/>
    <n v="498"/>
  </r>
  <r>
    <x v="11"/>
    <x v="0"/>
    <x v="2"/>
    <x v="2"/>
    <x v="0"/>
    <x v="32"/>
    <n v="4587"/>
  </r>
  <r>
    <x v="11"/>
    <x v="0"/>
    <x v="0"/>
    <x v="2"/>
    <x v="2"/>
    <x v="36"/>
    <n v="6324"/>
  </r>
  <r>
    <x v="11"/>
    <x v="0"/>
    <x v="3"/>
    <x v="0"/>
    <x v="2"/>
    <x v="37"/>
    <n v="4895"/>
  </r>
  <r>
    <x v="11"/>
    <x v="0"/>
    <x v="0"/>
    <x v="1"/>
    <x v="0"/>
    <x v="38"/>
    <n v="4879"/>
  </r>
  <r>
    <x v="0"/>
    <x v="1"/>
    <x v="0"/>
    <x v="0"/>
    <x v="0"/>
    <x v="40"/>
    <n v="8179.5"/>
  </r>
  <r>
    <x v="0"/>
    <x v="1"/>
    <x v="1"/>
    <x v="1"/>
    <x v="1"/>
    <x v="41"/>
    <n v="3897"/>
  </r>
  <r>
    <x v="0"/>
    <x v="1"/>
    <x v="2"/>
    <x v="2"/>
    <x v="1"/>
    <x v="42"/>
    <n v="12370.5"/>
  </r>
  <r>
    <x v="0"/>
    <x v="1"/>
    <x v="0"/>
    <x v="0"/>
    <x v="1"/>
    <x v="43"/>
    <n v="10992"/>
  </r>
  <r>
    <x v="0"/>
    <x v="1"/>
    <x v="3"/>
    <x v="1"/>
    <x v="1"/>
    <x v="44"/>
    <n v="3084"/>
  </r>
  <r>
    <x v="1"/>
    <x v="1"/>
    <x v="0"/>
    <x v="2"/>
    <x v="1"/>
    <x v="45"/>
    <n v="13231.5"/>
  </r>
  <r>
    <x v="1"/>
    <x v="1"/>
    <x v="1"/>
    <x v="0"/>
    <x v="2"/>
    <x v="46"/>
    <n v="8832"/>
  </r>
  <r>
    <x v="1"/>
    <x v="1"/>
    <x v="2"/>
    <x v="1"/>
    <x v="0"/>
    <x v="47"/>
    <n v="3547.5"/>
  </r>
  <r>
    <x v="1"/>
    <x v="1"/>
    <x v="0"/>
    <x v="0"/>
    <x v="2"/>
    <x v="48"/>
    <n v="13413"/>
  </r>
  <r>
    <x v="1"/>
    <x v="1"/>
    <x v="3"/>
    <x v="0"/>
    <x v="2"/>
    <x v="49"/>
    <n v="4026"/>
  </r>
  <r>
    <x v="1"/>
    <x v="1"/>
    <x v="0"/>
    <x v="1"/>
    <x v="2"/>
    <x v="50"/>
    <n v="3238.5"/>
  </r>
  <r>
    <x v="2"/>
    <x v="1"/>
    <x v="1"/>
    <x v="2"/>
    <x v="1"/>
    <x v="51"/>
    <n v="14596.5"/>
  </r>
  <r>
    <x v="2"/>
    <x v="1"/>
    <x v="2"/>
    <x v="2"/>
    <x v="1"/>
    <x v="52"/>
    <n v="8793"/>
  </r>
  <r>
    <x v="2"/>
    <x v="1"/>
    <x v="0"/>
    <x v="0"/>
    <x v="2"/>
    <x v="53"/>
    <n v="2395.5"/>
  </r>
  <r>
    <x v="2"/>
    <x v="1"/>
    <x v="3"/>
    <x v="1"/>
    <x v="1"/>
    <x v="54"/>
    <n v="3553.5"/>
  </r>
  <r>
    <x v="2"/>
    <x v="1"/>
    <x v="0"/>
    <x v="0"/>
    <x v="0"/>
    <x v="55"/>
    <n v="11761.5"/>
  </r>
  <r>
    <x v="2"/>
    <x v="1"/>
    <x v="1"/>
    <x v="0"/>
    <x v="1"/>
    <x v="56"/>
    <n v="8943"/>
  </r>
  <r>
    <x v="2"/>
    <x v="1"/>
    <x v="2"/>
    <x v="1"/>
    <x v="2"/>
    <x v="57"/>
    <n v="11122.5"/>
  </r>
  <r>
    <x v="3"/>
    <x v="1"/>
    <x v="0"/>
    <x v="2"/>
    <x v="0"/>
    <x v="58"/>
    <n v="13428"/>
  </r>
  <r>
    <x v="3"/>
    <x v="1"/>
    <x v="3"/>
    <x v="2"/>
    <x v="2"/>
    <x v="59"/>
    <n v="7480.5"/>
  </r>
  <r>
    <x v="3"/>
    <x v="1"/>
    <x v="0"/>
    <x v="0"/>
    <x v="2"/>
    <x v="60"/>
    <n v="4887"/>
  </r>
  <r>
    <x v="3"/>
    <x v="1"/>
    <x v="1"/>
    <x v="1"/>
    <x v="2"/>
    <x v="61"/>
    <n v="14647.5"/>
  </r>
  <r>
    <x v="3"/>
    <x v="1"/>
    <x v="2"/>
    <x v="0"/>
    <x v="2"/>
    <x v="62"/>
    <n v="14619"/>
  </r>
  <r>
    <x v="3"/>
    <x v="1"/>
    <x v="0"/>
    <x v="2"/>
    <x v="0"/>
    <x v="63"/>
    <n v="5380.5"/>
  </r>
  <r>
    <x v="3"/>
    <x v="1"/>
    <x v="3"/>
    <x v="2"/>
    <x v="2"/>
    <x v="64"/>
    <n v="14446.5"/>
  </r>
  <r>
    <x v="3"/>
    <x v="1"/>
    <x v="0"/>
    <x v="0"/>
    <x v="2"/>
    <x v="65"/>
    <n v="867"/>
  </r>
  <r>
    <x v="4"/>
    <x v="1"/>
    <x v="1"/>
    <x v="1"/>
    <x v="0"/>
    <x v="66"/>
    <n v="1498.5"/>
  </r>
  <r>
    <x v="4"/>
    <x v="1"/>
    <x v="2"/>
    <x v="1"/>
    <x v="0"/>
    <x v="67"/>
    <n v="235.5"/>
  </r>
  <r>
    <x v="4"/>
    <x v="1"/>
    <x v="0"/>
    <x v="1"/>
    <x v="0"/>
    <x v="68"/>
    <n v="11838"/>
  </r>
  <r>
    <x v="4"/>
    <x v="1"/>
    <x v="3"/>
    <x v="0"/>
    <x v="2"/>
    <x v="69"/>
    <n v="2367"/>
  </r>
  <r>
    <x v="4"/>
    <x v="1"/>
    <x v="0"/>
    <x v="2"/>
    <x v="1"/>
    <x v="70"/>
    <n v="7030.5"/>
  </r>
  <r>
    <x v="4"/>
    <x v="1"/>
    <x v="1"/>
    <x v="2"/>
    <x v="1"/>
    <x v="71"/>
    <n v="2046"/>
  </r>
  <r>
    <x v="4"/>
    <x v="1"/>
    <x v="2"/>
    <x v="0"/>
    <x v="1"/>
    <x v="72"/>
    <n v="6880.5"/>
  </r>
  <r>
    <x v="4"/>
    <x v="1"/>
    <x v="0"/>
    <x v="1"/>
    <x v="0"/>
    <x v="73"/>
    <n v="11979"/>
  </r>
  <r>
    <x v="4"/>
    <x v="1"/>
    <x v="3"/>
    <x v="1"/>
    <x v="0"/>
    <x v="74"/>
    <n v="7344"/>
  </r>
  <r>
    <x v="4"/>
    <x v="1"/>
    <x v="0"/>
    <x v="1"/>
    <x v="0"/>
    <x v="72"/>
    <n v="6880.5"/>
  </r>
  <r>
    <x v="4"/>
    <x v="1"/>
    <x v="1"/>
    <x v="0"/>
    <x v="0"/>
    <x v="75"/>
    <n v="747"/>
  </r>
  <r>
    <x v="4"/>
    <x v="1"/>
    <x v="2"/>
    <x v="2"/>
    <x v="0"/>
    <x v="72"/>
    <n v="6880.5"/>
  </r>
  <r>
    <x v="4"/>
    <x v="1"/>
    <x v="0"/>
    <x v="2"/>
    <x v="2"/>
    <x v="76"/>
    <n v="9486"/>
  </r>
  <r>
    <x v="5"/>
    <x v="1"/>
    <x v="3"/>
    <x v="0"/>
    <x v="2"/>
    <x v="77"/>
    <n v="7342.5"/>
  </r>
  <r>
    <x v="5"/>
    <x v="1"/>
    <x v="0"/>
    <x v="1"/>
    <x v="0"/>
    <x v="78"/>
    <n v="7318.5"/>
  </r>
  <r>
    <x v="5"/>
    <x v="1"/>
    <x v="0"/>
    <x v="0"/>
    <x v="0"/>
    <x v="79"/>
    <n v="8434.5"/>
  </r>
  <r>
    <x v="5"/>
    <x v="1"/>
    <x v="1"/>
    <x v="1"/>
    <x v="1"/>
    <x v="41"/>
    <n v="3897"/>
  </r>
  <r>
    <x v="5"/>
    <x v="1"/>
    <x v="2"/>
    <x v="2"/>
    <x v="1"/>
    <x v="42"/>
    <n v="12370.5"/>
  </r>
  <r>
    <x v="5"/>
    <x v="1"/>
    <x v="0"/>
    <x v="0"/>
    <x v="1"/>
    <x v="43"/>
    <n v="10992"/>
  </r>
  <r>
    <x v="5"/>
    <x v="1"/>
    <x v="3"/>
    <x v="1"/>
    <x v="1"/>
    <x v="44"/>
    <n v="3084"/>
  </r>
  <r>
    <x v="6"/>
    <x v="1"/>
    <x v="0"/>
    <x v="2"/>
    <x v="1"/>
    <x v="45"/>
    <n v="13231.5"/>
  </r>
  <r>
    <x v="6"/>
    <x v="1"/>
    <x v="1"/>
    <x v="0"/>
    <x v="2"/>
    <x v="46"/>
    <n v="8832"/>
  </r>
  <r>
    <x v="6"/>
    <x v="1"/>
    <x v="2"/>
    <x v="1"/>
    <x v="0"/>
    <x v="47"/>
    <n v="3547.5"/>
  </r>
  <r>
    <x v="6"/>
    <x v="1"/>
    <x v="0"/>
    <x v="0"/>
    <x v="2"/>
    <x v="48"/>
    <n v="13413"/>
  </r>
  <r>
    <x v="6"/>
    <x v="1"/>
    <x v="3"/>
    <x v="0"/>
    <x v="2"/>
    <x v="49"/>
    <n v="4026"/>
  </r>
  <r>
    <x v="6"/>
    <x v="1"/>
    <x v="0"/>
    <x v="1"/>
    <x v="2"/>
    <x v="50"/>
    <n v="3238.5"/>
  </r>
  <r>
    <x v="6"/>
    <x v="1"/>
    <x v="1"/>
    <x v="2"/>
    <x v="1"/>
    <x v="51"/>
    <n v="14596.5"/>
  </r>
  <r>
    <x v="7"/>
    <x v="1"/>
    <x v="2"/>
    <x v="2"/>
    <x v="1"/>
    <x v="52"/>
    <n v="8793"/>
  </r>
  <r>
    <x v="7"/>
    <x v="1"/>
    <x v="0"/>
    <x v="0"/>
    <x v="2"/>
    <x v="53"/>
    <n v="2395.5"/>
  </r>
  <r>
    <x v="7"/>
    <x v="1"/>
    <x v="3"/>
    <x v="1"/>
    <x v="1"/>
    <x v="54"/>
    <n v="3553.5"/>
  </r>
  <r>
    <x v="7"/>
    <x v="1"/>
    <x v="0"/>
    <x v="0"/>
    <x v="0"/>
    <x v="55"/>
    <n v="11761.5"/>
  </r>
  <r>
    <x v="7"/>
    <x v="1"/>
    <x v="1"/>
    <x v="0"/>
    <x v="1"/>
    <x v="56"/>
    <n v="8943"/>
  </r>
  <r>
    <x v="7"/>
    <x v="1"/>
    <x v="2"/>
    <x v="1"/>
    <x v="2"/>
    <x v="57"/>
    <n v="11122.5"/>
  </r>
  <r>
    <x v="7"/>
    <x v="1"/>
    <x v="0"/>
    <x v="2"/>
    <x v="0"/>
    <x v="58"/>
    <n v="13428"/>
  </r>
  <r>
    <x v="7"/>
    <x v="1"/>
    <x v="3"/>
    <x v="2"/>
    <x v="2"/>
    <x v="59"/>
    <n v="7480.5"/>
  </r>
  <r>
    <x v="8"/>
    <x v="1"/>
    <x v="0"/>
    <x v="0"/>
    <x v="2"/>
    <x v="60"/>
    <n v="4887"/>
  </r>
  <r>
    <x v="8"/>
    <x v="1"/>
    <x v="1"/>
    <x v="1"/>
    <x v="2"/>
    <x v="61"/>
    <n v="14647.5"/>
  </r>
  <r>
    <x v="8"/>
    <x v="1"/>
    <x v="2"/>
    <x v="0"/>
    <x v="2"/>
    <x v="62"/>
    <n v="14619"/>
  </r>
  <r>
    <x v="8"/>
    <x v="1"/>
    <x v="0"/>
    <x v="2"/>
    <x v="0"/>
    <x v="63"/>
    <n v="5380.5"/>
  </r>
  <r>
    <x v="8"/>
    <x v="1"/>
    <x v="3"/>
    <x v="2"/>
    <x v="2"/>
    <x v="64"/>
    <n v="14446.5"/>
  </r>
  <r>
    <x v="8"/>
    <x v="1"/>
    <x v="0"/>
    <x v="0"/>
    <x v="2"/>
    <x v="65"/>
    <n v="867"/>
  </r>
  <r>
    <x v="9"/>
    <x v="1"/>
    <x v="1"/>
    <x v="1"/>
    <x v="0"/>
    <x v="66"/>
    <n v="1498.5"/>
  </r>
  <r>
    <x v="9"/>
    <x v="1"/>
    <x v="2"/>
    <x v="1"/>
    <x v="0"/>
    <x v="67"/>
    <n v="235.5"/>
  </r>
  <r>
    <x v="9"/>
    <x v="1"/>
    <x v="0"/>
    <x v="1"/>
    <x v="0"/>
    <x v="68"/>
    <n v="11838"/>
  </r>
  <r>
    <x v="9"/>
    <x v="1"/>
    <x v="3"/>
    <x v="0"/>
    <x v="2"/>
    <x v="69"/>
    <n v="2367"/>
  </r>
  <r>
    <x v="9"/>
    <x v="1"/>
    <x v="0"/>
    <x v="2"/>
    <x v="1"/>
    <x v="70"/>
    <n v="7030.5"/>
  </r>
  <r>
    <x v="9"/>
    <x v="1"/>
    <x v="1"/>
    <x v="2"/>
    <x v="1"/>
    <x v="71"/>
    <n v="2046"/>
  </r>
  <r>
    <x v="10"/>
    <x v="1"/>
    <x v="2"/>
    <x v="0"/>
    <x v="1"/>
    <x v="72"/>
    <n v="6880.5"/>
  </r>
  <r>
    <x v="10"/>
    <x v="1"/>
    <x v="0"/>
    <x v="1"/>
    <x v="0"/>
    <x v="73"/>
    <n v="11979"/>
  </r>
  <r>
    <x v="10"/>
    <x v="1"/>
    <x v="3"/>
    <x v="1"/>
    <x v="0"/>
    <x v="74"/>
    <n v="7344"/>
  </r>
  <r>
    <x v="10"/>
    <x v="1"/>
    <x v="0"/>
    <x v="1"/>
    <x v="0"/>
    <x v="72"/>
    <n v="6880.5"/>
  </r>
  <r>
    <x v="10"/>
    <x v="1"/>
    <x v="1"/>
    <x v="0"/>
    <x v="0"/>
    <x v="75"/>
    <n v="747"/>
  </r>
  <r>
    <x v="11"/>
    <x v="1"/>
    <x v="2"/>
    <x v="2"/>
    <x v="0"/>
    <x v="72"/>
    <n v="6880.5"/>
  </r>
  <r>
    <x v="11"/>
    <x v="1"/>
    <x v="0"/>
    <x v="2"/>
    <x v="2"/>
    <x v="76"/>
    <n v="9486"/>
  </r>
  <r>
    <x v="11"/>
    <x v="1"/>
    <x v="3"/>
    <x v="0"/>
    <x v="2"/>
    <x v="77"/>
    <n v="7342.5"/>
  </r>
  <r>
    <x v="11"/>
    <x v="1"/>
    <x v="0"/>
    <x v="1"/>
    <x v="0"/>
    <x v="78"/>
    <n v="731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A7910-53D4-41BE-8C6A-669E8F80B87A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J13:O18" firstHeaderRow="1" firstDataRow="2" firstDataCol="1"/>
  <pivotFields count="7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numFmtId="165" showAll="0">
      <items count="81">
        <item x="27"/>
        <item x="67"/>
        <item x="35"/>
        <item x="25"/>
        <item x="75"/>
        <item x="65"/>
        <item x="26"/>
        <item x="31"/>
        <item x="66"/>
        <item x="29"/>
        <item x="13"/>
        <item x="71"/>
        <item x="4"/>
        <item x="10"/>
        <item x="7"/>
        <item x="69"/>
        <item x="14"/>
        <item x="53"/>
        <item x="1"/>
        <item x="9"/>
        <item x="44"/>
        <item x="50"/>
        <item x="20"/>
        <item x="47"/>
        <item x="54"/>
        <item x="23"/>
        <item x="41"/>
        <item x="49"/>
        <item x="32"/>
        <item x="30"/>
        <item x="38"/>
        <item x="60"/>
        <item x="37"/>
        <item x="34"/>
        <item x="19"/>
        <item x="63"/>
        <item x="0"/>
        <item x="39"/>
        <item x="12"/>
        <item x="6"/>
        <item x="16"/>
        <item x="36"/>
        <item x="72"/>
        <item x="70"/>
        <item x="78"/>
        <item x="3"/>
        <item x="77"/>
        <item x="74"/>
        <item x="17"/>
        <item x="59"/>
        <item x="15"/>
        <item x="28"/>
        <item x="33"/>
        <item x="40"/>
        <item x="2"/>
        <item x="79"/>
        <item x="52"/>
        <item x="5"/>
        <item x="46"/>
        <item x="8"/>
        <item x="56"/>
        <item x="18"/>
        <item x="76"/>
        <item x="24"/>
        <item x="11"/>
        <item x="22"/>
        <item x="21"/>
        <item x="43"/>
        <item x="57"/>
        <item x="55"/>
        <item x="68"/>
        <item x="73"/>
        <item x="42"/>
        <item x="45"/>
        <item x="48"/>
        <item x="58"/>
        <item x="64"/>
        <item x="51"/>
        <item x="62"/>
        <item x="61"/>
        <item t="default"/>
      </items>
    </pivotField>
    <pivotField dataField="1" numFmtI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" fld="6" baseField="0" baseItem="0"/>
  </dataFields>
  <formats count="15">
    <format dxfId="36">
      <pivotArea type="all" dataOnly="0" outline="0" fieldPosition="0"/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type="origin" dataOnly="0" labelOnly="1" outline="0" fieldPosition="0"/>
    </format>
    <format dxfId="40">
      <pivotArea field="1" type="button" dataOnly="0" labelOnly="1" outline="0"/>
    </format>
    <format dxfId="41">
      <pivotArea type="topRight" dataOnly="0" labelOnly="1" outline="0" fieldPosition="0"/>
    </format>
    <format dxfId="42">
      <pivotArea field="4" type="button" dataOnly="0" labelOnly="1" outline="0"/>
    </format>
    <format dxfId="43">
      <pivotArea dataOnly="0" labelOnly="1" grandRow="1" outline="0" fieldPosition="0"/>
    </format>
    <format dxfId="44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2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67E7F-ED4A-4713-B1CF-7FEE2AFD6B47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4:M9" firstHeaderRow="1" firstDataRow="2" firstDataCol="1"/>
  <pivotFields count="7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numFmtId="165" showAll="0">
      <items count="81">
        <item x="27"/>
        <item x="67"/>
        <item x="35"/>
        <item x="25"/>
        <item x="75"/>
        <item x="65"/>
        <item x="26"/>
        <item x="31"/>
        <item x="66"/>
        <item x="29"/>
        <item x="13"/>
        <item x="71"/>
        <item x="4"/>
        <item x="10"/>
        <item x="7"/>
        <item x="69"/>
        <item x="14"/>
        <item x="53"/>
        <item x="1"/>
        <item x="9"/>
        <item x="44"/>
        <item x="50"/>
        <item x="20"/>
        <item x="47"/>
        <item x="54"/>
        <item x="23"/>
        <item x="41"/>
        <item x="49"/>
        <item x="32"/>
        <item x="30"/>
        <item x="38"/>
        <item x="60"/>
        <item x="37"/>
        <item x="34"/>
        <item x="19"/>
        <item x="63"/>
        <item x="0"/>
        <item x="39"/>
        <item x="12"/>
        <item x="6"/>
        <item x="16"/>
        <item x="36"/>
        <item x="72"/>
        <item x="70"/>
        <item x="78"/>
        <item x="3"/>
        <item x="77"/>
        <item x="74"/>
        <item x="17"/>
        <item x="59"/>
        <item x="15"/>
        <item x="28"/>
        <item x="33"/>
        <item x="40"/>
        <item x="2"/>
        <item x="79"/>
        <item x="52"/>
        <item x="5"/>
        <item x="46"/>
        <item x="8"/>
        <item x="56"/>
        <item x="18"/>
        <item x="76"/>
        <item x="24"/>
        <item x="11"/>
        <item x="22"/>
        <item x="21"/>
        <item x="43"/>
        <item x="57"/>
        <item x="55"/>
        <item x="68"/>
        <item x="73"/>
        <item x="42"/>
        <item x="45"/>
        <item x="48"/>
        <item x="58"/>
        <item x="64"/>
        <item x="51"/>
        <item x="62"/>
        <item x="61"/>
        <item t="default"/>
      </items>
    </pivotField>
    <pivotField numFmtI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ales" fld="5" baseField="0" baseItem="0"/>
  </dataFields>
  <formats count="18">
    <format dxfId="107">
      <pivotArea type="all" dataOnly="0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1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4" type="button" dataOnly="0" labelOnly="1" outline="0" axis="axisRow" fieldPosition="0"/>
    </format>
    <format dxfId="99">
      <pivotArea dataOnly="0" labelOnly="1" fieldPosition="0">
        <references count="1">
          <reference field="4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1" count="0"/>
        </references>
      </pivotArea>
    </format>
    <format dxfId="96">
      <pivotArea dataOnly="0" labelOnly="1" grandCol="1" outline="0" fieldPosition="0"/>
    </format>
    <format dxfId="95">
      <pivotArea type="origin" dataOnly="0" labelOnly="1" outline="0" fieldPosition="0"/>
    </format>
    <format dxfId="94">
      <pivotArea field="1" type="button" dataOnly="0" labelOnly="1" outline="0" axis="axisCol" fieldPosition="0"/>
    </format>
    <format dxfId="93">
      <pivotArea type="topRight" dataOnly="0" labelOnly="1" outline="0" fieldPosition="0"/>
    </format>
    <format dxfId="92">
      <pivotArea field="4" type="button" dataOnly="0" labelOnly="1" outline="0" axis="axisRow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grandCol="1" outline="0" fieldPosition="0"/>
    </format>
    <format dxfId="89">
      <pivotArea dataOnly="0" grandRow="1" fieldPosition="0"/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4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C78E5C-71F5-462B-B874-BDE8F2437D53}" name="Table1" displayName="Table1" ref="A4:N99" totalsRowCount="1" headerRowDxfId="142" totalsRowDxfId="141" headerRowBorderDxfId="158" tableBorderDxfId="159" totalsRowBorderDxfId="157" headerRowCellStyle="Heading 3">
  <autoFilter ref="A4:N98" xr:uid="{78C78E5C-71F5-462B-B874-BDE8F2437D53}"/>
  <tableColumns count="14">
    <tableColumn id="1" xr3:uid="{6C3C8C38-A3E1-461A-BEBB-9E86DF32092C}" name="NUM" totalsRowLabel="Total" dataDxfId="156" totalsRowDxfId="140" dataCellStyle="Normal 5"/>
    <tableColumn id="2" xr3:uid="{88E0B9B9-F3CE-49F4-94C2-13B9FECEC260}" name="FIRST" dataDxfId="155" totalsRowDxfId="139" dataCellStyle="Normal 5"/>
    <tableColumn id="3" xr3:uid="{0F0983EA-80C9-49D2-B4EB-3F418F8AE9E7}" name="LAST" dataDxfId="154" totalsRowDxfId="138" dataCellStyle="Normal 5"/>
    <tableColumn id="4" xr3:uid="{BFB3B28C-34A8-45F4-A5A4-EC956A11BC4C}" name="EMP#" dataDxfId="153" totalsRowDxfId="137" dataCellStyle="Normal 5"/>
    <tableColumn id="5" xr3:uid="{8CBA5A69-DA44-455F-84B9-1A541D30FD21}" name="DIVISION" dataDxfId="152" totalsRowDxfId="136" dataCellStyle="Normal 5"/>
    <tableColumn id="6" xr3:uid="{4F5F128C-9E92-4200-8267-78CFC1A97DD7}" name="DEPT" dataDxfId="151" totalsRowDxfId="135" dataCellStyle="Normal 5"/>
    <tableColumn id="7" xr3:uid="{B993B852-2F38-4F5E-9985-362AB564024A}" name="DATE of HIRE" dataDxfId="150" totalsRowDxfId="134" dataCellStyle="Normal 5"/>
    <tableColumn id="8" xr3:uid="{9C8DA61C-20AD-4E1A-99B9-B893D2588606}" name="BEN" totalsRowFunction="count" dataDxfId="149" totalsRowDxfId="127" dataCellStyle="Normal 5"/>
    <tableColumn id="9" xr3:uid="{82D20729-EE53-4330-8F94-1C0689994078}" name="HRS" dataDxfId="148" totalsRowDxfId="133" dataCellStyle="Normal 5"/>
    <tableColumn id="10" xr3:uid="{C022271D-FE37-4912-886F-CCD2E2E899DC}" name="HOURLY RATE" dataDxfId="147" totalsRowDxfId="132" dataCellStyle="Normal 5"/>
    <tableColumn id="11" xr3:uid="{794D7EFC-EFFD-4A71-B1BE-D90FBE14DE55}" name="GROSS PAY" totalsRowFunction="sum" dataDxfId="146" totalsRowDxfId="131" dataCellStyle="Normal 5">
      <calculatedColumnFormula>I5*J5</calculatedColumnFormula>
    </tableColumn>
    <tableColumn id="12" xr3:uid="{8D732DA7-47AD-443E-AEC8-4A8127D789B7}" name="Part-time/Full-time" dataDxfId="145" totalsRowDxfId="130" dataCellStyle="Normal 5">
      <calculatedColumnFormula>IF(I5&gt;=40, "Full-time", "Part-time")</calculatedColumnFormula>
    </tableColumn>
    <tableColumn id="13" xr3:uid="{2CBD45B0-FC00-41AA-8C48-9896C60B04CD}" name="Year of Hire" dataDxfId="144" totalsRowDxfId="129" dataCellStyle="Normal 5">
      <calculatedColumnFormula>YEAR(G5)</calculatedColumnFormula>
    </tableColumn>
    <tableColumn id="14" xr3:uid="{023487FC-001A-4AF9-BC77-07755EA0F11D}" name="Month of Hire" totalsRowFunction="count" dataDxfId="143" totalsRowDxfId="128" dataCellStyle="Normal 5">
      <calculatedColumnFormula>TEXT(G5,"mmm")</calculatedColumnFormula>
    </tableColumn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5CB83F-681E-4DA8-82EF-CC7EC41EC979}" name="Table3" displayName="Table3" ref="A4:F10" totalsRowCount="1" dataDxfId="125" headerRowBorderDxfId="126" headerRowCellStyle="Heading 3">
  <autoFilter ref="A4:F9" xr:uid="{015CB83F-681E-4DA8-82EF-CC7EC41EC979}"/>
  <tableColumns count="6">
    <tableColumn id="1" xr3:uid="{F544EDF7-86B7-44ED-9839-ED89B9FBC599}" name="Salesperson" totalsRowLabel="Average" totalsRowDxfId="118" dataCellStyle="Heading 4"/>
    <tableColumn id="2" xr3:uid="{539FBF45-8B48-4B04-A75E-53E7F25E8319}" name="Week 1" totalsRowFunction="average" dataDxfId="124" totalsRowDxfId="117"/>
    <tableColumn id="3" xr3:uid="{CDCCE270-443E-436C-87F3-0E91AB73D346}" name="Week 2" totalsRowFunction="average" dataDxfId="123" totalsRowDxfId="116"/>
    <tableColumn id="4" xr3:uid="{B210B571-304C-4985-B513-6280E399C03A}" name="Week 3" totalsRowFunction="average" dataDxfId="122" totalsRowDxfId="115"/>
    <tableColumn id="5" xr3:uid="{1FCA1F30-EBC0-420A-89DF-863DB7193A0E}" name="Week 4" totalsRowFunction="average" dataDxfId="121" totalsRowDxfId="114"/>
    <tableColumn id="6" xr3:uid="{5668D9C6-8C8B-436F-8984-A65C5FA20EED}" name="Performance" dataDxfId="120" totalsRowDxfId="11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F31F71-F1BF-464E-A987-5C55C3A984F4}" name="Table4" displayName="Table4" ref="A15:E20" totalsRowShown="0" dataDxfId="108" headerRowBorderDxfId="113" headerRowCellStyle="Heading 3">
  <autoFilter ref="A15:E20" xr:uid="{F7F31F71-F1BF-464E-A987-5C55C3A984F4}"/>
  <tableColumns count="5">
    <tableColumn id="1" xr3:uid="{E985C13D-7EDC-49F5-9962-AC16D21552E2}" name="Salesperson" dataCellStyle="Heading 4"/>
    <tableColumn id="2" xr3:uid="{A7B093C1-25E0-4DBA-AF84-C5882EBE8023}" name="Week 1" dataDxfId="112"/>
    <tableColumn id="3" xr3:uid="{777C15FD-D5BE-4D8F-B9FF-651BFA75D921}" name="Week 2" dataDxfId="111"/>
    <tableColumn id="4" xr3:uid="{FE4B1939-4FE3-4CCF-B22D-92BB2B9F5C64}" name="Week 3" dataDxfId="110"/>
    <tableColumn id="5" xr3:uid="{3661296C-F553-49E8-A34D-0CDC80B0D0D8}" name="Week 4" dataDxfId="109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EAB3-EAAE-490D-9E39-D727B5A1D778}">
  <dimension ref="A1:T100"/>
  <sheetViews>
    <sheetView workbookViewId="0">
      <selection activeCell="E19" sqref="E19"/>
    </sheetView>
  </sheetViews>
  <sheetFormatPr defaultColWidth="5" defaultRowHeight="15" x14ac:dyDescent="0.25"/>
  <cols>
    <col min="1" max="1" width="7.85546875" style="5" customWidth="1"/>
    <col min="2" max="2" width="10.42578125" style="5" bestFit="1" customWidth="1"/>
    <col min="3" max="3" width="10.7109375" style="5" bestFit="1" customWidth="1"/>
    <col min="4" max="4" width="8.28515625" style="5" bestFit="1" customWidth="1"/>
    <col min="5" max="5" width="15.28515625" style="5" bestFit="1" customWidth="1"/>
    <col min="6" max="6" width="13.28515625" style="5" bestFit="1" customWidth="1"/>
    <col min="7" max="7" width="14.5703125" style="5" bestFit="1" customWidth="1"/>
    <col min="8" max="8" width="12.7109375" style="5" customWidth="1"/>
    <col min="9" max="9" width="6.7109375" style="5" bestFit="1" customWidth="1"/>
    <col min="10" max="10" width="15.5703125" style="5" bestFit="1" customWidth="1"/>
    <col min="11" max="11" width="13.28515625" style="5" bestFit="1" customWidth="1"/>
    <col min="12" max="12" width="20.5703125" style="5" customWidth="1"/>
    <col min="13" max="13" width="13.5703125" style="5" customWidth="1"/>
    <col min="14" max="14" width="15.5703125" style="5" customWidth="1"/>
    <col min="15" max="16" width="5" style="5"/>
    <col min="17" max="17" width="14.85546875" style="5" customWidth="1"/>
    <col min="18" max="18" width="8.5703125" style="5" customWidth="1"/>
    <col min="19" max="16384" width="5" style="5"/>
  </cols>
  <sheetData>
    <row r="1" spans="1:20" ht="19.5" x14ac:dyDescent="0.3">
      <c r="A1" s="17" t="s">
        <v>331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20" ht="12.75" customHeight="1" x14ac:dyDescent="0.25">
      <c r="D2" s="6"/>
      <c r="G2" s="7"/>
    </row>
    <row r="3" spans="1:20" ht="12.75" customHeight="1" x14ac:dyDescent="0.25"/>
    <row r="4" spans="1:20" ht="36" customHeight="1" x14ac:dyDescent="0.25">
      <c r="A4" s="20" t="s">
        <v>0</v>
      </c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2" t="s">
        <v>7</v>
      </c>
      <c r="I4" s="21" t="s">
        <v>8</v>
      </c>
      <c r="J4" s="23" t="s">
        <v>9</v>
      </c>
      <c r="K4" s="23" t="s">
        <v>10</v>
      </c>
      <c r="L4" s="23" t="s">
        <v>328</v>
      </c>
      <c r="M4" s="23" t="s">
        <v>329</v>
      </c>
      <c r="N4" s="24" t="s">
        <v>330</v>
      </c>
    </row>
    <row r="5" spans="1:20" x14ac:dyDescent="0.25">
      <c r="A5" s="18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2">
        <v>31770</v>
      </c>
      <c r="H5" s="13" t="s">
        <v>16</v>
      </c>
      <c r="I5" s="11">
        <v>35.5</v>
      </c>
      <c r="J5" s="14">
        <v>12.5</v>
      </c>
      <c r="K5" s="14">
        <f>I5*J5</f>
        <v>443.75</v>
      </c>
      <c r="L5" s="11" t="str">
        <f>IF(I5&gt;=40, "Full-time", "Part-time")</f>
        <v>Part-time</v>
      </c>
      <c r="M5" s="11">
        <f>YEAR(G5)</f>
        <v>1986</v>
      </c>
      <c r="N5" s="19" t="str">
        <f>TEXT(G5,"mmm")</f>
        <v>Dec</v>
      </c>
      <c r="Q5" s="15"/>
    </row>
    <row r="6" spans="1:20" x14ac:dyDescent="0.25">
      <c r="A6" s="18">
        <v>2</v>
      </c>
      <c r="B6" s="11" t="s">
        <v>17</v>
      </c>
      <c r="C6" s="11" t="s">
        <v>18</v>
      </c>
      <c r="D6" s="11" t="s">
        <v>19</v>
      </c>
      <c r="E6" s="11" t="s">
        <v>20</v>
      </c>
      <c r="F6" s="11" t="s">
        <v>15</v>
      </c>
      <c r="G6" s="12">
        <v>31233</v>
      </c>
      <c r="H6" s="13" t="s">
        <v>21</v>
      </c>
      <c r="I6" s="11">
        <v>35.5</v>
      </c>
      <c r="J6" s="14">
        <v>13.3</v>
      </c>
      <c r="K6" s="14">
        <f>I6*J6</f>
        <v>472.15000000000003</v>
      </c>
      <c r="L6" s="11" t="str">
        <f t="shared" ref="L6:L69" si="0">IF(I6&gt;=40, "Full-time", "Part-time")</f>
        <v>Part-time</v>
      </c>
      <c r="M6" s="11">
        <f t="shared" ref="M6:M69" si="1">YEAR(G6)</f>
        <v>1985</v>
      </c>
      <c r="N6" s="19" t="str">
        <f t="shared" ref="N6:N69" si="2">TEXT(G6,"mmm")</f>
        <v>Jul</v>
      </c>
      <c r="Q6" s="16" t="s">
        <v>341</v>
      </c>
      <c r="R6" s="11">
        <f>COUNTIF(Table1[Part-time/Full-time],Q6)</f>
        <v>45</v>
      </c>
    </row>
    <row r="7" spans="1:20" x14ac:dyDescent="0.25">
      <c r="A7" s="18">
        <v>3</v>
      </c>
      <c r="B7" s="11" t="s">
        <v>22</v>
      </c>
      <c r="C7" s="11" t="s">
        <v>23</v>
      </c>
      <c r="D7" s="11" t="s">
        <v>24</v>
      </c>
      <c r="E7" s="11" t="s">
        <v>25</v>
      </c>
      <c r="F7" s="11" t="s">
        <v>15</v>
      </c>
      <c r="G7" s="12">
        <v>33080</v>
      </c>
      <c r="H7" s="13" t="s">
        <v>26</v>
      </c>
      <c r="I7" s="11">
        <v>42</v>
      </c>
      <c r="J7" s="14">
        <v>16.75</v>
      </c>
      <c r="K7" s="14">
        <f>I7*J7</f>
        <v>703.5</v>
      </c>
      <c r="L7" s="11" t="str">
        <f t="shared" si="0"/>
        <v>Full-time</v>
      </c>
      <c r="M7" s="11">
        <f t="shared" si="1"/>
        <v>1990</v>
      </c>
      <c r="N7" s="19" t="str">
        <f t="shared" si="2"/>
        <v>Jul</v>
      </c>
      <c r="Q7" s="16" t="s">
        <v>340</v>
      </c>
      <c r="R7" s="11">
        <f>COUNTIF(Table1[Part-time/Full-time],Q7)</f>
        <v>49</v>
      </c>
    </row>
    <row r="8" spans="1:20" x14ac:dyDescent="0.25">
      <c r="A8" s="18">
        <v>4</v>
      </c>
      <c r="B8" s="11" t="s">
        <v>27</v>
      </c>
      <c r="C8" s="11" t="s">
        <v>28</v>
      </c>
      <c r="D8" s="11" t="s">
        <v>29</v>
      </c>
      <c r="E8" s="11" t="s">
        <v>30</v>
      </c>
      <c r="F8" s="11" t="s">
        <v>15</v>
      </c>
      <c r="G8" s="12">
        <v>32301</v>
      </c>
      <c r="H8" s="13" t="s">
        <v>31</v>
      </c>
      <c r="I8" s="11">
        <v>40</v>
      </c>
      <c r="J8" s="14">
        <v>8.75</v>
      </c>
      <c r="K8" s="14">
        <f>I8*J8</f>
        <v>350</v>
      </c>
      <c r="L8" s="11" t="str">
        <f t="shared" si="0"/>
        <v>Full-time</v>
      </c>
      <c r="M8" s="11">
        <f t="shared" si="1"/>
        <v>1988</v>
      </c>
      <c r="N8" s="19" t="str">
        <f t="shared" si="2"/>
        <v>Jun</v>
      </c>
    </row>
    <row r="9" spans="1:20" x14ac:dyDescent="0.25">
      <c r="A9" s="18">
        <v>5</v>
      </c>
      <c r="B9" s="11" t="s">
        <v>32</v>
      </c>
      <c r="C9" s="11" t="s">
        <v>33</v>
      </c>
      <c r="D9" s="11" t="s">
        <v>34</v>
      </c>
      <c r="E9" s="11" t="s">
        <v>20</v>
      </c>
      <c r="F9" s="11" t="s">
        <v>35</v>
      </c>
      <c r="G9" s="12">
        <v>30479</v>
      </c>
      <c r="H9" s="13" t="s">
        <v>26</v>
      </c>
      <c r="I9" s="11">
        <v>40</v>
      </c>
      <c r="J9" s="14">
        <v>12.6</v>
      </c>
      <c r="K9" s="14">
        <f>I9*J9</f>
        <v>504</v>
      </c>
      <c r="L9" s="11" t="str">
        <f t="shared" si="0"/>
        <v>Full-time</v>
      </c>
      <c r="M9" s="11">
        <f t="shared" si="1"/>
        <v>1983</v>
      </c>
      <c r="N9" s="19" t="str">
        <f t="shared" si="2"/>
        <v>Jun</v>
      </c>
      <c r="Q9" s="41" t="s">
        <v>342</v>
      </c>
      <c r="R9" s="41"/>
      <c r="S9" s="41"/>
      <c r="T9" s="41"/>
    </row>
    <row r="10" spans="1:20" x14ac:dyDescent="0.25">
      <c r="A10" s="18">
        <v>6</v>
      </c>
      <c r="B10" s="11" t="s">
        <v>36</v>
      </c>
      <c r="C10" s="11" t="s">
        <v>37</v>
      </c>
      <c r="D10" s="11" t="s">
        <v>38</v>
      </c>
      <c r="E10" s="11" t="s">
        <v>20</v>
      </c>
      <c r="F10" s="11" t="s">
        <v>39</v>
      </c>
      <c r="G10" s="12">
        <v>31933</v>
      </c>
      <c r="H10" s="13" t="s">
        <v>21</v>
      </c>
      <c r="I10" s="11">
        <v>35</v>
      </c>
      <c r="J10" s="14">
        <v>24</v>
      </c>
      <c r="K10" s="14">
        <f>I10*J10</f>
        <v>840</v>
      </c>
      <c r="L10" s="11" t="str">
        <f t="shared" si="0"/>
        <v>Part-time</v>
      </c>
      <c r="M10" s="11">
        <f t="shared" si="1"/>
        <v>1987</v>
      </c>
      <c r="N10" s="19" t="str">
        <f t="shared" si="2"/>
        <v>Jun</v>
      </c>
      <c r="Q10" s="16" t="s">
        <v>15</v>
      </c>
      <c r="R10" s="11">
        <f>COUNTIF(Table1[DEPT],Q10)</f>
        <v>30</v>
      </c>
    </row>
    <row r="11" spans="1:20" x14ac:dyDescent="0.25">
      <c r="A11" s="18">
        <v>7</v>
      </c>
      <c r="B11" s="11" t="s">
        <v>40</v>
      </c>
      <c r="C11" s="11" t="s">
        <v>41</v>
      </c>
      <c r="D11" s="11" t="s">
        <v>42</v>
      </c>
      <c r="E11" s="11" t="s">
        <v>25</v>
      </c>
      <c r="F11" s="11" t="s">
        <v>15</v>
      </c>
      <c r="G11" s="12">
        <v>32565</v>
      </c>
      <c r="H11" s="13" t="s">
        <v>31</v>
      </c>
      <c r="I11" s="11">
        <v>35</v>
      </c>
      <c r="J11" s="14">
        <v>12.1</v>
      </c>
      <c r="K11" s="14">
        <f>I11*J11</f>
        <v>423.5</v>
      </c>
      <c r="L11" s="11" t="str">
        <f t="shared" si="0"/>
        <v>Part-time</v>
      </c>
      <c r="M11" s="11">
        <f t="shared" si="1"/>
        <v>1989</v>
      </c>
      <c r="N11" s="19" t="str">
        <f t="shared" si="2"/>
        <v>Feb</v>
      </c>
      <c r="Q11" s="40" t="s">
        <v>35</v>
      </c>
      <c r="R11" s="11">
        <f>COUNTIF(Table1[DEPT],Q11)</f>
        <v>24</v>
      </c>
    </row>
    <row r="12" spans="1:20" x14ac:dyDescent="0.25">
      <c r="A12" s="18">
        <v>8</v>
      </c>
      <c r="B12" s="11" t="s">
        <v>43</v>
      </c>
      <c r="C12" s="11" t="s">
        <v>44</v>
      </c>
      <c r="D12" s="11" t="s">
        <v>45</v>
      </c>
      <c r="E12" s="11" t="s">
        <v>14</v>
      </c>
      <c r="F12" s="11" t="s">
        <v>35</v>
      </c>
      <c r="G12" s="12">
        <v>30421</v>
      </c>
      <c r="H12" s="13" t="s">
        <v>21</v>
      </c>
      <c r="I12" s="11">
        <v>40</v>
      </c>
      <c r="J12" s="14">
        <v>21.5</v>
      </c>
      <c r="K12" s="14">
        <f>I12*J12</f>
        <v>860</v>
      </c>
      <c r="L12" s="11" t="str">
        <f t="shared" si="0"/>
        <v>Full-time</v>
      </c>
      <c r="M12" s="11">
        <f t="shared" si="1"/>
        <v>1983</v>
      </c>
      <c r="N12" s="19" t="str">
        <f t="shared" si="2"/>
        <v>Apr</v>
      </c>
      <c r="Q12" s="40" t="s">
        <v>39</v>
      </c>
      <c r="R12" s="11">
        <f>COUNTIF(Table1[DEPT],Q12)</f>
        <v>16</v>
      </c>
    </row>
    <row r="13" spans="1:20" x14ac:dyDescent="0.25">
      <c r="A13" s="18">
        <v>9</v>
      </c>
      <c r="B13" s="11" t="s">
        <v>46</v>
      </c>
      <c r="C13" s="11" t="s">
        <v>47</v>
      </c>
      <c r="D13" s="11" t="s">
        <v>48</v>
      </c>
      <c r="E13" s="11" t="s">
        <v>25</v>
      </c>
      <c r="F13" s="11" t="s">
        <v>49</v>
      </c>
      <c r="G13" s="12">
        <v>32905</v>
      </c>
      <c r="H13" s="13" t="s">
        <v>50</v>
      </c>
      <c r="I13" s="11">
        <v>35.5</v>
      </c>
      <c r="J13" s="14">
        <v>13.3</v>
      </c>
      <c r="K13" s="14">
        <f>I13*J13</f>
        <v>472.15000000000003</v>
      </c>
      <c r="L13" s="11" t="str">
        <f t="shared" si="0"/>
        <v>Part-time</v>
      </c>
      <c r="M13" s="11">
        <f t="shared" si="1"/>
        <v>1990</v>
      </c>
      <c r="N13" s="19" t="str">
        <f t="shared" si="2"/>
        <v>Feb</v>
      </c>
      <c r="Q13" s="40" t="s">
        <v>49</v>
      </c>
      <c r="R13" s="11">
        <f>COUNTIF(Table1[DEPT],Q13)</f>
        <v>24</v>
      </c>
    </row>
    <row r="14" spans="1:20" x14ac:dyDescent="0.25">
      <c r="A14" s="18">
        <v>10</v>
      </c>
      <c r="B14" s="11" t="s">
        <v>51</v>
      </c>
      <c r="C14" s="11" t="s">
        <v>52</v>
      </c>
      <c r="D14" s="11" t="s">
        <v>53</v>
      </c>
      <c r="E14" s="11" t="s">
        <v>14</v>
      </c>
      <c r="F14" s="11" t="s">
        <v>35</v>
      </c>
      <c r="G14" s="12">
        <v>33237</v>
      </c>
      <c r="H14" s="13"/>
      <c r="I14" s="11">
        <v>40</v>
      </c>
      <c r="J14" s="14">
        <v>21.5</v>
      </c>
      <c r="K14" s="14">
        <f>I14*J14</f>
        <v>860</v>
      </c>
      <c r="L14" s="11" t="str">
        <f t="shared" si="0"/>
        <v>Full-time</v>
      </c>
      <c r="M14" s="11">
        <f t="shared" si="1"/>
        <v>1990</v>
      </c>
      <c r="N14" s="19" t="str">
        <f t="shared" si="2"/>
        <v>Dec</v>
      </c>
    </row>
    <row r="15" spans="1:20" x14ac:dyDescent="0.25">
      <c r="A15" s="18">
        <v>11</v>
      </c>
      <c r="B15" s="11" t="s">
        <v>54</v>
      </c>
      <c r="C15" s="11" t="s">
        <v>55</v>
      </c>
      <c r="D15" s="11" t="s">
        <v>56</v>
      </c>
      <c r="E15" s="11" t="s">
        <v>20</v>
      </c>
      <c r="F15" s="11" t="s">
        <v>35</v>
      </c>
      <c r="G15" s="12">
        <v>30902</v>
      </c>
      <c r="H15" s="13" t="s">
        <v>16</v>
      </c>
      <c r="I15" s="11">
        <v>35.5</v>
      </c>
      <c r="J15" s="14">
        <v>13.3</v>
      </c>
      <c r="K15" s="14">
        <f>I15*J15</f>
        <v>472.15000000000003</v>
      </c>
      <c r="L15" s="11" t="str">
        <f t="shared" si="0"/>
        <v>Part-time</v>
      </c>
      <c r="M15" s="11">
        <f t="shared" si="1"/>
        <v>1984</v>
      </c>
      <c r="N15" s="19" t="str">
        <f t="shared" si="2"/>
        <v>Aug</v>
      </c>
    </row>
    <row r="16" spans="1:20" x14ac:dyDescent="0.25">
      <c r="A16" s="18">
        <v>12</v>
      </c>
      <c r="B16" s="11" t="s">
        <v>57</v>
      </c>
      <c r="C16" s="11" t="s">
        <v>58</v>
      </c>
      <c r="D16" s="11" t="s">
        <v>59</v>
      </c>
      <c r="E16" s="11" t="s">
        <v>25</v>
      </c>
      <c r="F16" s="11" t="s">
        <v>35</v>
      </c>
      <c r="G16" s="12">
        <v>32968</v>
      </c>
      <c r="H16" s="13" t="s">
        <v>26</v>
      </c>
      <c r="I16" s="11">
        <v>32</v>
      </c>
      <c r="J16" s="14">
        <v>5.5</v>
      </c>
      <c r="K16" s="14">
        <f>I16*J16</f>
        <v>176</v>
      </c>
      <c r="L16" s="11" t="str">
        <f t="shared" si="0"/>
        <v>Part-time</v>
      </c>
      <c r="M16" s="11">
        <f t="shared" si="1"/>
        <v>1990</v>
      </c>
      <c r="N16" s="19" t="str">
        <f t="shared" si="2"/>
        <v>Apr</v>
      </c>
    </row>
    <row r="17" spans="1:14" x14ac:dyDescent="0.25">
      <c r="A17" s="18">
        <v>13</v>
      </c>
      <c r="B17" s="11" t="s">
        <v>60</v>
      </c>
      <c r="C17" s="11" t="s">
        <v>61</v>
      </c>
      <c r="D17" s="11" t="s">
        <v>62</v>
      </c>
      <c r="E17" s="11" t="s">
        <v>14</v>
      </c>
      <c r="F17" s="11" t="s">
        <v>15</v>
      </c>
      <c r="G17" s="12">
        <v>31072</v>
      </c>
      <c r="H17" s="13" t="s">
        <v>63</v>
      </c>
      <c r="I17" s="11">
        <v>35.5</v>
      </c>
      <c r="J17" s="14">
        <v>12.5</v>
      </c>
      <c r="K17" s="14">
        <f>I17*J17</f>
        <v>443.75</v>
      </c>
      <c r="L17" s="11" t="str">
        <f t="shared" si="0"/>
        <v>Part-time</v>
      </c>
      <c r="M17" s="11">
        <f t="shared" si="1"/>
        <v>1985</v>
      </c>
      <c r="N17" s="19" t="str">
        <f t="shared" si="2"/>
        <v>Jan</v>
      </c>
    </row>
    <row r="18" spans="1:14" x14ac:dyDescent="0.25">
      <c r="A18" s="18">
        <v>14</v>
      </c>
      <c r="B18" s="11" t="s">
        <v>64</v>
      </c>
      <c r="C18" s="11" t="s">
        <v>65</v>
      </c>
      <c r="D18" s="11" t="s">
        <v>66</v>
      </c>
      <c r="E18" s="11" t="s">
        <v>20</v>
      </c>
      <c r="F18" s="11" t="s">
        <v>39</v>
      </c>
      <c r="G18" s="12">
        <v>32275</v>
      </c>
      <c r="H18" s="13" t="s">
        <v>63</v>
      </c>
      <c r="I18" s="11">
        <v>40</v>
      </c>
      <c r="J18" s="14">
        <v>7.22</v>
      </c>
      <c r="K18" s="14">
        <f>I18*J18</f>
        <v>288.8</v>
      </c>
      <c r="L18" s="11" t="str">
        <f t="shared" si="0"/>
        <v>Full-time</v>
      </c>
      <c r="M18" s="11">
        <f t="shared" si="1"/>
        <v>1988</v>
      </c>
      <c r="N18" s="19" t="str">
        <f t="shared" si="2"/>
        <v>May</v>
      </c>
    </row>
    <row r="19" spans="1:14" x14ac:dyDescent="0.25">
      <c r="A19" s="18">
        <v>15</v>
      </c>
      <c r="B19" s="11" t="s">
        <v>67</v>
      </c>
      <c r="C19" s="11" t="s">
        <v>68</v>
      </c>
      <c r="D19" s="11" t="s">
        <v>69</v>
      </c>
      <c r="E19" s="11" t="s">
        <v>20</v>
      </c>
      <c r="F19" s="11" t="s">
        <v>15</v>
      </c>
      <c r="G19" s="12">
        <v>31938</v>
      </c>
      <c r="H19" s="13" t="s">
        <v>63</v>
      </c>
      <c r="I19" s="11">
        <v>40</v>
      </c>
      <c r="J19" s="14">
        <v>12.6</v>
      </c>
      <c r="K19" s="14">
        <f>I19*J19</f>
        <v>504</v>
      </c>
      <c r="L19" s="11" t="str">
        <f t="shared" si="0"/>
        <v>Full-time</v>
      </c>
      <c r="M19" s="11">
        <f t="shared" si="1"/>
        <v>1987</v>
      </c>
      <c r="N19" s="19" t="str">
        <f t="shared" si="2"/>
        <v>Jun</v>
      </c>
    </row>
    <row r="20" spans="1:14" x14ac:dyDescent="0.25">
      <c r="A20" s="18">
        <v>16</v>
      </c>
      <c r="B20" s="11" t="s">
        <v>70</v>
      </c>
      <c r="C20" s="11" t="s">
        <v>71</v>
      </c>
      <c r="D20" s="11" t="s">
        <v>72</v>
      </c>
      <c r="E20" s="11" t="s">
        <v>20</v>
      </c>
      <c r="F20" s="11" t="s">
        <v>35</v>
      </c>
      <c r="G20" s="12">
        <v>31696</v>
      </c>
      <c r="H20" s="13" t="s">
        <v>63</v>
      </c>
      <c r="I20" s="11">
        <v>35.5</v>
      </c>
      <c r="J20" s="14">
        <v>13.3</v>
      </c>
      <c r="K20" s="14">
        <f>I20*J20</f>
        <v>472.15000000000003</v>
      </c>
      <c r="L20" s="11" t="str">
        <f t="shared" si="0"/>
        <v>Part-time</v>
      </c>
      <c r="M20" s="11">
        <f t="shared" si="1"/>
        <v>1986</v>
      </c>
      <c r="N20" s="19" t="str">
        <f t="shared" si="2"/>
        <v>Oct</v>
      </c>
    </row>
    <row r="21" spans="1:14" x14ac:dyDescent="0.25">
      <c r="A21" s="18">
        <v>17</v>
      </c>
      <c r="B21" s="11" t="s">
        <v>73</v>
      </c>
      <c r="C21" s="11" t="s">
        <v>74</v>
      </c>
      <c r="D21" s="11" t="s">
        <v>75</v>
      </c>
      <c r="E21" s="11" t="s">
        <v>25</v>
      </c>
      <c r="F21" s="11" t="s">
        <v>49</v>
      </c>
      <c r="G21" s="12">
        <v>31174</v>
      </c>
      <c r="H21" s="13" t="s">
        <v>76</v>
      </c>
      <c r="I21" s="11">
        <v>40</v>
      </c>
      <c r="J21" s="14">
        <v>22</v>
      </c>
      <c r="K21" s="14">
        <f>I21*J21</f>
        <v>880</v>
      </c>
      <c r="L21" s="11" t="str">
        <f t="shared" si="0"/>
        <v>Full-time</v>
      </c>
      <c r="M21" s="11">
        <f t="shared" si="1"/>
        <v>1985</v>
      </c>
      <c r="N21" s="19" t="str">
        <f t="shared" si="2"/>
        <v>May</v>
      </c>
    </row>
    <row r="22" spans="1:14" x14ac:dyDescent="0.25">
      <c r="A22" s="18">
        <v>18</v>
      </c>
      <c r="B22" s="11" t="s">
        <v>77</v>
      </c>
      <c r="C22" s="11" t="s">
        <v>78</v>
      </c>
      <c r="D22" s="11" t="s">
        <v>79</v>
      </c>
      <c r="E22" s="11" t="s">
        <v>20</v>
      </c>
      <c r="F22" s="11" t="s">
        <v>39</v>
      </c>
      <c r="G22" s="12">
        <v>32130</v>
      </c>
      <c r="H22" s="13" t="s">
        <v>76</v>
      </c>
      <c r="I22" s="11">
        <v>40</v>
      </c>
      <c r="J22" s="14">
        <v>22</v>
      </c>
      <c r="K22" s="14">
        <f>I22*J22</f>
        <v>880</v>
      </c>
      <c r="L22" s="11" t="str">
        <f t="shared" si="0"/>
        <v>Full-time</v>
      </c>
      <c r="M22" s="11">
        <f t="shared" si="1"/>
        <v>1987</v>
      </c>
      <c r="N22" s="19" t="str">
        <f t="shared" si="2"/>
        <v>Dec</v>
      </c>
    </row>
    <row r="23" spans="1:14" x14ac:dyDescent="0.25">
      <c r="A23" s="18">
        <v>19</v>
      </c>
      <c r="B23" s="11" t="s">
        <v>80</v>
      </c>
      <c r="C23" s="11" t="s">
        <v>81</v>
      </c>
      <c r="D23" s="11" t="s">
        <v>82</v>
      </c>
      <c r="E23" s="11" t="s">
        <v>30</v>
      </c>
      <c r="F23" s="11" t="s">
        <v>35</v>
      </c>
      <c r="G23" s="12">
        <v>31951</v>
      </c>
      <c r="H23" s="13" t="s">
        <v>31</v>
      </c>
      <c r="I23" s="11">
        <v>40</v>
      </c>
      <c r="J23" s="14">
        <v>15</v>
      </c>
      <c r="K23" s="14">
        <f>I23*J23</f>
        <v>600</v>
      </c>
      <c r="L23" s="11" t="str">
        <f t="shared" si="0"/>
        <v>Full-time</v>
      </c>
      <c r="M23" s="11">
        <f t="shared" si="1"/>
        <v>1987</v>
      </c>
      <c r="N23" s="19" t="str">
        <f t="shared" si="2"/>
        <v>Jun</v>
      </c>
    </row>
    <row r="24" spans="1:14" x14ac:dyDescent="0.25">
      <c r="A24" s="18">
        <v>20</v>
      </c>
      <c r="B24" s="11" t="s">
        <v>83</v>
      </c>
      <c r="C24" s="11" t="s">
        <v>84</v>
      </c>
      <c r="D24" s="11" t="s">
        <v>85</v>
      </c>
      <c r="E24" s="11" t="s">
        <v>14</v>
      </c>
      <c r="F24" s="11" t="s">
        <v>15</v>
      </c>
      <c r="G24" s="12">
        <v>31614</v>
      </c>
      <c r="H24" s="13"/>
      <c r="I24" s="11">
        <v>35.5</v>
      </c>
      <c r="J24" s="14">
        <v>12.5</v>
      </c>
      <c r="K24" s="14">
        <f>I24*J24</f>
        <v>443.75</v>
      </c>
      <c r="L24" s="11" t="str">
        <f t="shared" si="0"/>
        <v>Part-time</v>
      </c>
      <c r="M24" s="11">
        <f t="shared" si="1"/>
        <v>1986</v>
      </c>
      <c r="N24" s="19" t="str">
        <f t="shared" si="2"/>
        <v>Jul</v>
      </c>
    </row>
    <row r="25" spans="1:14" x14ac:dyDescent="0.25">
      <c r="A25" s="18">
        <v>21</v>
      </c>
      <c r="B25" s="11" t="s">
        <v>86</v>
      </c>
      <c r="C25" s="11" t="s">
        <v>87</v>
      </c>
      <c r="D25" s="11" t="s">
        <v>88</v>
      </c>
      <c r="E25" s="11" t="s">
        <v>20</v>
      </c>
      <c r="F25" s="11" t="s">
        <v>49</v>
      </c>
      <c r="G25" s="12">
        <v>30729</v>
      </c>
      <c r="H25" s="13" t="s">
        <v>31</v>
      </c>
      <c r="I25" s="11">
        <v>25</v>
      </c>
      <c r="J25" s="14">
        <v>8.52</v>
      </c>
      <c r="K25" s="14">
        <f>I25*J25</f>
        <v>213</v>
      </c>
      <c r="L25" s="11" t="str">
        <f t="shared" si="0"/>
        <v>Part-time</v>
      </c>
      <c r="M25" s="11">
        <f t="shared" si="1"/>
        <v>1984</v>
      </c>
      <c r="N25" s="19" t="str">
        <f t="shared" si="2"/>
        <v>Feb</v>
      </c>
    </row>
    <row r="26" spans="1:14" x14ac:dyDescent="0.25">
      <c r="A26" s="18">
        <v>22</v>
      </c>
      <c r="B26" s="11" t="s">
        <v>89</v>
      </c>
      <c r="C26" s="11" t="s">
        <v>90</v>
      </c>
      <c r="D26" s="11" t="s">
        <v>91</v>
      </c>
      <c r="E26" s="11" t="s">
        <v>30</v>
      </c>
      <c r="F26" s="11" t="s">
        <v>39</v>
      </c>
      <c r="G26" s="12">
        <v>30714</v>
      </c>
      <c r="H26" s="13" t="s">
        <v>76</v>
      </c>
      <c r="I26" s="11">
        <v>40</v>
      </c>
      <c r="J26" s="14">
        <v>8.75</v>
      </c>
      <c r="K26" s="14">
        <f>I26*J26</f>
        <v>350</v>
      </c>
      <c r="L26" s="11" t="str">
        <f t="shared" si="0"/>
        <v>Full-time</v>
      </c>
      <c r="M26" s="11">
        <f t="shared" si="1"/>
        <v>1984</v>
      </c>
      <c r="N26" s="19" t="str">
        <f t="shared" si="2"/>
        <v>Feb</v>
      </c>
    </row>
    <row r="27" spans="1:14" x14ac:dyDescent="0.25">
      <c r="A27" s="18">
        <v>23</v>
      </c>
      <c r="B27" s="11" t="s">
        <v>92</v>
      </c>
      <c r="C27" s="11" t="s">
        <v>93</v>
      </c>
      <c r="D27" s="11" t="s">
        <v>94</v>
      </c>
      <c r="E27" s="11" t="s">
        <v>14</v>
      </c>
      <c r="F27" s="11" t="s">
        <v>15</v>
      </c>
      <c r="G27" s="12">
        <v>29653</v>
      </c>
      <c r="H27" s="13" t="s">
        <v>16</v>
      </c>
      <c r="I27" s="11">
        <v>40</v>
      </c>
      <c r="J27" s="14">
        <v>19.5</v>
      </c>
      <c r="K27" s="14">
        <f>I27*J27</f>
        <v>780</v>
      </c>
      <c r="L27" s="11" t="str">
        <f t="shared" si="0"/>
        <v>Full-time</v>
      </c>
      <c r="M27" s="11">
        <f t="shared" si="1"/>
        <v>1981</v>
      </c>
      <c r="N27" s="19" t="str">
        <f t="shared" si="2"/>
        <v>Mar</v>
      </c>
    </row>
    <row r="28" spans="1:14" x14ac:dyDescent="0.25">
      <c r="A28" s="18">
        <v>24</v>
      </c>
      <c r="B28" s="11" t="s">
        <v>95</v>
      </c>
      <c r="C28" s="11" t="s">
        <v>96</v>
      </c>
      <c r="D28" s="11" t="s">
        <v>97</v>
      </c>
      <c r="E28" s="11" t="s">
        <v>30</v>
      </c>
      <c r="F28" s="11" t="s">
        <v>15</v>
      </c>
      <c r="G28" s="12">
        <v>30780</v>
      </c>
      <c r="H28" s="13"/>
      <c r="I28" s="11">
        <v>40</v>
      </c>
      <c r="J28" s="14">
        <v>21.5</v>
      </c>
      <c r="K28" s="14">
        <f>I28*J28</f>
        <v>860</v>
      </c>
      <c r="L28" s="11" t="str">
        <f t="shared" si="0"/>
        <v>Full-time</v>
      </c>
      <c r="M28" s="11">
        <f t="shared" si="1"/>
        <v>1984</v>
      </c>
      <c r="N28" s="19" t="str">
        <f t="shared" si="2"/>
        <v>Apr</v>
      </c>
    </row>
    <row r="29" spans="1:14" x14ac:dyDescent="0.25">
      <c r="A29" s="18">
        <v>25</v>
      </c>
      <c r="B29" s="11" t="s">
        <v>98</v>
      </c>
      <c r="C29" s="11" t="s">
        <v>99</v>
      </c>
      <c r="D29" s="11" t="s">
        <v>100</v>
      </c>
      <c r="E29" s="11" t="s">
        <v>14</v>
      </c>
      <c r="F29" s="11" t="s">
        <v>49</v>
      </c>
      <c r="G29" s="12">
        <v>32827</v>
      </c>
      <c r="H29" s="13" t="s">
        <v>26</v>
      </c>
      <c r="I29" s="11">
        <v>40</v>
      </c>
      <c r="J29" s="14">
        <v>15.5</v>
      </c>
      <c r="K29" s="14">
        <f>I29*J29</f>
        <v>620</v>
      </c>
      <c r="L29" s="11" t="str">
        <f t="shared" si="0"/>
        <v>Full-time</v>
      </c>
      <c r="M29" s="11">
        <f t="shared" si="1"/>
        <v>1989</v>
      </c>
      <c r="N29" s="19" t="str">
        <f t="shared" si="2"/>
        <v>Nov</v>
      </c>
    </row>
    <row r="30" spans="1:14" x14ac:dyDescent="0.25">
      <c r="A30" s="18">
        <v>26</v>
      </c>
      <c r="B30" s="11" t="s">
        <v>101</v>
      </c>
      <c r="C30" s="11" t="s">
        <v>102</v>
      </c>
      <c r="D30" s="11" t="s">
        <v>103</v>
      </c>
      <c r="E30" s="11" t="s">
        <v>25</v>
      </c>
      <c r="F30" s="11" t="s">
        <v>49</v>
      </c>
      <c r="G30" s="12">
        <v>33454</v>
      </c>
      <c r="H30" s="13" t="s">
        <v>26</v>
      </c>
      <c r="I30" s="11">
        <v>32</v>
      </c>
      <c r="J30" s="14">
        <v>5.5</v>
      </c>
      <c r="K30" s="14">
        <f>I30*J30</f>
        <v>176</v>
      </c>
      <c r="L30" s="11" t="str">
        <f t="shared" si="0"/>
        <v>Part-time</v>
      </c>
      <c r="M30" s="11">
        <f t="shared" si="1"/>
        <v>1991</v>
      </c>
      <c r="N30" s="19" t="str">
        <f t="shared" si="2"/>
        <v>Aug</v>
      </c>
    </row>
    <row r="31" spans="1:14" x14ac:dyDescent="0.25">
      <c r="A31" s="18">
        <v>27</v>
      </c>
      <c r="B31" s="11" t="s">
        <v>104</v>
      </c>
      <c r="C31" s="11" t="s">
        <v>105</v>
      </c>
      <c r="D31" s="11" t="s">
        <v>106</v>
      </c>
      <c r="E31" s="11" t="s">
        <v>14</v>
      </c>
      <c r="F31" s="11" t="s">
        <v>15</v>
      </c>
      <c r="G31" s="12">
        <v>31359</v>
      </c>
      <c r="H31" s="13" t="s">
        <v>76</v>
      </c>
      <c r="I31" s="11">
        <v>40</v>
      </c>
      <c r="J31" s="14">
        <v>19.5</v>
      </c>
      <c r="K31" s="14">
        <f>I31*J31</f>
        <v>780</v>
      </c>
      <c r="L31" s="11" t="str">
        <f t="shared" si="0"/>
        <v>Full-time</v>
      </c>
      <c r="M31" s="11">
        <f t="shared" si="1"/>
        <v>1985</v>
      </c>
      <c r="N31" s="19" t="str">
        <f t="shared" si="2"/>
        <v>Nov</v>
      </c>
    </row>
    <row r="32" spans="1:14" x14ac:dyDescent="0.25">
      <c r="A32" s="18">
        <v>28</v>
      </c>
      <c r="B32" s="11" t="s">
        <v>67</v>
      </c>
      <c r="C32" s="11" t="s">
        <v>107</v>
      </c>
      <c r="D32" s="11" t="s">
        <v>108</v>
      </c>
      <c r="E32" s="11" t="s">
        <v>20</v>
      </c>
      <c r="F32" s="11" t="s">
        <v>35</v>
      </c>
      <c r="G32" s="12">
        <v>30577</v>
      </c>
      <c r="H32" s="13" t="s">
        <v>26</v>
      </c>
      <c r="I32" s="11">
        <v>40</v>
      </c>
      <c r="J32" s="14">
        <v>12.6</v>
      </c>
      <c r="K32" s="14">
        <f>I32*J32</f>
        <v>504</v>
      </c>
      <c r="L32" s="11" t="str">
        <f t="shared" si="0"/>
        <v>Full-time</v>
      </c>
      <c r="M32" s="11">
        <f t="shared" si="1"/>
        <v>1983</v>
      </c>
      <c r="N32" s="19" t="str">
        <f t="shared" si="2"/>
        <v>Sep</v>
      </c>
    </row>
    <row r="33" spans="1:14" x14ac:dyDescent="0.25">
      <c r="A33" s="18">
        <v>29</v>
      </c>
      <c r="B33" s="11" t="s">
        <v>109</v>
      </c>
      <c r="C33" s="11" t="s">
        <v>110</v>
      </c>
      <c r="D33" s="11" t="s">
        <v>111</v>
      </c>
      <c r="E33" s="11" t="s">
        <v>25</v>
      </c>
      <c r="F33" s="11" t="s">
        <v>39</v>
      </c>
      <c r="G33" s="12">
        <v>30911</v>
      </c>
      <c r="H33" s="13" t="s">
        <v>76</v>
      </c>
      <c r="I33" s="11">
        <v>32</v>
      </c>
      <c r="J33" s="14">
        <v>5.5</v>
      </c>
      <c r="K33" s="14">
        <f>I33*J33</f>
        <v>176</v>
      </c>
      <c r="L33" s="11" t="str">
        <f t="shared" si="0"/>
        <v>Part-time</v>
      </c>
      <c r="M33" s="11">
        <f t="shared" si="1"/>
        <v>1984</v>
      </c>
      <c r="N33" s="19" t="str">
        <f t="shared" si="2"/>
        <v>Aug</v>
      </c>
    </row>
    <row r="34" spans="1:14" x14ac:dyDescent="0.25">
      <c r="A34" s="18">
        <v>30</v>
      </c>
      <c r="B34" s="11" t="s">
        <v>112</v>
      </c>
      <c r="C34" s="11" t="s">
        <v>113</v>
      </c>
      <c r="D34" s="11" t="s">
        <v>114</v>
      </c>
      <c r="E34" s="11" t="s">
        <v>30</v>
      </c>
      <c r="F34" s="11" t="s">
        <v>15</v>
      </c>
      <c r="G34" s="12">
        <v>30917</v>
      </c>
      <c r="H34" s="13" t="s">
        <v>76</v>
      </c>
      <c r="I34" s="11">
        <v>40</v>
      </c>
      <c r="J34" s="14">
        <v>21.5</v>
      </c>
      <c r="K34" s="14">
        <f>I34*J34</f>
        <v>860</v>
      </c>
      <c r="L34" s="11" t="str">
        <f t="shared" si="0"/>
        <v>Full-time</v>
      </c>
      <c r="M34" s="11">
        <f t="shared" si="1"/>
        <v>1984</v>
      </c>
      <c r="N34" s="19" t="str">
        <f t="shared" si="2"/>
        <v>Aug</v>
      </c>
    </row>
    <row r="35" spans="1:14" x14ac:dyDescent="0.25">
      <c r="A35" s="18">
        <v>31</v>
      </c>
      <c r="B35" s="11" t="s">
        <v>115</v>
      </c>
      <c r="C35" s="11" t="s">
        <v>116</v>
      </c>
      <c r="D35" s="11" t="s">
        <v>117</v>
      </c>
      <c r="E35" s="11" t="s">
        <v>20</v>
      </c>
      <c r="F35" s="11" t="s">
        <v>49</v>
      </c>
      <c r="G35" s="12">
        <v>32855</v>
      </c>
      <c r="H35" s="13" t="s">
        <v>16</v>
      </c>
      <c r="I35" s="11">
        <v>25</v>
      </c>
      <c r="J35" s="14">
        <v>8.52</v>
      </c>
      <c r="K35" s="14">
        <f>I35*J35</f>
        <v>213</v>
      </c>
      <c r="L35" s="11" t="str">
        <f t="shared" si="0"/>
        <v>Part-time</v>
      </c>
      <c r="M35" s="11">
        <f t="shared" si="1"/>
        <v>1989</v>
      </c>
      <c r="N35" s="19" t="str">
        <f t="shared" si="2"/>
        <v>Dec</v>
      </c>
    </row>
    <row r="36" spans="1:14" x14ac:dyDescent="0.25">
      <c r="A36" s="18">
        <v>32</v>
      </c>
      <c r="B36" s="11" t="s">
        <v>70</v>
      </c>
      <c r="C36" s="11" t="s">
        <v>23</v>
      </c>
      <c r="D36" s="11" t="s">
        <v>118</v>
      </c>
      <c r="E36" s="11" t="s">
        <v>20</v>
      </c>
      <c r="F36" s="11" t="s">
        <v>35</v>
      </c>
      <c r="G36" s="12">
        <v>33274</v>
      </c>
      <c r="H36" s="13"/>
      <c r="I36" s="11">
        <v>35</v>
      </c>
      <c r="J36" s="14">
        <v>12.1</v>
      </c>
      <c r="K36" s="14">
        <f>I36*J36</f>
        <v>423.5</v>
      </c>
      <c r="L36" s="11" t="str">
        <f t="shared" si="0"/>
        <v>Part-time</v>
      </c>
      <c r="M36" s="11">
        <f t="shared" si="1"/>
        <v>1991</v>
      </c>
      <c r="N36" s="19" t="str">
        <f t="shared" si="2"/>
        <v>Feb</v>
      </c>
    </row>
    <row r="37" spans="1:14" x14ac:dyDescent="0.25">
      <c r="A37" s="18">
        <v>33</v>
      </c>
      <c r="B37" s="11" t="s">
        <v>119</v>
      </c>
      <c r="C37" s="11" t="s">
        <v>120</v>
      </c>
      <c r="D37" s="11" t="s">
        <v>121</v>
      </c>
      <c r="E37" s="11" t="s">
        <v>20</v>
      </c>
      <c r="F37" s="11" t="s">
        <v>15</v>
      </c>
      <c r="G37" s="12">
        <v>33097</v>
      </c>
      <c r="H37" s="13" t="s">
        <v>31</v>
      </c>
      <c r="I37" s="11">
        <v>35</v>
      </c>
      <c r="J37" s="14">
        <v>24</v>
      </c>
      <c r="K37" s="14">
        <f>I37*J37</f>
        <v>840</v>
      </c>
      <c r="L37" s="11" t="str">
        <f t="shared" si="0"/>
        <v>Part-time</v>
      </c>
      <c r="M37" s="11">
        <f t="shared" si="1"/>
        <v>1990</v>
      </c>
      <c r="N37" s="19" t="str">
        <f t="shared" si="2"/>
        <v>Aug</v>
      </c>
    </row>
    <row r="38" spans="1:14" x14ac:dyDescent="0.25">
      <c r="A38" s="18">
        <v>34</v>
      </c>
      <c r="B38" s="11" t="s">
        <v>122</v>
      </c>
      <c r="C38" s="11" t="s">
        <v>87</v>
      </c>
      <c r="D38" s="11" t="s">
        <v>123</v>
      </c>
      <c r="E38" s="11" t="s">
        <v>14</v>
      </c>
      <c r="F38" s="11" t="s">
        <v>39</v>
      </c>
      <c r="G38" s="12">
        <v>32452</v>
      </c>
      <c r="H38" s="13" t="s">
        <v>21</v>
      </c>
      <c r="I38" s="11">
        <v>40</v>
      </c>
      <c r="J38" s="14">
        <v>19.5</v>
      </c>
      <c r="K38" s="14">
        <f>I38*J38</f>
        <v>780</v>
      </c>
      <c r="L38" s="11" t="str">
        <f t="shared" si="0"/>
        <v>Full-time</v>
      </c>
      <c r="M38" s="11">
        <f t="shared" si="1"/>
        <v>1988</v>
      </c>
      <c r="N38" s="19" t="str">
        <f t="shared" si="2"/>
        <v>Nov</v>
      </c>
    </row>
    <row r="39" spans="1:14" x14ac:dyDescent="0.25">
      <c r="A39" s="18">
        <v>35</v>
      </c>
      <c r="B39" s="11" t="s">
        <v>124</v>
      </c>
      <c r="C39" s="11" t="s">
        <v>125</v>
      </c>
      <c r="D39" s="11" t="s">
        <v>126</v>
      </c>
      <c r="E39" s="11" t="s">
        <v>14</v>
      </c>
      <c r="F39" s="11" t="s">
        <v>15</v>
      </c>
      <c r="G39" s="12">
        <v>32106</v>
      </c>
      <c r="H39" s="13" t="s">
        <v>21</v>
      </c>
      <c r="I39" s="11">
        <v>35.5</v>
      </c>
      <c r="J39" s="14">
        <v>12.5</v>
      </c>
      <c r="K39" s="14">
        <f>I39*J39</f>
        <v>443.75</v>
      </c>
      <c r="L39" s="11" t="str">
        <f t="shared" si="0"/>
        <v>Part-time</v>
      </c>
      <c r="M39" s="11">
        <f t="shared" si="1"/>
        <v>1987</v>
      </c>
      <c r="N39" s="19" t="str">
        <f t="shared" si="2"/>
        <v>Nov</v>
      </c>
    </row>
    <row r="40" spans="1:14" x14ac:dyDescent="0.25">
      <c r="A40" s="18">
        <v>36</v>
      </c>
      <c r="B40" s="11" t="s">
        <v>127</v>
      </c>
      <c r="C40" s="11" t="s">
        <v>128</v>
      </c>
      <c r="D40" s="11" t="s">
        <v>129</v>
      </c>
      <c r="E40" s="11" t="s">
        <v>30</v>
      </c>
      <c r="F40" s="11" t="s">
        <v>15</v>
      </c>
      <c r="G40" s="12">
        <v>31563</v>
      </c>
      <c r="H40" s="13"/>
      <c r="I40" s="11">
        <v>40</v>
      </c>
      <c r="J40" s="14">
        <v>8.75</v>
      </c>
      <c r="K40" s="14">
        <f>I40*J40</f>
        <v>350</v>
      </c>
      <c r="L40" s="11" t="str">
        <f t="shared" si="0"/>
        <v>Full-time</v>
      </c>
      <c r="M40" s="11">
        <f t="shared" si="1"/>
        <v>1986</v>
      </c>
      <c r="N40" s="19" t="str">
        <f t="shared" si="2"/>
        <v>May</v>
      </c>
    </row>
    <row r="41" spans="1:14" x14ac:dyDescent="0.25">
      <c r="A41" s="18">
        <v>37</v>
      </c>
      <c r="B41" s="11" t="s">
        <v>124</v>
      </c>
      <c r="C41" s="11" t="s">
        <v>130</v>
      </c>
      <c r="D41" s="11" t="s">
        <v>131</v>
      </c>
      <c r="E41" s="11" t="s">
        <v>14</v>
      </c>
      <c r="F41" s="11" t="s">
        <v>35</v>
      </c>
      <c r="G41" s="12">
        <v>32029</v>
      </c>
      <c r="H41" s="13" t="s">
        <v>76</v>
      </c>
      <c r="I41" s="11">
        <v>29.5</v>
      </c>
      <c r="J41" s="14">
        <v>6.5</v>
      </c>
      <c r="K41" s="14">
        <f>I41*J41</f>
        <v>191.75</v>
      </c>
      <c r="L41" s="11" t="str">
        <f t="shared" si="0"/>
        <v>Part-time</v>
      </c>
      <c r="M41" s="11">
        <f t="shared" si="1"/>
        <v>1987</v>
      </c>
      <c r="N41" s="19" t="str">
        <f t="shared" si="2"/>
        <v>Sep</v>
      </c>
    </row>
    <row r="42" spans="1:14" x14ac:dyDescent="0.25">
      <c r="A42" s="18">
        <v>38</v>
      </c>
      <c r="B42" s="11" t="s">
        <v>132</v>
      </c>
      <c r="C42" s="11" t="s">
        <v>133</v>
      </c>
      <c r="D42" s="11" t="s">
        <v>134</v>
      </c>
      <c r="E42" s="11" t="s">
        <v>25</v>
      </c>
      <c r="F42" s="11" t="s">
        <v>49</v>
      </c>
      <c r="G42" s="12">
        <v>30484</v>
      </c>
      <c r="H42" s="13" t="s">
        <v>21</v>
      </c>
      <c r="I42" s="11">
        <v>38</v>
      </c>
      <c r="J42" s="14">
        <v>15.5</v>
      </c>
      <c r="K42" s="14">
        <f>I42*J42</f>
        <v>589</v>
      </c>
      <c r="L42" s="11" t="str">
        <f t="shared" si="0"/>
        <v>Part-time</v>
      </c>
      <c r="M42" s="11">
        <f t="shared" si="1"/>
        <v>1983</v>
      </c>
      <c r="N42" s="19" t="str">
        <f t="shared" si="2"/>
        <v>Jun</v>
      </c>
    </row>
    <row r="43" spans="1:14" x14ac:dyDescent="0.25">
      <c r="A43" s="18">
        <v>39</v>
      </c>
      <c r="B43" s="11" t="s">
        <v>135</v>
      </c>
      <c r="C43" s="11" t="s">
        <v>136</v>
      </c>
      <c r="D43" s="11" t="s">
        <v>137</v>
      </c>
      <c r="E43" s="11" t="s">
        <v>20</v>
      </c>
      <c r="F43" s="11" t="s">
        <v>35</v>
      </c>
      <c r="G43" s="12">
        <v>32735</v>
      </c>
      <c r="H43" s="13" t="s">
        <v>63</v>
      </c>
      <c r="I43" s="11">
        <v>40</v>
      </c>
      <c r="J43" s="14">
        <v>22</v>
      </c>
      <c r="K43" s="14">
        <f>I43*J43</f>
        <v>880</v>
      </c>
      <c r="L43" s="11" t="str">
        <f t="shared" si="0"/>
        <v>Full-time</v>
      </c>
      <c r="M43" s="11">
        <f t="shared" si="1"/>
        <v>1989</v>
      </c>
      <c r="N43" s="19" t="str">
        <f t="shared" si="2"/>
        <v>Aug</v>
      </c>
    </row>
    <row r="44" spans="1:14" x14ac:dyDescent="0.25">
      <c r="A44" s="18">
        <v>40</v>
      </c>
      <c r="B44" s="11" t="s">
        <v>138</v>
      </c>
      <c r="C44" s="11" t="s">
        <v>139</v>
      </c>
      <c r="D44" s="11" t="s">
        <v>140</v>
      </c>
      <c r="E44" s="11" t="s">
        <v>20</v>
      </c>
      <c r="F44" s="11" t="s">
        <v>35</v>
      </c>
      <c r="G44" s="12">
        <v>32085</v>
      </c>
      <c r="H44" s="13"/>
      <c r="I44" s="11">
        <v>38</v>
      </c>
      <c r="J44" s="14">
        <v>15.5</v>
      </c>
      <c r="K44" s="14">
        <f>I44*J44</f>
        <v>589</v>
      </c>
      <c r="L44" s="11" t="str">
        <f t="shared" si="0"/>
        <v>Part-time</v>
      </c>
      <c r="M44" s="11">
        <f t="shared" si="1"/>
        <v>1987</v>
      </c>
      <c r="N44" s="19" t="str">
        <f t="shared" si="2"/>
        <v>Nov</v>
      </c>
    </row>
    <row r="45" spans="1:14" x14ac:dyDescent="0.25">
      <c r="A45" s="18">
        <v>41</v>
      </c>
      <c r="B45" s="11" t="s">
        <v>141</v>
      </c>
      <c r="C45" s="11" t="s">
        <v>142</v>
      </c>
      <c r="D45" s="11" t="s">
        <v>143</v>
      </c>
      <c r="E45" s="11" t="s">
        <v>20</v>
      </c>
      <c r="F45" s="11" t="s">
        <v>49</v>
      </c>
      <c r="G45" s="12">
        <v>31551</v>
      </c>
      <c r="H45" s="13" t="s">
        <v>50</v>
      </c>
      <c r="I45" s="11">
        <v>40</v>
      </c>
      <c r="J45" s="14">
        <v>8.2200000000000006</v>
      </c>
      <c r="K45" s="14">
        <f>I45*J45</f>
        <v>328.8</v>
      </c>
      <c r="L45" s="11" t="str">
        <f t="shared" si="0"/>
        <v>Full-time</v>
      </c>
      <c r="M45" s="11">
        <f t="shared" si="1"/>
        <v>1986</v>
      </c>
      <c r="N45" s="19" t="str">
        <f t="shared" si="2"/>
        <v>May</v>
      </c>
    </row>
    <row r="46" spans="1:14" x14ac:dyDescent="0.25">
      <c r="A46" s="18">
        <v>42</v>
      </c>
      <c r="B46" s="11" t="s">
        <v>144</v>
      </c>
      <c r="C46" s="11" t="s">
        <v>145</v>
      </c>
      <c r="D46" s="11" t="s">
        <v>146</v>
      </c>
      <c r="E46" s="11" t="s">
        <v>14</v>
      </c>
      <c r="F46" s="11" t="s">
        <v>39</v>
      </c>
      <c r="G46" s="12">
        <v>29963</v>
      </c>
      <c r="H46" s="13"/>
      <c r="I46" s="11">
        <v>40</v>
      </c>
      <c r="J46" s="14">
        <v>19.5</v>
      </c>
      <c r="K46" s="14">
        <f>I46*J46</f>
        <v>780</v>
      </c>
      <c r="L46" s="11" t="str">
        <f t="shared" si="0"/>
        <v>Full-time</v>
      </c>
      <c r="M46" s="11">
        <f t="shared" si="1"/>
        <v>1982</v>
      </c>
      <c r="N46" s="19" t="str">
        <f t="shared" si="2"/>
        <v>Jan</v>
      </c>
    </row>
    <row r="47" spans="1:14" x14ac:dyDescent="0.25">
      <c r="A47" s="18">
        <v>43</v>
      </c>
      <c r="B47" s="11" t="s">
        <v>147</v>
      </c>
      <c r="C47" s="11" t="s">
        <v>148</v>
      </c>
      <c r="D47" s="11" t="s">
        <v>149</v>
      </c>
      <c r="E47" s="11" t="s">
        <v>20</v>
      </c>
      <c r="F47" s="11" t="s">
        <v>49</v>
      </c>
      <c r="G47" s="12">
        <v>31494</v>
      </c>
      <c r="H47" s="13" t="s">
        <v>63</v>
      </c>
      <c r="I47" s="11">
        <v>35</v>
      </c>
      <c r="J47" s="14">
        <v>24</v>
      </c>
      <c r="K47" s="14">
        <f>I47*J47</f>
        <v>840</v>
      </c>
      <c r="L47" s="11" t="str">
        <f t="shared" si="0"/>
        <v>Part-time</v>
      </c>
      <c r="M47" s="11">
        <f t="shared" si="1"/>
        <v>1986</v>
      </c>
      <c r="N47" s="19" t="str">
        <f t="shared" si="2"/>
        <v>Mar</v>
      </c>
    </row>
    <row r="48" spans="1:14" x14ac:dyDescent="0.25">
      <c r="A48" s="18">
        <v>44</v>
      </c>
      <c r="B48" s="11" t="s">
        <v>150</v>
      </c>
      <c r="C48" s="11" t="s">
        <v>151</v>
      </c>
      <c r="D48" s="11" t="s">
        <v>152</v>
      </c>
      <c r="E48" s="11" t="s">
        <v>30</v>
      </c>
      <c r="F48" s="11" t="s">
        <v>49</v>
      </c>
      <c r="G48" s="12">
        <v>31751</v>
      </c>
      <c r="H48" s="13" t="s">
        <v>50</v>
      </c>
      <c r="I48" s="11">
        <v>15.5</v>
      </c>
      <c r="J48" s="14">
        <v>6.5</v>
      </c>
      <c r="K48" s="14">
        <f>I48*J48</f>
        <v>100.75</v>
      </c>
      <c r="L48" s="11" t="str">
        <f t="shared" si="0"/>
        <v>Part-time</v>
      </c>
      <c r="M48" s="11">
        <f t="shared" si="1"/>
        <v>1986</v>
      </c>
      <c r="N48" s="19" t="str">
        <f t="shared" si="2"/>
        <v>Dec</v>
      </c>
    </row>
    <row r="49" spans="1:14" x14ac:dyDescent="0.25">
      <c r="A49" s="18">
        <v>45</v>
      </c>
      <c r="B49" s="11" t="s">
        <v>153</v>
      </c>
      <c r="C49" s="11" t="s">
        <v>154</v>
      </c>
      <c r="D49" s="11" t="s">
        <v>155</v>
      </c>
      <c r="E49" s="11" t="s">
        <v>20</v>
      </c>
      <c r="F49" s="11" t="s">
        <v>39</v>
      </c>
      <c r="G49" s="12">
        <v>30963</v>
      </c>
      <c r="H49" s="13" t="s">
        <v>76</v>
      </c>
      <c r="I49" s="11">
        <v>40</v>
      </c>
      <c r="J49" s="14">
        <v>22</v>
      </c>
      <c r="K49" s="14">
        <f>I49*J49</f>
        <v>880</v>
      </c>
      <c r="L49" s="11" t="str">
        <f t="shared" si="0"/>
        <v>Full-time</v>
      </c>
      <c r="M49" s="11">
        <f t="shared" si="1"/>
        <v>1984</v>
      </c>
      <c r="N49" s="19" t="str">
        <f t="shared" si="2"/>
        <v>Oct</v>
      </c>
    </row>
    <row r="50" spans="1:14" x14ac:dyDescent="0.25">
      <c r="A50" s="18">
        <v>46</v>
      </c>
      <c r="B50" s="11" t="s">
        <v>156</v>
      </c>
      <c r="C50" s="11" t="s">
        <v>157</v>
      </c>
      <c r="D50" s="11" t="s">
        <v>158</v>
      </c>
      <c r="E50" s="11" t="s">
        <v>20</v>
      </c>
      <c r="F50" s="11" t="s">
        <v>35</v>
      </c>
      <c r="G50" s="12">
        <v>32507</v>
      </c>
      <c r="H50" s="13" t="s">
        <v>26</v>
      </c>
      <c r="I50" s="11">
        <v>32</v>
      </c>
      <c r="J50" s="14">
        <v>5.5</v>
      </c>
      <c r="K50" s="14">
        <f>I50*J50</f>
        <v>176</v>
      </c>
      <c r="L50" s="11" t="str">
        <f t="shared" si="0"/>
        <v>Part-time</v>
      </c>
      <c r="M50" s="11">
        <f t="shared" si="1"/>
        <v>1988</v>
      </c>
      <c r="N50" s="19" t="str">
        <f t="shared" si="2"/>
        <v>Dec</v>
      </c>
    </row>
    <row r="51" spans="1:14" x14ac:dyDescent="0.25">
      <c r="A51" s="18">
        <v>47</v>
      </c>
      <c r="B51" s="11" t="s">
        <v>159</v>
      </c>
      <c r="C51" s="11" t="s">
        <v>160</v>
      </c>
      <c r="D51" s="11" t="s">
        <v>161</v>
      </c>
      <c r="E51" s="11" t="s">
        <v>25</v>
      </c>
      <c r="F51" s="11" t="s">
        <v>35</v>
      </c>
      <c r="G51" s="12">
        <v>31508</v>
      </c>
      <c r="H51" s="13" t="s">
        <v>31</v>
      </c>
      <c r="I51" s="11">
        <v>25</v>
      </c>
      <c r="J51" s="14">
        <v>8.52</v>
      </c>
      <c r="K51" s="14">
        <f>I51*J51</f>
        <v>213</v>
      </c>
      <c r="L51" s="11" t="str">
        <f t="shared" si="0"/>
        <v>Part-time</v>
      </c>
      <c r="M51" s="11">
        <f t="shared" si="1"/>
        <v>1986</v>
      </c>
      <c r="N51" s="19" t="str">
        <f t="shared" si="2"/>
        <v>Apr</v>
      </c>
    </row>
    <row r="52" spans="1:14" x14ac:dyDescent="0.25">
      <c r="A52" s="18">
        <v>48</v>
      </c>
      <c r="B52" s="11" t="s">
        <v>162</v>
      </c>
      <c r="C52" s="11" t="s">
        <v>163</v>
      </c>
      <c r="D52" s="11" t="s">
        <v>164</v>
      </c>
      <c r="E52" s="11" t="s">
        <v>25</v>
      </c>
      <c r="F52" s="11" t="s">
        <v>49</v>
      </c>
      <c r="G52" s="12">
        <v>31923</v>
      </c>
      <c r="H52" s="13" t="s">
        <v>16</v>
      </c>
      <c r="I52" s="11">
        <v>38</v>
      </c>
      <c r="J52" s="14">
        <v>15.5</v>
      </c>
      <c r="K52" s="14">
        <f>I52*J52</f>
        <v>589</v>
      </c>
      <c r="L52" s="11" t="str">
        <f t="shared" si="0"/>
        <v>Part-time</v>
      </c>
      <c r="M52" s="11">
        <f t="shared" si="1"/>
        <v>1987</v>
      </c>
      <c r="N52" s="19" t="str">
        <f t="shared" si="2"/>
        <v>May</v>
      </c>
    </row>
    <row r="53" spans="1:14" x14ac:dyDescent="0.25">
      <c r="A53" s="18">
        <v>49</v>
      </c>
      <c r="B53" s="11" t="s">
        <v>73</v>
      </c>
      <c r="C53" s="11" t="s">
        <v>165</v>
      </c>
      <c r="D53" s="11" t="s">
        <v>166</v>
      </c>
      <c r="E53" s="11" t="s">
        <v>14</v>
      </c>
      <c r="F53" s="11" t="s">
        <v>15</v>
      </c>
      <c r="G53" s="12">
        <v>32114</v>
      </c>
      <c r="H53" s="13" t="s">
        <v>26</v>
      </c>
      <c r="I53" s="11">
        <v>35.5</v>
      </c>
      <c r="J53" s="14">
        <v>12.5</v>
      </c>
      <c r="K53" s="14">
        <f>I53*J53</f>
        <v>443.75</v>
      </c>
      <c r="L53" s="11" t="str">
        <f t="shared" si="0"/>
        <v>Part-time</v>
      </c>
      <c r="M53" s="11">
        <f t="shared" si="1"/>
        <v>1987</v>
      </c>
      <c r="N53" s="19" t="str">
        <f t="shared" si="2"/>
        <v>Dec</v>
      </c>
    </row>
    <row r="54" spans="1:14" x14ac:dyDescent="0.25">
      <c r="A54" s="18">
        <v>50</v>
      </c>
      <c r="B54" s="11" t="s">
        <v>167</v>
      </c>
      <c r="C54" s="11" t="s">
        <v>168</v>
      </c>
      <c r="D54" s="11" t="s">
        <v>169</v>
      </c>
      <c r="E54" s="11" t="s">
        <v>30</v>
      </c>
      <c r="F54" s="11" t="s">
        <v>39</v>
      </c>
      <c r="G54" s="12">
        <v>31690</v>
      </c>
      <c r="H54" s="13" t="s">
        <v>16</v>
      </c>
      <c r="I54" s="11">
        <v>40</v>
      </c>
      <c r="J54" s="14">
        <v>21.5</v>
      </c>
      <c r="K54" s="14">
        <f>I54*J54</f>
        <v>860</v>
      </c>
      <c r="L54" s="11" t="str">
        <f t="shared" si="0"/>
        <v>Full-time</v>
      </c>
      <c r="M54" s="11">
        <f t="shared" si="1"/>
        <v>1986</v>
      </c>
      <c r="N54" s="19" t="str">
        <f t="shared" si="2"/>
        <v>Oct</v>
      </c>
    </row>
    <row r="55" spans="1:14" x14ac:dyDescent="0.25">
      <c r="A55" s="18">
        <v>51</v>
      </c>
      <c r="B55" s="11" t="s">
        <v>83</v>
      </c>
      <c r="C55" s="11" t="s">
        <v>170</v>
      </c>
      <c r="D55" s="11" t="s">
        <v>171</v>
      </c>
      <c r="E55" s="11" t="s">
        <v>20</v>
      </c>
      <c r="F55" s="11" t="s">
        <v>49</v>
      </c>
      <c r="G55" s="12">
        <v>30784</v>
      </c>
      <c r="H55" s="13"/>
      <c r="I55" s="11">
        <v>38</v>
      </c>
      <c r="J55" s="14">
        <v>15.5</v>
      </c>
      <c r="K55" s="14">
        <f>I55*J55</f>
        <v>589</v>
      </c>
      <c r="L55" s="11" t="str">
        <f t="shared" si="0"/>
        <v>Part-time</v>
      </c>
      <c r="M55" s="11">
        <f t="shared" si="1"/>
        <v>1984</v>
      </c>
      <c r="N55" s="19" t="str">
        <f t="shared" si="2"/>
        <v>Apr</v>
      </c>
    </row>
    <row r="56" spans="1:14" x14ac:dyDescent="0.25">
      <c r="A56" s="18">
        <v>52</v>
      </c>
      <c r="B56" s="11" t="s">
        <v>172</v>
      </c>
      <c r="C56" s="11" t="s">
        <v>173</v>
      </c>
      <c r="D56" s="11" t="s">
        <v>174</v>
      </c>
      <c r="E56" s="11" t="s">
        <v>14</v>
      </c>
      <c r="F56" s="11" t="s">
        <v>35</v>
      </c>
      <c r="G56" s="12">
        <v>32078</v>
      </c>
      <c r="H56" s="13" t="s">
        <v>31</v>
      </c>
      <c r="I56" s="11">
        <v>40</v>
      </c>
      <c r="J56" s="14">
        <v>21.5</v>
      </c>
      <c r="K56" s="14">
        <f>I56*J56</f>
        <v>860</v>
      </c>
      <c r="L56" s="11" t="str">
        <f t="shared" si="0"/>
        <v>Full-time</v>
      </c>
      <c r="M56" s="11">
        <f t="shared" si="1"/>
        <v>1987</v>
      </c>
      <c r="N56" s="19" t="str">
        <f t="shared" si="2"/>
        <v>Oct</v>
      </c>
    </row>
    <row r="57" spans="1:14" x14ac:dyDescent="0.25">
      <c r="A57" s="18">
        <v>53</v>
      </c>
      <c r="B57" s="11" t="s">
        <v>175</v>
      </c>
      <c r="C57" s="11" t="s">
        <v>176</v>
      </c>
      <c r="D57" s="11" t="s">
        <v>177</v>
      </c>
      <c r="E57" s="11" t="s">
        <v>20</v>
      </c>
      <c r="F57" s="11" t="s">
        <v>49</v>
      </c>
      <c r="G57" s="12">
        <v>31427</v>
      </c>
      <c r="H57" s="13" t="s">
        <v>31</v>
      </c>
      <c r="I57" s="11">
        <v>35</v>
      </c>
      <c r="J57" s="14">
        <v>24</v>
      </c>
      <c r="K57" s="14">
        <f>I57*J57</f>
        <v>840</v>
      </c>
      <c r="L57" s="11" t="str">
        <f t="shared" si="0"/>
        <v>Part-time</v>
      </c>
      <c r="M57" s="11">
        <f t="shared" si="1"/>
        <v>1986</v>
      </c>
      <c r="N57" s="19" t="str">
        <f t="shared" si="2"/>
        <v>Jan</v>
      </c>
    </row>
    <row r="58" spans="1:14" x14ac:dyDescent="0.25">
      <c r="A58" s="18">
        <v>54</v>
      </c>
      <c r="B58" s="11" t="s">
        <v>178</v>
      </c>
      <c r="C58" s="11" t="s">
        <v>179</v>
      </c>
      <c r="D58" s="11" t="s">
        <v>180</v>
      </c>
      <c r="E58" s="11" t="s">
        <v>20</v>
      </c>
      <c r="F58" s="11" t="s">
        <v>35</v>
      </c>
      <c r="G58" s="12">
        <v>31695</v>
      </c>
      <c r="H58" s="13"/>
      <c r="I58" s="11">
        <v>40</v>
      </c>
      <c r="J58" s="14">
        <v>21.5</v>
      </c>
      <c r="K58" s="14">
        <f>I58*J58</f>
        <v>860</v>
      </c>
      <c r="L58" s="11" t="str">
        <f t="shared" si="0"/>
        <v>Full-time</v>
      </c>
      <c r="M58" s="11">
        <f t="shared" si="1"/>
        <v>1986</v>
      </c>
      <c r="N58" s="19" t="str">
        <f t="shared" si="2"/>
        <v>Oct</v>
      </c>
    </row>
    <row r="59" spans="1:14" x14ac:dyDescent="0.25">
      <c r="A59" s="18">
        <v>55</v>
      </c>
      <c r="B59" s="11" t="s">
        <v>181</v>
      </c>
      <c r="C59" s="11" t="s">
        <v>182</v>
      </c>
      <c r="D59" s="11" t="s">
        <v>183</v>
      </c>
      <c r="E59" s="11" t="s">
        <v>25</v>
      </c>
      <c r="F59" s="11" t="s">
        <v>15</v>
      </c>
      <c r="G59" s="12">
        <v>32301</v>
      </c>
      <c r="H59" s="13"/>
      <c r="I59" s="11">
        <v>25</v>
      </c>
      <c r="J59" s="14">
        <v>8.52</v>
      </c>
      <c r="K59" s="14">
        <f>I59*J59</f>
        <v>213</v>
      </c>
      <c r="L59" s="11" t="str">
        <f t="shared" si="0"/>
        <v>Part-time</v>
      </c>
      <c r="M59" s="11">
        <f t="shared" si="1"/>
        <v>1988</v>
      </c>
      <c r="N59" s="19" t="str">
        <f t="shared" si="2"/>
        <v>Jun</v>
      </c>
    </row>
    <row r="60" spans="1:14" x14ac:dyDescent="0.25">
      <c r="A60" s="18">
        <v>56</v>
      </c>
      <c r="B60" s="11" t="s">
        <v>184</v>
      </c>
      <c r="C60" s="11" t="s">
        <v>185</v>
      </c>
      <c r="D60" s="11" t="s">
        <v>186</v>
      </c>
      <c r="E60" s="11" t="s">
        <v>30</v>
      </c>
      <c r="F60" s="11" t="s">
        <v>15</v>
      </c>
      <c r="G60" s="12">
        <v>33261</v>
      </c>
      <c r="H60" s="13" t="s">
        <v>26</v>
      </c>
      <c r="I60" s="11">
        <v>40</v>
      </c>
      <c r="J60" s="14">
        <v>21.5</v>
      </c>
      <c r="K60" s="14">
        <f>I60*J60</f>
        <v>860</v>
      </c>
      <c r="L60" s="11" t="str">
        <f t="shared" si="0"/>
        <v>Full-time</v>
      </c>
      <c r="M60" s="11">
        <f t="shared" si="1"/>
        <v>1991</v>
      </c>
      <c r="N60" s="19" t="str">
        <f t="shared" si="2"/>
        <v>Jan</v>
      </c>
    </row>
    <row r="61" spans="1:14" x14ac:dyDescent="0.25">
      <c r="A61" s="18">
        <v>57</v>
      </c>
      <c r="B61" s="11" t="s">
        <v>144</v>
      </c>
      <c r="C61" s="11" t="s">
        <v>187</v>
      </c>
      <c r="D61" s="11" t="s">
        <v>188</v>
      </c>
      <c r="E61" s="11" t="s">
        <v>20</v>
      </c>
      <c r="F61" s="11" t="s">
        <v>15</v>
      </c>
      <c r="G61" s="12">
        <v>29812</v>
      </c>
      <c r="H61" s="13" t="s">
        <v>16</v>
      </c>
      <c r="I61" s="11">
        <v>38</v>
      </c>
      <c r="J61" s="14">
        <v>15.5</v>
      </c>
      <c r="K61" s="14">
        <f>I61*J61</f>
        <v>589</v>
      </c>
      <c r="L61" s="11" t="str">
        <f t="shared" si="0"/>
        <v>Part-time</v>
      </c>
      <c r="M61" s="11">
        <f t="shared" si="1"/>
        <v>1981</v>
      </c>
      <c r="N61" s="19" t="str">
        <f t="shared" si="2"/>
        <v>Aug</v>
      </c>
    </row>
    <row r="62" spans="1:14" x14ac:dyDescent="0.25">
      <c r="A62" s="18">
        <v>58</v>
      </c>
      <c r="B62" s="11" t="s">
        <v>189</v>
      </c>
      <c r="C62" s="11" t="s">
        <v>190</v>
      </c>
      <c r="D62" s="11" t="s">
        <v>191</v>
      </c>
      <c r="E62" s="11" t="s">
        <v>20</v>
      </c>
      <c r="F62" s="11" t="s">
        <v>39</v>
      </c>
      <c r="G62" s="12">
        <v>32835</v>
      </c>
      <c r="H62" s="13" t="s">
        <v>50</v>
      </c>
      <c r="I62" s="11">
        <v>40</v>
      </c>
      <c r="J62" s="14">
        <v>12.6</v>
      </c>
      <c r="K62" s="14">
        <f>I62*J62</f>
        <v>504</v>
      </c>
      <c r="L62" s="11" t="str">
        <f t="shared" si="0"/>
        <v>Full-time</v>
      </c>
      <c r="M62" s="11">
        <f t="shared" si="1"/>
        <v>1989</v>
      </c>
      <c r="N62" s="19" t="str">
        <f t="shared" si="2"/>
        <v>Nov</v>
      </c>
    </row>
    <row r="63" spans="1:14" x14ac:dyDescent="0.25">
      <c r="A63" s="18">
        <v>59</v>
      </c>
      <c r="B63" s="11" t="s">
        <v>192</v>
      </c>
      <c r="C63" s="11" t="s">
        <v>23</v>
      </c>
      <c r="D63" s="11" t="s">
        <v>193</v>
      </c>
      <c r="E63" s="11" t="s">
        <v>14</v>
      </c>
      <c r="F63" s="11" t="s">
        <v>15</v>
      </c>
      <c r="G63" s="12">
        <v>31789</v>
      </c>
      <c r="H63" s="13" t="s">
        <v>63</v>
      </c>
      <c r="I63" s="11">
        <v>42</v>
      </c>
      <c r="J63" s="14">
        <v>16.75</v>
      </c>
      <c r="K63" s="14">
        <f>I63*J63</f>
        <v>703.5</v>
      </c>
      <c r="L63" s="11" t="str">
        <f t="shared" si="0"/>
        <v>Full-time</v>
      </c>
      <c r="M63" s="11">
        <f t="shared" si="1"/>
        <v>1987</v>
      </c>
      <c r="N63" s="19" t="str">
        <f t="shared" si="2"/>
        <v>Jan</v>
      </c>
    </row>
    <row r="64" spans="1:14" x14ac:dyDescent="0.25">
      <c r="A64" s="18">
        <v>60</v>
      </c>
      <c r="B64" s="11" t="s">
        <v>194</v>
      </c>
      <c r="C64" s="11" t="s">
        <v>195</v>
      </c>
      <c r="D64" s="11" t="s">
        <v>196</v>
      </c>
      <c r="E64" s="11" t="s">
        <v>30</v>
      </c>
      <c r="F64" s="11" t="s">
        <v>35</v>
      </c>
      <c r="G64" s="12">
        <v>31580</v>
      </c>
      <c r="H64" s="13" t="s">
        <v>50</v>
      </c>
      <c r="I64" s="11">
        <v>40</v>
      </c>
      <c r="J64" s="14">
        <v>8.75</v>
      </c>
      <c r="K64" s="14">
        <f>I64*J64</f>
        <v>350</v>
      </c>
      <c r="L64" s="11" t="str">
        <f t="shared" si="0"/>
        <v>Full-time</v>
      </c>
      <c r="M64" s="11">
        <f t="shared" si="1"/>
        <v>1986</v>
      </c>
      <c r="N64" s="19" t="str">
        <f t="shared" si="2"/>
        <v>Jun</v>
      </c>
    </row>
    <row r="65" spans="1:14" x14ac:dyDescent="0.25">
      <c r="A65" s="18">
        <v>61</v>
      </c>
      <c r="B65" s="11" t="s">
        <v>197</v>
      </c>
      <c r="C65" s="11" t="s">
        <v>198</v>
      </c>
      <c r="D65" s="11" t="s">
        <v>199</v>
      </c>
      <c r="E65" s="11" t="s">
        <v>20</v>
      </c>
      <c r="F65" s="11" t="s">
        <v>49</v>
      </c>
      <c r="G65" s="12">
        <v>31926</v>
      </c>
      <c r="H65" s="13" t="s">
        <v>31</v>
      </c>
      <c r="I65" s="11">
        <v>25</v>
      </c>
      <c r="J65" s="14">
        <v>8.52</v>
      </c>
      <c r="K65" s="14">
        <f>I65*J65</f>
        <v>213</v>
      </c>
      <c r="L65" s="11" t="str">
        <f t="shared" si="0"/>
        <v>Part-time</v>
      </c>
      <c r="M65" s="11">
        <f t="shared" si="1"/>
        <v>1987</v>
      </c>
      <c r="N65" s="19" t="str">
        <f t="shared" si="2"/>
        <v>May</v>
      </c>
    </row>
    <row r="66" spans="1:14" x14ac:dyDescent="0.25">
      <c r="A66" s="18">
        <v>62</v>
      </c>
      <c r="B66" s="11" t="s">
        <v>147</v>
      </c>
      <c r="C66" s="11" t="s">
        <v>200</v>
      </c>
      <c r="D66" s="11" t="s">
        <v>201</v>
      </c>
      <c r="E66" s="11" t="s">
        <v>30</v>
      </c>
      <c r="F66" s="11" t="s">
        <v>15</v>
      </c>
      <c r="G66" s="12">
        <v>32625</v>
      </c>
      <c r="H66" s="13"/>
      <c r="I66" s="11">
        <v>15.5</v>
      </c>
      <c r="J66" s="14">
        <v>6.5</v>
      </c>
      <c r="K66" s="14">
        <f>I66*J66</f>
        <v>100.75</v>
      </c>
      <c r="L66" s="11" t="str">
        <f t="shared" si="0"/>
        <v>Part-time</v>
      </c>
      <c r="M66" s="11">
        <f t="shared" si="1"/>
        <v>1989</v>
      </c>
      <c r="N66" s="19" t="str">
        <f t="shared" si="2"/>
        <v>Apr</v>
      </c>
    </row>
    <row r="67" spans="1:14" x14ac:dyDescent="0.25">
      <c r="A67" s="18">
        <v>63</v>
      </c>
      <c r="B67" s="11" t="s">
        <v>202</v>
      </c>
      <c r="C67" s="11" t="s">
        <v>203</v>
      </c>
      <c r="D67" s="11" t="s">
        <v>204</v>
      </c>
      <c r="E67" s="11" t="s">
        <v>14</v>
      </c>
      <c r="F67" s="11" t="s">
        <v>49</v>
      </c>
      <c r="G67" s="12">
        <v>30139</v>
      </c>
      <c r="H67" s="13" t="s">
        <v>50</v>
      </c>
      <c r="I67" s="11">
        <v>40</v>
      </c>
      <c r="J67" s="14">
        <v>15.5</v>
      </c>
      <c r="K67" s="14">
        <f>I67*J67</f>
        <v>620</v>
      </c>
      <c r="L67" s="11" t="str">
        <f t="shared" si="0"/>
        <v>Full-time</v>
      </c>
      <c r="M67" s="11">
        <f t="shared" si="1"/>
        <v>1982</v>
      </c>
      <c r="N67" s="19" t="str">
        <f t="shared" si="2"/>
        <v>Jul</v>
      </c>
    </row>
    <row r="68" spans="1:14" x14ac:dyDescent="0.25">
      <c r="A68" s="18">
        <v>64</v>
      </c>
      <c r="B68" s="11" t="s">
        <v>205</v>
      </c>
      <c r="C68" s="11" t="s">
        <v>206</v>
      </c>
      <c r="D68" s="11" t="s">
        <v>207</v>
      </c>
      <c r="E68" s="11" t="s">
        <v>30</v>
      </c>
      <c r="F68" s="11" t="s">
        <v>35</v>
      </c>
      <c r="G68" s="12">
        <v>32470</v>
      </c>
      <c r="H68" s="13" t="s">
        <v>16</v>
      </c>
      <c r="I68" s="11">
        <v>35</v>
      </c>
      <c r="J68" s="14">
        <v>12.1</v>
      </c>
      <c r="K68" s="14">
        <f>I68*J68</f>
        <v>423.5</v>
      </c>
      <c r="L68" s="11" t="str">
        <f t="shared" si="0"/>
        <v>Part-time</v>
      </c>
      <c r="M68" s="11">
        <f t="shared" si="1"/>
        <v>1988</v>
      </c>
      <c r="N68" s="19" t="str">
        <f t="shared" si="2"/>
        <v>Nov</v>
      </c>
    </row>
    <row r="69" spans="1:14" x14ac:dyDescent="0.25">
      <c r="A69" s="18">
        <v>65</v>
      </c>
      <c r="B69" s="11" t="s">
        <v>208</v>
      </c>
      <c r="C69" s="11" t="s">
        <v>209</v>
      </c>
      <c r="D69" s="11" t="s">
        <v>210</v>
      </c>
      <c r="E69" s="11" t="s">
        <v>30</v>
      </c>
      <c r="F69" s="11" t="s">
        <v>49</v>
      </c>
      <c r="G69" s="12">
        <v>31444</v>
      </c>
      <c r="H69" s="13" t="s">
        <v>50</v>
      </c>
      <c r="I69" s="11">
        <v>35</v>
      </c>
      <c r="J69" s="14">
        <v>24</v>
      </c>
      <c r="K69" s="14">
        <f>I69*J69</f>
        <v>840</v>
      </c>
      <c r="L69" s="11" t="str">
        <f t="shared" si="0"/>
        <v>Part-time</v>
      </c>
      <c r="M69" s="11">
        <f t="shared" si="1"/>
        <v>1986</v>
      </c>
      <c r="N69" s="19" t="str">
        <f t="shared" si="2"/>
        <v>Feb</v>
      </c>
    </row>
    <row r="70" spans="1:14" x14ac:dyDescent="0.25">
      <c r="A70" s="18">
        <v>66</v>
      </c>
      <c r="B70" s="11" t="s">
        <v>64</v>
      </c>
      <c r="C70" s="11" t="s">
        <v>211</v>
      </c>
      <c r="D70" s="11" t="s">
        <v>212</v>
      </c>
      <c r="E70" s="11" t="s">
        <v>25</v>
      </c>
      <c r="F70" s="11" t="s">
        <v>15</v>
      </c>
      <c r="G70" s="12">
        <v>30768</v>
      </c>
      <c r="H70" s="13" t="s">
        <v>21</v>
      </c>
      <c r="I70" s="11">
        <v>35.5</v>
      </c>
      <c r="J70" s="14">
        <v>13.3</v>
      </c>
      <c r="K70" s="14">
        <f>I70*J70</f>
        <v>472.15000000000003</v>
      </c>
      <c r="L70" s="11" t="str">
        <f t="shared" ref="L70:L98" si="3">IF(I70&gt;=40, "Full-time", "Part-time")</f>
        <v>Part-time</v>
      </c>
      <c r="M70" s="11">
        <f t="shared" ref="M70:M98" si="4">YEAR(G70)</f>
        <v>1984</v>
      </c>
      <c r="N70" s="19" t="str">
        <f t="shared" ref="N70:N98" si="5">TEXT(G70,"mmm")</f>
        <v>Mar</v>
      </c>
    </row>
    <row r="71" spans="1:14" x14ac:dyDescent="0.25">
      <c r="A71" s="18">
        <v>67</v>
      </c>
      <c r="B71" s="11" t="s">
        <v>213</v>
      </c>
      <c r="C71" s="11" t="s">
        <v>214</v>
      </c>
      <c r="D71" s="11" t="s">
        <v>215</v>
      </c>
      <c r="E71" s="11" t="s">
        <v>14</v>
      </c>
      <c r="F71" s="11" t="s">
        <v>49</v>
      </c>
      <c r="G71" s="12">
        <v>32118</v>
      </c>
      <c r="H71" s="13"/>
      <c r="I71" s="11">
        <v>29.5</v>
      </c>
      <c r="J71" s="14">
        <v>6.5</v>
      </c>
      <c r="K71" s="14">
        <f>I71*J71</f>
        <v>191.75</v>
      </c>
      <c r="L71" s="11" t="str">
        <f t="shared" si="3"/>
        <v>Part-time</v>
      </c>
      <c r="M71" s="11">
        <f t="shared" si="4"/>
        <v>1987</v>
      </c>
      <c r="N71" s="19" t="str">
        <f t="shared" si="5"/>
        <v>Dec</v>
      </c>
    </row>
    <row r="72" spans="1:14" x14ac:dyDescent="0.25">
      <c r="A72" s="18">
        <v>68</v>
      </c>
      <c r="B72" s="11" t="s">
        <v>216</v>
      </c>
      <c r="C72" s="11" t="s">
        <v>23</v>
      </c>
      <c r="D72" s="11" t="s">
        <v>217</v>
      </c>
      <c r="E72" s="11" t="s">
        <v>20</v>
      </c>
      <c r="F72" s="11" t="s">
        <v>15</v>
      </c>
      <c r="G72" s="12">
        <v>32795</v>
      </c>
      <c r="H72" s="13" t="s">
        <v>50</v>
      </c>
      <c r="I72" s="11">
        <v>40</v>
      </c>
      <c r="J72" s="14">
        <v>15.5</v>
      </c>
      <c r="K72" s="14">
        <f>I72*J72</f>
        <v>620</v>
      </c>
      <c r="L72" s="11" t="str">
        <f t="shared" si="3"/>
        <v>Full-time</v>
      </c>
      <c r="M72" s="11">
        <f t="shared" si="4"/>
        <v>1989</v>
      </c>
      <c r="N72" s="19" t="str">
        <f t="shared" si="5"/>
        <v>Oct</v>
      </c>
    </row>
    <row r="73" spans="1:14" x14ac:dyDescent="0.25">
      <c r="A73" s="18">
        <v>69</v>
      </c>
      <c r="B73" s="11" t="s">
        <v>218</v>
      </c>
      <c r="C73" s="11" t="s">
        <v>219</v>
      </c>
      <c r="D73" s="11" t="s">
        <v>220</v>
      </c>
      <c r="E73" s="11" t="s">
        <v>25</v>
      </c>
      <c r="F73" s="11" t="s">
        <v>35</v>
      </c>
      <c r="G73" s="12">
        <v>33311</v>
      </c>
      <c r="H73" s="13" t="s">
        <v>50</v>
      </c>
      <c r="I73" s="11">
        <v>35</v>
      </c>
      <c r="J73" s="14">
        <v>12.1</v>
      </c>
      <c r="K73" s="14">
        <f>I73*J73</f>
        <v>423.5</v>
      </c>
      <c r="L73" s="11" t="str">
        <f t="shared" si="3"/>
        <v>Part-time</v>
      </c>
      <c r="M73" s="11">
        <f t="shared" si="4"/>
        <v>1991</v>
      </c>
      <c r="N73" s="19" t="str">
        <f t="shared" si="5"/>
        <v>Mar</v>
      </c>
    </row>
    <row r="74" spans="1:14" x14ac:dyDescent="0.25">
      <c r="A74" s="18">
        <v>70</v>
      </c>
      <c r="B74" s="11" t="s">
        <v>99</v>
      </c>
      <c r="C74" s="11" t="s">
        <v>87</v>
      </c>
      <c r="D74" s="11" t="s">
        <v>221</v>
      </c>
      <c r="E74" s="11" t="s">
        <v>14</v>
      </c>
      <c r="F74" s="11" t="s">
        <v>39</v>
      </c>
      <c r="G74" s="12">
        <v>32839</v>
      </c>
      <c r="H74" s="13" t="s">
        <v>31</v>
      </c>
      <c r="I74" s="11">
        <v>42</v>
      </c>
      <c r="J74" s="14">
        <v>24</v>
      </c>
      <c r="K74" s="14">
        <f>I74*J74</f>
        <v>1008</v>
      </c>
      <c r="L74" s="11" t="str">
        <f t="shared" si="3"/>
        <v>Full-time</v>
      </c>
      <c r="M74" s="11">
        <f t="shared" si="4"/>
        <v>1989</v>
      </c>
      <c r="N74" s="19" t="str">
        <f t="shared" si="5"/>
        <v>Nov</v>
      </c>
    </row>
    <row r="75" spans="1:14" x14ac:dyDescent="0.25">
      <c r="A75" s="18">
        <v>71</v>
      </c>
      <c r="B75" s="11" t="s">
        <v>222</v>
      </c>
      <c r="C75" s="11" t="s">
        <v>223</v>
      </c>
      <c r="D75" s="11" t="s">
        <v>224</v>
      </c>
      <c r="E75" s="11" t="s">
        <v>14</v>
      </c>
      <c r="F75" s="11" t="s">
        <v>35</v>
      </c>
      <c r="G75" s="12">
        <v>33392</v>
      </c>
      <c r="H75" s="13" t="s">
        <v>31</v>
      </c>
      <c r="I75" s="11">
        <v>29.5</v>
      </c>
      <c r="J75" s="14">
        <v>13.3</v>
      </c>
      <c r="K75" s="14">
        <f>I75*J75</f>
        <v>392.35</v>
      </c>
      <c r="L75" s="11" t="str">
        <f t="shared" si="3"/>
        <v>Part-time</v>
      </c>
      <c r="M75" s="11">
        <f t="shared" si="4"/>
        <v>1991</v>
      </c>
      <c r="N75" s="19" t="str">
        <f t="shared" si="5"/>
        <v>Jun</v>
      </c>
    </row>
    <row r="76" spans="1:14" x14ac:dyDescent="0.25">
      <c r="A76" s="18">
        <v>72</v>
      </c>
      <c r="B76" s="11" t="s">
        <v>225</v>
      </c>
      <c r="C76" s="11" t="s">
        <v>226</v>
      </c>
      <c r="D76" s="11" t="s">
        <v>227</v>
      </c>
      <c r="E76" s="11" t="s">
        <v>14</v>
      </c>
      <c r="F76" s="11" t="s">
        <v>49</v>
      </c>
      <c r="G76" s="12">
        <v>31689</v>
      </c>
      <c r="H76" s="13" t="s">
        <v>50</v>
      </c>
      <c r="I76" s="11">
        <v>40</v>
      </c>
      <c r="J76" s="14">
        <v>6.5</v>
      </c>
      <c r="K76" s="14">
        <f>I76*J76</f>
        <v>260</v>
      </c>
      <c r="L76" s="11" t="str">
        <f t="shared" si="3"/>
        <v>Full-time</v>
      </c>
      <c r="M76" s="11">
        <f t="shared" si="4"/>
        <v>1986</v>
      </c>
      <c r="N76" s="19" t="str">
        <f t="shared" si="5"/>
        <v>Oct</v>
      </c>
    </row>
    <row r="77" spans="1:14" x14ac:dyDescent="0.25">
      <c r="A77" s="18">
        <v>73</v>
      </c>
      <c r="B77" s="11" t="s">
        <v>228</v>
      </c>
      <c r="C77" s="11" t="s">
        <v>229</v>
      </c>
      <c r="D77" s="11" t="s">
        <v>230</v>
      </c>
      <c r="E77" s="11" t="s">
        <v>20</v>
      </c>
      <c r="F77" s="11" t="s">
        <v>15</v>
      </c>
      <c r="G77" s="12">
        <v>30726</v>
      </c>
      <c r="H77" s="13" t="s">
        <v>50</v>
      </c>
      <c r="I77" s="11">
        <v>40</v>
      </c>
      <c r="J77" s="14">
        <v>7.22</v>
      </c>
      <c r="K77" s="14">
        <f>I77*J77</f>
        <v>288.8</v>
      </c>
      <c r="L77" s="11" t="str">
        <f t="shared" si="3"/>
        <v>Full-time</v>
      </c>
      <c r="M77" s="11">
        <f t="shared" si="4"/>
        <v>1984</v>
      </c>
      <c r="N77" s="19" t="str">
        <f t="shared" si="5"/>
        <v>Feb</v>
      </c>
    </row>
    <row r="78" spans="1:14" x14ac:dyDescent="0.25">
      <c r="A78" s="18">
        <v>74</v>
      </c>
      <c r="B78" s="11" t="s">
        <v>231</v>
      </c>
      <c r="C78" s="11" t="s">
        <v>28</v>
      </c>
      <c r="D78" s="11" t="s">
        <v>232</v>
      </c>
      <c r="E78" s="11" t="s">
        <v>30</v>
      </c>
      <c r="F78" s="11" t="s">
        <v>49</v>
      </c>
      <c r="G78" s="12">
        <v>29999</v>
      </c>
      <c r="H78" s="13" t="s">
        <v>16</v>
      </c>
      <c r="I78" s="11">
        <v>40</v>
      </c>
      <c r="J78" s="14">
        <v>12.1</v>
      </c>
      <c r="K78" s="14">
        <f>I78*J78</f>
        <v>484</v>
      </c>
      <c r="L78" s="11" t="str">
        <f t="shared" si="3"/>
        <v>Full-time</v>
      </c>
      <c r="M78" s="11">
        <f t="shared" si="4"/>
        <v>1982</v>
      </c>
      <c r="N78" s="19" t="str">
        <f t="shared" si="5"/>
        <v>Feb</v>
      </c>
    </row>
    <row r="79" spans="1:14" x14ac:dyDescent="0.25">
      <c r="A79" s="18">
        <v>75</v>
      </c>
      <c r="B79" s="11" t="s">
        <v>233</v>
      </c>
      <c r="C79" s="11" t="s">
        <v>234</v>
      </c>
      <c r="D79" s="11" t="s">
        <v>235</v>
      </c>
      <c r="E79" s="11" t="s">
        <v>14</v>
      </c>
      <c r="F79" s="11" t="s">
        <v>35</v>
      </c>
      <c r="G79" s="12">
        <v>30911</v>
      </c>
      <c r="H79" s="13" t="s">
        <v>21</v>
      </c>
      <c r="I79" s="11">
        <v>29.5</v>
      </c>
      <c r="J79" s="14">
        <v>16.75</v>
      </c>
      <c r="K79" s="14">
        <f>I79*J79</f>
        <v>494.125</v>
      </c>
      <c r="L79" s="11" t="str">
        <f t="shared" si="3"/>
        <v>Part-time</v>
      </c>
      <c r="M79" s="11">
        <f t="shared" si="4"/>
        <v>1984</v>
      </c>
      <c r="N79" s="19" t="str">
        <f t="shared" si="5"/>
        <v>Aug</v>
      </c>
    </row>
    <row r="80" spans="1:14" x14ac:dyDescent="0.25">
      <c r="A80" s="18">
        <v>76</v>
      </c>
      <c r="B80" s="11" t="s">
        <v>236</v>
      </c>
      <c r="C80" s="11" t="s">
        <v>237</v>
      </c>
      <c r="D80" s="11" t="s">
        <v>238</v>
      </c>
      <c r="E80" s="11" t="s">
        <v>14</v>
      </c>
      <c r="F80" s="11" t="s">
        <v>15</v>
      </c>
      <c r="G80" s="12">
        <v>32808</v>
      </c>
      <c r="H80" s="13" t="s">
        <v>16</v>
      </c>
      <c r="I80" s="11">
        <v>40</v>
      </c>
      <c r="J80" s="14">
        <v>6.5</v>
      </c>
      <c r="K80" s="14">
        <f>I80*J80</f>
        <v>260</v>
      </c>
      <c r="L80" s="11" t="str">
        <f t="shared" si="3"/>
        <v>Full-time</v>
      </c>
      <c r="M80" s="11">
        <f t="shared" si="4"/>
        <v>1989</v>
      </c>
      <c r="N80" s="19" t="str">
        <f t="shared" si="5"/>
        <v>Oct</v>
      </c>
    </row>
    <row r="81" spans="1:14" x14ac:dyDescent="0.25">
      <c r="A81" s="18">
        <v>77</v>
      </c>
      <c r="B81" s="11" t="s">
        <v>239</v>
      </c>
      <c r="C81" s="11" t="s">
        <v>240</v>
      </c>
      <c r="D81" s="11" t="s">
        <v>241</v>
      </c>
      <c r="E81" s="11" t="s">
        <v>30</v>
      </c>
      <c r="F81" s="11" t="s">
        <v>15</v>
      </c>
      <c r="G81" s="12">
        <v>31759</v>
      </c>
      <c r="H81" s="13" t="s">
        <v>16</v>
      </c>
      <c r="I81" s="11">
        <v>40</v>
      </c>
      <c r="J81" s="14">
        <v>19.5</v>
      </c>
      <c r="K81" s="14">
        <f>I81*J81</f>
        <v>780</v>
      </c>
      <c r="L81" s="11" t="str">
        <f t="shared" si="3"/>
        <v>Full-time</v>
      </c>
      <c r="M81" s="11">
        <f t="shared" si="4"/>
        <v>1986</v>
      </c>
      <c r="N81" s="19" t="str">
        <f t="shared" si="5"/>
        <v>Dec</v>
      </c>
    </row>
    <row r="82" spans="1:14" x14ac:dyDescent="0.25">
      <c r="A82" s="18">
        <v>78</v>
      </c>
      <c r="B82" s="11" t="s">
        <v>40</v>
      </c>
      <c r="C82" s="11" t="s">
        <v>242</v>
      </c>
      <c r="D82" s="11" t="s">
        <v>243</v>
      </c>
      <c r="E82" s="11" t="s">
        <v>25</v>
      </c>
      <c r="F82" s="11" t="s">
        <v>39</v>
      </c>
      <c r="G82" s="12">
        <v>33301</v>
      </c>
      <c r="H82" s="13" t="s">
        <v>76</v>
      </c>
      <c r="I82" s="11">
        <v>40</v>
      </c>
      <c r="J82" s="14">
        <v>22</v>
      </c>
      <c r="K82" s="14">
        <f>I82*J82</f>
        <v>880</v>
      </c>
      <c r="L82" s="11" t="str">
        <f t="shared" si="3"/>
        <v>Full-time</v>
      </c>
      <c r="M82" s="11">
        <f t="shared" si="4"/>
        <v>1991</v>
      </c>
      <c r="N82" s="19" t="str">
        <f t="shared" si="5"/>
        <v>Mar</v>
      </c>
    </row>
    <row r="83" spans="1:14" x14ac:dyDescent="0.25">
      <c r="A83" s="18">
        <v>79</v>
      </c>
      <c r="B83" s="11" t="s">
        <v>244</v>
      </c>
      <c r="C83" s="11" t="s">
        <v>245</v>
      </c>
      <c r="D83" s="11" t="s">
        <v>246</v>
      </c>
      <c r="E83" s="11" t="s">
        <v>30</v>
      </c>
      <c r="F83" s="11" t="s">
        <v>39</v>
      </c>
      <c r="G83" s="12">
        <v>31251</v>
      </c>
      <c r="H83" s="13"/>
      <c r="I83" s="11">
        <v>40</v>
      </c>
      <c r="J83" s="14">
        <v>15</v>
      </c>
      <c r="K83" s="14">
        <f>I83*J83</f>
        <v>600</v>
      </c>
      <c r="L83" s="11" t="str">
        <f t="shared" si="3"/>
        <v>Full-time</v>
      </c>
      <c r="M83" s="11">
        <f t="shared" si="4"/>
        <v>1985</v>
      </c>
      <c r="N83" s="19" t="str">
        <f t="shared" si="5"/>
        <v>Jul</v>
      </c>
    </row>
    <row r="84" spans="1:14" x14ac:dyDescent="0.25">
      <c r="A84" s="18">
        <v>80</v>
      </c>
      <c r="B84" s="11" t="s">
        <v>247</v>
      </c>
      <c r="C84" s="11" t="s">
        <v>248</v>
      </c>
      <c r="D84" s="11" t="s">
        <v>249</v>
      </c>
      <c r="E84" s="11" t="s">
        <v>14</v>
      </c>
      <c r="F84" s="11" t="s">
        <v>15</v>
      </c>
      <c r="G84" s="12">
        <v>34668</v>
      </c>
      <c r="H84" s="13" t="s">
        <v>26</v>
      </c>
      <c r="I84" s="11">
        <v>40</v>
      </c>
      <c r="J84" s="14">
        <v>6.5</v>
      </c>
      <c r="K84" s="14">
        <f>I84*J84</f>
        <v>260</v>
      </c>
      <c r="L84" s="11" t="str">
        <f t="shared" si="3"/>
        <v>Full-time</v>
      </c>
      <c r="M84" s="11">
        <f t="shared" si="4"/>
        <v>1994</v>
      </c>
      <c r="N84" s="19" t="str">
        <f t="shared" si="5"/>
        <v>Nov</v>
      </c>
    </row>
    <row r="85" spans="1:14" x14ac:dyDescent="0.25">
      <c r="A85" s="18">
        <v>81</v>
      </c>
      <c r="B85" s="11" t="s">
        <v>250</v>
      </c>
      <c r="C85" s="11" t="s">
        <v>251</v>
      </c>
      <c r="D85" s="11" t="s">
        <v>252</v>
      </c>
      <c r="E85" s="11" t="s">
        <v>30</v>
      </c>
      <c r="F85" s="11" t="s">
        <v>39</v>
      </c>
      <c r="G85" s="12">
        <v>30988</v>
      </c>
      <c r="H85" s="13" t="s">
        <v>63</v>
      </c>
      <c r="I85" s="11">
        <v>40</v>
      </c>
      <c r="J85" s="14">
        <v>15.5</v>
      </c>
      <c r="K85" s="14">
        <f>I85*J85</f>
        <v>620</v>
      </c>
      <c r="L85" s="11" t="str">
        <f t="shared" si="3"/>
        <v>Full-time</v>
      </c>
      <c r="M85" s="11">
        <f t="shared" si="4"/>
        <v>1984</v>
      </c>
      <c r="N85" s="19" t="str">
        <f t="shared" si="5"/>
        <v>Nov</v>
      </c>
    </row>
    <row r="86" spans="1:14" x14ac:dyDescent="0.25">
      <c r="A86" s="18">
        <v>82</v>
      </c>
      <c r="B86" s="11" t="s">
        <v>253</v>
      </c>
      <c r="C86" s="11" t="s">
        <v>254</v>
      </c>
      <c r="D86" s="11" t="s">
        <v>255</v>
      </c>
      <c r="E86" s="11" t="s">
        <v>14</v>
      </c>
      <c r="F86" s="11" t="s">
        <v>35</v>
      </c>
      <c r="G86" s="12">
        <v>32531</v>
      </c>
      <c r="H86" s="13"/>
      <c r="I86" s="11">
        <v>29.5</v>
      </c>
      <c r="J86" s="14">
        <v>15</v>
      </c>
      <c r="K86" s="14">
        <f>I86*J86</f>
        <v>442.5</v>
      </c>
      <c r="L86" s="11" t="str">
        <f t="shared" si="3"/>
        <v>Part-time</v>
      </c>
      <c r="M86" s="11">
        <f t="shared" si="4"/>
        <v>1989</v>
      </c>
      <c r="N86" s="19" t="str">
        <f t="shared" si="5"/>
        <v>Jan</v>
      </c>
    </row>
    <row r="87" spans="1:14" x14ac:dyDescent="0.25">
      <c r="A87" s="18">
        <v>83</v>
      </c>
      <c r="B87" s="11" t="s">
        <v>256</v>
      </c>
      <c r="C87" s="11" t="s">
        <v>257</v>
      </c>
      <c r="D87" s="11" t="s">
        <v>258</v>
      </c>
      <c r="E87" s="11" t="s">
        <v>30</v>
      </c>
      <c r="F87" s="11" t="s">
        <v>15</v>
      </c>
      <c r="G87" s="12">
        <v>29648</v>
      </c>
      <c r="H87" s="13" t="s">
        <v>63</v>
      </c>
      <c r="I87" s="11">
        <v>15.5</v>
      </c>
      <c r="J87" s="14">
        <v>12.6</v>
      </c>
      <c r="K87" s="14">
        <f>I87*J87</f>
        <v>195.29999999999998</v>
      </c>
      <c r="L87" s="11" t="str">
        <f t="shared" si="3"/>
        <v>Part-time</v>
      </c>
      <c r="M87" s="11">
        <f t="shared" si="4"/>
        <v>1981</v>
      </c>
      <c r="N87" s="19" t="str">
        <f t="shared" si="5"/>
        <v>Mar</v>
      </c>
    </row>
    <row r="88" spans="1:14" x14ac:dyDescent="0.25">
      <c r="A88" s="18">
        <v>84</v>
      </c>
      <c r="B88" s="11" t="s">
        <v>259</v>
      </c>
      <c r="C88" s="11" t="s">
        <v>260</v>
      </c>
      <c r="D88" s="11" t="s">
        <v>261</v>
      </c>
      <c r="E88" s="11" t="s">
        <v>20</v>
      </c>
      <c r="F88" s="11" t="s">
        <v>49</v>
      </c>
      <c r="G88" s="12">
        <v>31753</v>
      </c>
      <c r="H88" s="13" t="s">
        <v>16</v>
      </c>
      <c r="I88" s="11">
        <v>32</v>
      </c>
      <c r="J88" s="14">
        <v>8.75</v>
      </c>
      <c r="K88" s="14">
        <f>I88*J88</f>
        <v>280</v>
      </c>
      <c r="L88" s="11" t="str">
        <f t="shared" si="3"/>
        <v>Part-time</v>
      </c>
      <c r="M88" s="11">
        <f t="shared" si="4"/>
        <v>1986</v>
      </c>
      <c r="N88" s="19" t="str">
        <f t="shared" si="5"/>
        <v>Dec</v>
      </c>
    </row>
    <row r="89" spans="1:14" x14ac:dyDescent="0.25">
      <c r="A89" s="18">
        <v>85</v>
      </c>
      <c r="B89" s="11" t="s">
        <v>262</v>
      </c>
      <c r="C89" s="11" t="s">
        <v>263</v>
      </c>
      <c r="D89" s="11" t="s">
        <v>264</v>
      </c>
      <c r="E89" s="11" t="s">
        <v>14</v>
      </c>
      <c r="F89" s="11" t="s">
        <v>49</v>
      </c>
      <c r="G89" s="12">
        <v>32996</v>
      </c>
      <c r="H89" s="13"/>
      <c r="I89" s="11">
        <v>42</v>
      </c>
      <c r="J89" s="14">
        <v>15.5</v>
      </c>
      <c r="K89" s="14">
        <f>I89*J89</f>
        <v>651</v>
      </c>
      <c r="L89" s="11" t="str">
        <f t="shared" si="3"/>
        <v>Full-time</v>
      </c>
      <c r="M89" s="11">
        <f t="shared" si="4"/>
        <v>1990</v>
      </c>
      <c r="N89" s="19" t="str">
        <f t="shared" si="5"/>
        <v>May</v>
      </c>
    </row>
    <row r="90" spans="1:14" x14ac:dyDescent="0.25">
      <c r="A90" s="18">
        <v>86</v>
      </c>
      <c r="B90" s="11" t="s">
        <v>265</v>
      </c>
      <c r="C90" s="11" t="s">
        <v>87</v>
      </c>
      <c r="D90" s="11" t="s">
        <v>266</v>
      </c>
      <c r="E90" s="11" t="s">
        <v>25</v>
      </c>
      <c r="F90" s="11" t="s">
        <v>39</v>
      </c>
      <c r="G90" s="12">
        <v>31690</v>
      </c>
      <c r="H90" s="13" t="s">
        <v>63</v>
      </c>
      <c r="I90" s="11">
        <v>40</v>
      </c>
      <c r="J90" s="14">
        <v>15</v>
      </c>
      <c r="K90" s="14">
        <f>I90*J90</f>
        <v>600</v>
      </c>
      <c r="L90" s="11" t="str">
        <f t="shared" si="3"/>
        <v>Full-time</v>
      </c>
      <c r="M90" s="11">
        <f t="shared" si="4"/>
        <v>1986</v>
      </c>
      <c r="N90" s="19" t="str">
        <f t="shared" si="5"/>
        <v>Oct</v>
      </c>
    </row>
    <row r="91" spans="1:14" x14ac:dyDescent="0.25">
      <c r="A91" s="18">
        <v>87</v>
      </c>
      <c r="B91" s="11" t="s">
        <v>267</v>
      </c>
      <c r="C91" s="11" t="s">
        <v>268</v>
      </c>
      <c r="D91" s="11" t="s">
        <v>269</v>
      </c>
      <c r="E91" s="11" t="s">
        <v>20</v>
      </c>
      <c r="F91" s="11" t="s">
        <v>49</v>
      </c>
      <c r="G91" s="12">
        <v>32819</v>
      </c>
      <c r="H91" s="13" t="s">
        <v>63</v>
      </c>
      <c r="I91" s="11">
        <v>35</v>
      </c>
      <c r="J91" s="14">
        <v>12.6</v>
      </c>
      <c r="K91" s="14">
        <f>I91*J91</f>
        <v>441</v>
      </c>
      <c r="L91" s="11" t="str">
        <f t="shared" si="3"/>
        <v>Part-time</v>
      </c>
      <c r="M91" s="11">
        <f t="shared" si="4"/>
        <v>1989</v>
      </c>
      <c r="N91" s="19" t="str">
        <f t="shared" si="5"/>
        <v>Nov</v>
      </c>
    </row>
    <row r="92" spans="1:14" x14ac:dyDescent="0.25">
      <c r="A92" s="18">
        <v>88</v>
      </c>
      <c r="B92" s="11" t="s">
        <v>77</v>
      </c>
      <c r="C92" s="11" t="s">
        <v>270</v>
      </c>
      <c r="D92" s="11" t="s">
        <v>271</v>
      </c>
      <c r="E92" s="11" t="s">
        <v>14</v>
      </c>
      <c r="F92" s="11" t="s">
        <v>35</v>
      </c>
      <c r="G92" s="12">
        <v>28964</v>
      </c>
      <c r="H92" s="13" t="s">
        <v>26</v>
      </c>
      <c r="I92" s="11">
        <v>40</v>
      </c>
      <c r="J92" s="14">
        <v>6.5</v>
      </c>
      <c r="K92" s="14">
        <f>I92*J92</f>
        <v>260</v>
      </c>
      <c r="L92" s="11" t="str">
        <f t="shared" si="3"/>
        <v>Full-time</v>
      </c>
      <c r="M92" s="11">
        <f t="shared" si="4"/>
        <v>1979</v>
      </c>
      <c r="N92" s="19" t="str">
        <f t="shared" si="5"/>
        <v>Apr</v>
      </c>
    </row>
    <row r="93" spans="1:14" x14ac:dyDescent="0.25">
      <c r="A93" s="18">
        <v>89</v>
      </c>
      <c r="B93" s="11" t="s">
        <v>272</v>
      </c>
      <c r="C93" s="11" t="s">
        <v>273</v>
      </c>
      <c r="D93" s="11" t="s">
        <v>274</v>
      </c>
      <c r="E93" s="11" t="s">
        <v>20</v>
      </c>
      <c r="F93" s="11" t="s">
        <v>49</v>
      </c>
      <c r="G93" s="12">
        <v>31959</v>
      </c>
      <c r="H93" s="13" t="s">
        <v>21</v>
      </c>
      <c r="I93" s="11">
        <v>40</v>
      </c>
      <c r="J93" s="14">
        <v>6.5</v>
      </c>
      <c r="K93" s="14">
        <f>I93*J93</f>
        <v>260</v>
      </c>
      <c r="L93" s="11" t="str">
        <f t="shared" si="3"/>
        <v>Full-time</v>
      </c>
      <c r="M93" s="11">
        <f t="shared" si="4"/>
        <v>1987</v>
      </c>
      <c r="N93" s="19" t="str">
        <f t="shared" si="5"/>
        <v>Jul</v>
      </c>
    </row>
    <row r="94" spans="1:14" x14ac:dyDescent="0.25">
      <c r="A94" s="18">
        <v>90</v>
      </c>
      <c r="B94" s="11" t="s">
        <v>275</v>
      </c>
      <c r="C94" s="11" t="s">
        <v>276</v>
      </c>
      <c r="D94" s="11" t="s">
        <v>277</v>
      </c>
      <c r="E94" s="11" t="s">
        <v>30</v>
      </c>
      <c r="F94" s="11" t="s">
        <v>15</v>
      </c>
      <c r="G94" s="12">
        <v>31838</v>
      </c>
      <c r="H94" s="13" t="s">
        <v>31</v>
      </c>
      <c r="I94" s="11">
        <v>15.5</v>
      </c>
      <c r="J94" s="14">
        <v>5.5</v>
      </c>
      <c r="K94" s="14">
        <f>I94*J94</f>
        <v>85.25</v>
      </c>
      <c r="L94" s="11" t="str">
        <f t="shared" si="3"/>
        <v>Part-time</v>
      </c>
      <c r="M94" s="11">
        <f t="shared" si="4"/>
        <v>1987</v>
      </c>
      <c r="N94" s="19" t="str">
        <f t="shared" si="5"/>
        <v>Mar</v>
      </c>
    </row>
    <row r="95" spans="1:14" x14ac:dyDescent="0.25">
      <c r="A95" s="18">
        <v>91</v>
      </c>
      <c r="B95" s="11" t="s">
        <v>138</v>
      </c>
      <c r="C95" s="11" t="s">
        <v>278</v>
      </c>
      <c r="D95" s="11" t="s">
        <v>279</v>
      </c>
      <c r="E95" s="11" t="s">
        <v>30</v>
      </c>
      <c r="F95" s="11" t="s">
        <v>35</v>
      </c>
      <c r="G95" s="12">
        <v>32135</v>
      </c>
      <c r="H95" s="13" t="s">
        <v>50</v>
      </c>
      <c r="I95" s="11">
        <v>40</v>
      </c>
      <c r="J95" s="14">
        <v>16.75</v>
      </c>
      <c r="K95" s="14">
        <f>I95*J95</f>
        <v>670</v>
      </c>
      <c r="L95" s="11" t="str">
        <f t="shared" si="3"/>
        <v>Full-time</v>
      </c>
      <c r="M95" s="11">
        <f t="shared" si="4"/>
        <v>1987</v>
      </c>
      <c r="N95" s="19" t="str">
        <f t="shared" si="5"/>
        <v>Dec</v>
      </c>
    </row>
    <row r="96" spans="1:14" x14ac:dyDescent="0.25">
      <c r="A96" s="18">
        <v>92</v>
      </c>
      <c r="B96" s="11" t="s">
        <v>280</v>
      </c>
      <c r="C96" s="11" t="s">
        <v>281</v>
      </c>
      <c r="D96" s="11" t="s">
        <v>282</v>
      </c>
      <c r="E96" s="11" t="s">
        <v>14</v>
      </c>
      <c r="F96" s="11" t="s">
        <v>39</v>
      </c>
      <c r="G96" s="12">
        <v>30648</v>
      </c>
      <c r="H96" s="13" t="s">
        <v>16</v>
      </c>
      <c r="I96" s="11">
        <v>40</v>
      </c>
      <c r="J96" s="14">
        <v>7.22</v>
      </c>
      <c r="K96" s="14">
        <f>I96*J96</f>
        <v>288.8</v>
      </c>
      <c r="L96" s="11" t="str">
        <f t="shared" si="3"/>
        <v>Full-time</v>
      </c>
      <c r="M96" s="11">
        <f t="shared" si="4"/>
        <v>1983</v>
      </c>
      <c r="N96" s="19" t="str">
        <f t="shared" si="5"/>
        <v>Nov</v>
      </c>
    </row>
    <row r="97" spans="1:14" x14ac:dyDescent="0.25">
      <c r="A97" s="18">
        <v>93</v>
      </c>
      <c r="B97" s="11" t="s">
        <v>283</v>
      </c>
      <c r="C97" s="11" t="s">
        <v>28</v>
      </c>
      <c r="D97" s="11" t="s">
        <v>284</v>
      </c>
      <c r="E97" s="11" t="s">
        <v>30</v>
      </c>
      <c r="F97" s="11" t="s">
        <v>49</v>
      </c>
      <c r="G97" s="12">
        <v>33336</v>
      </c>
      <c r="H97" s="13" t="s">
        <v>31</v>
      </c>
      <c r="I97" s="11">
        <v>40</v>
      </c>
      <c r="J97" s="14">
        <v>12.1</v>
      </c>
      <c r="K97" s="14">
        <f>I97*J97</f>
        <v>484</v>
      </c>
      <c r="L97" s="11" t="str">
        <f t="shared" si="3"/>
        <v>Full-time</v>
      </c>
      <c r="M97" s="11">
        <f t="shared" si="4"/>
        <v>1991</v>
      </c>
      <c r="N97" s="19" t="str">
        <f t="shared" si="5"/>
        <v>Apr</v>
      </c>
    </row>
    <row r="98" spans="1:14" x14ac:dyDescent="0.25">
      <c r="A98" s="25">
        <v>94</v>
      </c>
      <c r="B98" s="26" t="s">
        <v>285</v>
      </c>
      <c r="C98" s="26" t="s">
        <v>286</v>
      </c>
      <c r="D98" s="26" t="s">
        <v>287</v>
      </c>
      <c r="E98" s="26" t="s">
        <v>30</v>
      </c>
      <c r="F98" s="26" t="s">
        <v>15</v>
      </c>
      <c r="G98" s="27">
        <v>33117</v>
      </c>
      <c r="H98" s="28"/>
      <c r="I98" s="26">
        <v>15.5</v>
      </c>
      <c r="J98" s="29">
        <v>6.5</v>
      </c>
      <c r="K98" s="29">
        <f>I98*J98</f>
        <v>100.75</v>
      </c>
      <c r="L98" s="26" t="str">
        <f t="shared" si="3"/>
        <v>Part-time</v>
      </c>
      <c r="M98" s="26">
        <f t="shared" si="4"/>
        <v>1990</v>
      </c>
      <c r="N98" s="30" t="str">
        <f t="shared" si="5"/>
        <v>Sep</v>
      </c>
    </row>
    <row r="99" spans="1:14" x14ac:dyDescent="0.25">
      <c r="A99" s="31" t="s">
        <v>332</v>
      </c>
      <c r="B99" s="32"/>
      <c r="C99" s="32"/>
      <c r="D99" s="32"/>
      <c r="E99" s="32"/>
      <c r="F99" s="32"/>
      <c r="G99" s="32"/>
      <c r="H99" s="35">
        <f>SUBTOTAL(103,Table1[BEN])</f>
        <v>78</v>
      </c>
      <c r="I99" s="32"/>
      <c r="J99" s="32"/>
      <c r="K99" s="33">
        <f>SUBTOTAL(109,Table1[GROSS PAY])</f>
        <v>48278.975000000006</v>
      </c>
      <c r="L99" s="32"/>
      <c r="M99" s="32"/>
      <c r="N99" s="34">
        <f>SUBTOTAL(103,Table1[Month of Hire])</f>
        <v>94</v>
      </c>
    </row>
    <row r="100" spans="1:14" ht="61.5" customHeight="1" x14ac:dyDescent="0.25">
      <c r="H100" s="36" t="s">
        <v>333</v>
      </c>
      <c r="K100" s="8"/>
    </row>
  </sheetData>
  <sortState xmlns:xlrd2="http://schemas.microsoft.com/office/spreadsheetml/2017/richdata2" ref="A5:K98">
    <sortCondition ref="A5:A98"/>
  </sortState>
  <mergeCells count="2">
    <mergeCell ref="A1:N1"/>
    <mergeCell ref="Q9:T9"/>
  </mergeCells>
  <conditionalFormatting sqref="L5">
    <cfRule type="colorScale" priority="2">
      <colorScale>
        <cfvo type="min"/>
        <cfvo type="max"/>
        <color rgb="FFFF7128"/>
        <color rgb="FFFFEF9C"/>
      </colorScale>
    </cfRule>
  </conditionalFormatting>
  <conditionalFormatting sqref="L5:L98">
    <cfRule type="cellIs" dxfId="106" priority="1" operator="equal">
      <formula>"Part-time"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F20"/>
  <sheetViews>
    <sheetView zoomScale="99" zoomScaleNormal="130" zoomScalePageLayoutView="130" workbookViewId="0">
      <selection activeCell="G16" sqref="G16"/>
    </sheetView>
  </sheetViews>
  <sheetFormatPr defaultColWidth="8.85546875" defaultRowHeight="15" x14ac:dyDescent="0.25"/>
  <cols>
    <col min="1" max="1" width="14" style="1" customWidth="1"/>
    <col min="2" max="5" width="10.85546875" style="1" customWidth="1"/>
    <col min="6" max="6" width="14.7109375" style="1" bestFit="1" customWidth="1"/>
    <col min="7" max="16384" width="8.85546875" style="1"/>
  </cols>
  <sheetData>
    <row r="1" spans="1:6" ht="23.25" x14ac:dyDescent="0.35">
      <c r="A1" s="9" t="s">
        <v>288</v>
      </c>
      <c r="B1" s="9"/>
      <c r="C1" s="9"/>
      <c r="D1" s="9"/>
      <c r="E1" s="9"/>
    </row>
    <row r="2" spans="1:6" ht="23.25" x14ac:dyDescent="0.35">
      <c r="A2" s="10">
        <v>43831</v>
      </c>
      <c r="B2" s="10"/>
      <c r="C2" s="10"/>
      <c r="D2" s="10"/>
      <c r="E2" s="10"/>
    </row>
    <row r="4" spans="1:6" ht="15.75" thickBot="1" x14ac:dyDescent="0.3">
      <c r="A4" s="3" t="s">
        <v>289</v>
      </c>
      <c r="B4" s="3" t="s">
        <v>290</v>
      </c>
      <c r="C4" s="3" t="s">
        <v>291</v>
      </c>
      <c r="D4" s="3" t="s">
        <v>292</v>
      </c>
      <c r="E4" s="3" t="s">
        <v>293</v>
      </c>
      <c r="F4" s="37" t="s">
        <v>339</v>
      </c>
    </row>
    <row r="5" spans="1:6" x14ac:dyDescent="0.25">
      <c r="A5" s="4" t="s">
        <v>294</v>
      </c>
      <c r="B5" s="2">
        <v>4520</v>
      </c>
      <c r="C5" s="2">
        <v>3620</v>
      </c>
      <c r="D5" s="2">
        <v>2560</v>
      </c>
      <c r="E5" s="2">
        <v>2750</v>
      </c>
      <c r="F5" s="2"/>
    </row>
    <row r="6" spans="1:6" x14ac:dyDescent="0.25">
      <c r="A6" s="4" t="s">
        <v>295</v>
      </c>
      <c r="B6" s="2">
        <v>3220</v>
      </c>
      <c r="C6" s="2">
        <v>5230</v>
      </c>
      <c r="D6" s="2">
        <v>4550</v>
      </c>
      <c r="E6" s="2">
        <v>5400</v>
      </c>
      <c r="F6" s="2"/>
    </row>
    <row r="7" spans="1:6" x14ac:dyDescent="0.25">
      <c r="A7" s="4" t="s">
        <v>296</v>
      </c>
      <c r="B7" s="2">
        <v>4560</v>
      </c>
      <c r="C7" s="2">
        <v>2320</v>
      </c>
      <c r="D7" s="2">
        <v>3220</v>
      </c>
      <c r="E7" s="2">
        <v>2320</v>
      </c>
      <c r="F7" s="2"/>
    </row>
    <row r="8" spans="1:6" x14ac:dyDescent="0.25">
      <c r="A8" s="4" t="s">
        <v>297</v>
      </c>
      <c r="B8" s="2">
        <v>5600</v>
      </c>
      <c r="C8" s="2">
        <v>6510</v>
      </c>
      <c r="D8" s="2">
        <v>5660</v>
      </c>
      <c r="E8" s="2">
        <v>4500</v>
      </c>
      <c r="F8" s="2"/>
    </row>
    <row r="9" spans="1:6" x14ac:dyDescent="0.25">
      <c r="A9" s="4" t="s">
        <v>298</v>
      </c>
      <c r="B9" s="2">
        <v>2330</v>
      </c>
      <c r="C9" s="2">
        <v>4520</v>
      </c>
      <c r="D9" s="2">
        <v>5500</v>
      </c>
      <c r="E9" s="2">
        <v>4510</v>
      </c>
      <c r="F9" s="2"/>
    </row>
    <row r="10" spans="1:6" x14ac:dyDescent="0.25">
      <c r="A10" s="38" t="s">
        <v>336</v>
      </c>
      <c r="B10" s="39">
        <f>SUBTOTAL(101,Table3[Week 1])</f>
        <v>4046</v>
      </c>
      <c r="C10" s="39">
        <f>SUBTOTAL(101,Table3[Week 2])</f>
        <v>4440</v>
      </c>
      <c r="D10" s="39">
        <f>SUBTOTAL(101,Table3[Week 3])</f>
        <v>4298</v>
      </c>
      <c r="E10" s="39">
        <f>SUBTOTAL(101,Table3[Week 4])</f>
        <v>3896</v>
      </c>
    </row>
    <row r="15" spans="1:6" ht="15.75" thickBot="1" x14ac:dyDescent="0.3">
      <c r="A15" s="3" t="s">
        <v>289</v>
      </c>
      <c r="B15" s="3" t="s">
        <v>290</v>
      </c>
      <c r="C15" s="3" t="s">
        <v>291</v>
      </c>
      <c r="D15" s="3" t="s">
        <v>292</v>
      </c>
      <c r="E15" s="3" t="s">
        <v>293</v>
      </c>
    </row>
    <row r="16" spans="1:6" x14ac:dyDescent="0.25">
      <c r="A16" s="4" t="s">
        <v>294</v>
      </c>
      <c r="B16" s="2">
        <v>4520</v>
      </c>
      <c r="C16" s="2">
        <v>3620</v>
      </c>
      <c r="D16" s="2">
        <v>2560</v>
      </c>
      <c r="E16" s="2">
        <v>2750</v>
      </c>
    </row>
    <row r="17" spans="1:5" x14ac:dyDescent="0.25">
      <c r="A17" s="4" t="s">
        <v>295</v>
      </c>
      <c r="B17" s="2">
        <v>3220</v>
      </c>
      <c r="C17" s="2">
        <v>5230</v>
      </c>
      <c r="D17" s="2">
        <v>4550</v>
      </c>
      <c r="E17" s="2">
        <v>5400</v>
      </c>
    </row>
    <row r="18" spans="1:5" x14ac:dyDescent="0.25">
      <c r="A18" s="4" t="s">
        <v>296</v>
      </c>
      <c r="B18" s="2">
        <v>4560</v>
      </c>
      <c r="C18" s="2">
        <v>2320</v>
      </c>
      <c r="D18" s="2">
        <v>3220</v>
      </c>
      <c r="E18" s="2">
        <v>2320</v>
      </c>
    </row>
    <row r="19" spans="1:5" x14ac:dyDescent="0.25">
      <c r="A19" s="4" t="s">
        <v>297</v>
      </c>
      <c r="B19" s="2">
        <v>5600</v>
      </c>
      <c r="C19" s="2">
        <v>6510</v>
      </c>
      <c r="D19" s="2">
        <v>5660</v>
      </c>
      <c r="E19" s="2">
        <v>4500</v>
      </c>
    </row>
    <row r="20" spans="1:5" x14ac:dyDescent="0.25">
      <c r="A20" s="4" t="s">
        <v>298</v>
      </c>
      <c r="B20" s="2">
        <v>2330</v>
      </c>
      <c r="C20" s="2">
        <v>4520</v>
      </c>
      <c r="D20" s="2">
        <v>5500</v>
      </c>
      <c r="E20" s="2">
        <v>4510</v>
      </c>
    </row>
  </sheetData>
  <mergeCells count="2">
    <mergeCell ref="A1:E1"/>
    <mergeCell ref="A2:E2"/>
  </mergeCells>
  <phoneticPr fontId="0" type="noConversion"/>
  <conditionalFormatting sqref="B5:E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1200" verticalDpi="1200"/>
  <headerFooter alignWithMargins="0"/>
  <drawing r:id="rId1"/>
  <tableParts count="2"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8F7A652B-C997-4279-9524-4662CE420C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'Quick Analysis Tool'!B5:F5</xm:f>
              <xm:sqref>F5</xm:sqref>
            </x14:sparkline>
            <x14:sparkline>
              <xm:f>'Quick Analysis Tool'!B6:F6</xm:f>
              <xm:sqref>F6</xm:sqref>
            </x14:sparkline>
            <x14:sparkline>
              <xm:f>'Quick Analysis Tool'!B7:F7</xm:f>
              <xm:sqref>F7</xm:sqref>
            </x14:sparkline>
            <x14:sparkline>
              <xm:f>'Quick Analysis Tool'!B8:F8</xm:f>
              <xm:sqref>F8</xm:sqref>
            </x14:sparkline>
            <x14:sparkline>
              <xm:f>'Quick Analysis Tool'!B9:F9</xm:f>
              <xm:sqref>F9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FX168"/>
  <sheetViews>
    <sheetView tabSelected="1" topLeftCell="E16" zoomScaleNormal="100" zoomScalePageLayoutView="130" workbookViewId="0">
      <selection activeCell="J13" sqref="J13:O18"/>
    </sheetView>
  </sheetViews>
  <sheetFormatPr defaultColWidth="8.85546875" defaultRowHeight="12.75" x14ac:dyDescent="0.2"/>
  <cols>
    <col min="1" max="1" width="11.42578125" style="44" customWidth="1"/>
    <col min="2" max="2" width="8.42578125" style="44" customWidth="1"/>
    <col min="3" max="3" width="13.28515625" style="44" customWidth="1"/>
    <col min="4" max="4" width="13.42578125" style="44" customWidth="1"/>
    <col min="5" max="5" width="8.28515625" style="44" customWidth="1"/>
    <col min="6" max="7" width="8.42578125" style="44" customWidth="1"/>
    <col min="8" max="9" width="8.85546875" style="44"/>
    <col min="10" max="10" width="13.85546875" style="44" bestFit="1" customWidth="1"/>
    <col min="11" max="11" width="17" style="44" bestFit="1" customWidth="1"/>
    <col min="12" max="12" width="10.28515625" style="44" bestFit="1" customWidth="1"/>
    <col min="13" max="13" width="11.7109375" style="44" bestFit="1" customWidth="1"/>
    <col min="14" max="14" width="11.85546875" style="44" bestFit="1" customWidth="1"/>
    <col min="15" max="15" width="11.7109375" style="44" bestFit="1" customWidth="1"/>
    <col min="16" max="16" width="13.85546875" style="44" bestFit="1" customWidth="1"/>
    <col min="17" max="17" width="10.28515625" style="44" bestFit="1" customWidth="1"/>
    <col min="18" max="18" width="9.5703125" style="44" bestFit="1" customWidth="1"/>
    <col min="19" max="19" width="11.85546875" style="44" bestFit="1" customWidth="1"/>
    <col min="20" max="20" width="10.140625" style="44" bestFit="1" customWidth="1"/>
    <col min="21" max="21" width="11.7109375" style="44" bestFit="1" customWidth="1"/>
    <col min="22" max="22" width="11.42578125" style="44" bestFit="1" customWidth="1"/>
    <col min="23" max="23" width="12.42578125" style="44" bestFit="1" customWidth="1"/>
    <col min="24" max="32" width="11.85546875" style="44" bestFit="1" customWidth="1"/>
    <col min="33" max="33" width="15.5703125" style="44" bestFit="1" customWidth="1"/>
    <col min="34" max="47" width="9.140625" style="44" bestFit="1" customWidth="1"/>
    <col min="48" max="48" width="12.7109375" style="44" bestFit="1" customWidth="1"/>
    <col min="49" max="64" width="8.140625" style="44" bestFit="1" customWidth="1"/>
    <col min="65" max="65" width="11.28515625" style="44" bestFit="1" customWidth="1"/>
    <col min="66" max="87" width="8.140625" style="44" bestFit="1" customWidth="1"/>
    <col min="88" max="88" width="10.5703125" style="44" bestFit="1" customWidth="1"/>
    <col min="89" max="102" width="8.140625" style="44" bestFit="1" customWidth="1"/>
    <col min="103" max="103" width="11.42578125" style="44" bestFit="1" customWidth="1"/>
    <col min="104" max="117" width="8.140625" style="44" bestFit="1" customWidth="1"/>
    <col min="118" max="118" width="10.5703125" style="44" bestFit="1" customWidth="1"/>
    <col min="119" max="134" width="10.28515625" style="44" bestFit="1" customWidth="1"/>
    <col min="135" max="135" width="13.7109375" style="44" bestFit="1" customWidth="1"/>
    <col min="136" max="147" width="14.140625" style="44" bestFit="1" customWidth="1"/>
    <col min="148" max="148" width="17.85546875" style="44" bestFit="1" customWidth="1"/>
    <col min="149" max="160" width="11" style="44" bestFit="1" customWidth="1"/>
    <col min="161" max="161" width="14.5703125" style="44" bestFit="1" customWidth="1"/>
    <col min="162" max="169" width="13.28515625" style="44" bestFit="1" customWidth="1"/>
    <col min="170" max="170" width="17" style="44" bestFit="1" customWidth="1"/>
    <col min="171" max="178" width="13.28515625" style="44" bestFit="1" customWidth="1"/>
    <col min="179" max="179" width="17" style="44" bestFit="1" customWidth="1"/>
    <col min="180" max="180" width="12.42578125" style="44" bestFit="1" customWidth="1"/>
    <col min="181" max="16384" width="8.85546875" style="44"/>
  </cols>
  <sheetData>
    <row r="1" spans="1:180" ht="23.25" x14ac:dyDescent="0.35">
      <c r="A1" s="42" t="s">
        <v>299</v>
      </c>
      <c r="B1" s="43"/>
      <c r="C1" s="43"/>
      <c r="D1" s="43"/>
      <c r="E1" s="43"/>
      <c r="F1" s="43"/>
      <c r="G1" s="43"/>
    </row>
    <row r="2" spans="1:180" ht="23.25" x14ac:dyDescent="0.35">
      <c r="A2" s="42" t="s">
        <v>300</v>
      </c>
      <c r="B2" s="43"/>
      <c r="C2" s="43"/>
      <c r="D2" s="43"/>
      <c r="E2" s="43"/>
      <c r="F2" s="43"/>
      <c r="G2" s="43"/>
    </row>
    <row r="3" spans="1:180" ht="15.75" customHeight="1" x14ac:dyDescent="0.25">
      <c r="A3" s="43"/>
      <c r="B3" s="43"/>
      <c r="C3" s="43"/>
      <c r="D3" s="43"/>
      <c r="E3" s="43"/>
      <c r="F3" s="43"/>
      <c r="G3" s="43"/>
    </row>
    <row r="4" spans="1:180" s="47" customFormat="1" ht="18" thickBot="1" x14ac:dyDescent="0.35">
      <c r="A4" s="45" t="s">
        <v>301</v>
      </c>
      <c r="B4" s="45" t="s">
        <v>302</v>
      </c>
      <c r="C4" s="45" t="s">
        <v>303</v>
      </c>
      <c r="D4" s="45" t="s">
        <v>289</v>
      </c>
      <c r="E4" s="45" t="s">
        <v>304</v>
      </c>
      <c r="F4" s="46" t="s">
        <v>15</v>
      </c>
      <c r="G4" s="46" t="s">
        <v>305</v>
      </c>
      <c r="J4" s="53" t="s">
        <v>346</v>
      </c>
      <c r="K4" s="53" t="s">
        <v>343</v>
      </c>
      <c r="L4" s="53"/>
      <c r="M4" s="53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</row>
    <row r="5" spans="1:180" ht="15.75" thickTop="1" x14ac:dyDescent="0.25">
      <c r="A5" s="43" t="s">
        <v>306</v>
      </c>
      <c r="B5" s="43">
        <v>2019</v>
      </c>
      <c r="C5" s="43" t="s">
        <v>307</v>
      </c>
      <c r="D5" s="43" t="s">
        <v>308</v>
      </c>
      <c r="E5" s="43" t="s">
        <v>309</v>
      </c>
      <c r="F5" s="49">
        <f t="shared" ref="F5:F68" si="0">G5*1.5</f>
        <v>8179.5</v>
      </c>
      <c r="G5" s="50">
        <v>5453</v>
      </c>
      <c r="J5" s="53" t="s">
        <v>345</v>
      </c>
      <c r="K5" s="53">
        <v>2019</v>
      </c>
      <c r="L5" s="53">
        <v>2020</v>
      </c>
      <c r="M5" s="53" t="s">
        <v>344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</row>
    <row r="6" spans="1:180" ht="15" x14ac:dyDescent="0.25">
      <c r="A6" s="43" t="s">
        <v>306</v>
      </c>
      <c r="B6" s="43">
        <v>2019</v>
      </c>
      <c r="C6" s="43" t="s">
        <v>310</v>
      </c>
      <c r="D6" s="43" t="s">
        <v>311</v>
      </c>
      <c r="E6" s="43" t="s">
        <v>312</v>
      </c>
      <c r="F6" s="49">
        <f t="shared" si="0"/>
        <v>3897</v>
      </c>
      <c r="G6" s="50">
        <v>2598</v>
      </c>
      <c r="J6" s="51" t="s">
        <v>312</v>
      </c>
      <c r="K6" s="52">
        <v>190836</v>
      </c>
      <c r="L6" s="52">
        <v>286254</v>
      </c>
      <c r="M6" s="52">
        <v>477090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</row>
    <row r="7" spans="1:180" ht="15" x14ac:dyDescent="0.25">
      <c r="A7" s="43" t="s">
        <v>306</v>
      </c>
      <c r="B7" s="43">
        <v>2019</v>
      </c>
      <c r="C7" s="43" t="s">
        <v>313</v>
      </c>
      <c r="D7" s="43" t="s">
        <v>314</v>
      </c>
      <c r="E7" s="43" t="s">
        <v>312</v>
      </c>
      <c r="F7" s="49">
        <f t="shared" si="0"/>
        <v>12370.5</v>
      </c>
      <c r="G7" s="50">
        <v>8247</v>
      </c>
      <c r="J7" s="51" t="s">
        <v>309</v>
      </c>
      <c r="K7" s="52">
        <v>194292</v>
      </c>
      <c r="L7" s="52">
        <v>291438</v>
      </c>
      <c r="M7" s="52">
        <v>485730</v>
      </c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</row>
    <row r="8" spans="1:180" ht="15" x14ac:dyDescent="0.25">
      <c r="A8" s="43" t="s">
        <v>306</v>
      </c>
      <c r="B8" s="43">
        <v>2019</v>
      </c>
      <c r="C8" s="43" t="s">
        <v>307</v>
      </c>
      <c r="D8" s="43" t="s">
        <v>308</v>
      </c>
      <c r="E8" s="43" t="s">
        <v>312</v>
      </c>
      <c r="F8" s="49">
        <f t="shared" si="0"/>
        <v>10992</v>
      </c>
      <c r="G8" s="50">
        <v>7328</v>
      </c>
      <c r="J8" s="51" t="s">
        <v>317</v>
      </c>
      <c r="K8" s="52">
        <v>238341</v>
      </c>
      <c r="L8" s="52">
        <v>357511.5</v>
      </c>
      <c r="M8" s="52">
        <v>595852.5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</row>
    <row r="9" spans="1:180" ht="15" x14ac:dyDescent="0.25">
      <c r="A9" s="43" t="s">
        <v>306</v>
      </c>
      <c r="B9" s="43">
        <v>2019</v>
      </c>
      <c r="C9" s="43" t="s">
        <v>315</v>
      </c>
      <c r="D9" s="43" t="s">
        <v>311</v>
      </c>
      <c r="E9" s="43" t="s">
        <v>312</v>
      </c>
      <c r="F9" s="49">
        <f t="shared" si="0"/>
        <v>3084</v>
      </c>
      <c r="G9" s="50">
        <v>2056</v>
      </c>
      <c r="J9" s="54" t="s">
        <v>344</v>
      </c>
      <c r="K9" s="55">
        <v>623469</v>
      </c>
      <c r="L9" s="55">
        <v>935203.5</v>
      </c>
      <c r="M9" s="55">
        <v>1558672.5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</row>
    <row r="10" spans="1:180" ht="15" x14ac:dyDescent="0.25">
      <c r="A10" s="43" t="s">
        <v>316</v>
      </c>
      <c r="B10" s="43">
        <v>2019</v>
      </c>
      <c r="C10" s="43" t="s">
        <v>307</v>
      </c>
      <c r="D10" s="43" t="s">
        <v>314</v>
      </c>
      <c r="E10" s="43" t="s">
        <v>312</v>
      </c>
      <c r="F10" s="49">
        <f t="shared" si="0"/>
        <v>13231.5</v>
      </c>
      <c r="G10" s="50">
        <v>8821</v>
      </c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</row>
    <row r="11" spans="1:180" ht="15" x14ac:dyDescent="0.25">
      <c r="A11" s="43" t="s">
        <v>316</v>
      </c>
      <c r="B11" s="43">
        <v>2019</v>
      </c>
      <c r="C11" s="43" t="s">
        <v>310</v>
      </c>
      <c r="D11" s="43" t="s">
        <v>308</v>
      </c>
      <c r="E11" s="43" t="s">
        <v>317</v>
      </c>
      <c r="F11" s="49">
        <f t="shared" si="0"/>
        <v>8832</v>
      </c>
      <c r="G11" s="50">
        <v>5888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</row>
    <row r="12" spans="1:180" ht="15" x14ac:dyDescent="0.25">
      <c r="A12" s="43" t="s">
        <v>316</v>
      </c>
      <c r="B12" s="43">
        <v>2019</v>
      </c>
      <c r="C12" s="43" t="s">
        <v>313</v>
      </c>
      <c r="D12" s="43" t="s">
        <v>311</v>
      </c>
      <c r="E12" s="43" t="s">
        <v>309</v>
      </c>
      <c r="F12" s="49">
        <f t="shared" si="0"/>
        <v>3547.5</v>
      </c>
      <c r="G12" s="50">
        <v>2365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</row>
    <row r="13" spans="1:180" ht="15" x14ac:dyDescent="0.25">
      <c r="A13" s="43" t="s">
        <v>316</v>
      </c>
      <c r="B13" s="43">
        <v>2019</v>
      </c>
      <c r="C13" s="43" t="s">
        <v>307</v>
      </c>
      <c r="D13" s="43" t="s">
        <v>308</v>
      </c>
      <c r="E13" s="43" t="s">
        <v>317</v>
      </c>
      <c r="F13" s="49">
        <f t="shared" si="0"/>
        <v>13413</v>
      </c>
      <c r="G13" s="50">
        <v>8942</v>
      </c>
      <c r="J13" s="53" t="s">
        <v>347</v>
      </c>
      <c r="K13" s="53" t="s">
        <v>343</v>
      </c>
      <c r="L13" s="53"/>
      <c r="M13" s="53"/>
      <c r="N13" s="53"/>
      <c r="O13" s="53"/>
      <c r="P13" s="48"/>
      <c r="Q13" s="48"/>
      <c r="R13" s="48"/>
      <c r="S13" s="48"/>
      <c r="T13" s="48"/>
      <c r="U13" s="48"/>
      <c r="V13" s="48"/>
      <c r="W13" s="48"/>
    </row>
    <row r="14" spans="1:180" ht="15" x14ac:dyDescent="0.25">
      <c r="A14" s="43" t="s">
        <v>316</v>
      </c>
      <c r="B14" s="43">
        <v>2019</v>
      </c>
      <c r="C14" s="43" t="s">
        <v>315</v>
      </c>
      <c r="D14" s="43" t="s">
        <v>308</v>
      </c>
      <c r="E14" s="43" t="s">
        <v>317</v>
      </c>
      <c r="F14" s="49">
        <f t="shared" si="0"/>
        <v>4026</v>
      </c>
      <c r="G14" s="50">
        <v>2684</v>
      </c>
      <c r="J14" s="53" t="s">
        <v>345</v>
      </c>
      <c r="K14" s="53" t="s">
        <v>310</v>
      </c>
      <c r="L14" s="53" t="s">
        <v>307</v>
      </c>
      <c r="M14" s="53" t="s">
        <v>315</v>
      </c>
      <c r="N14" s="53" t="s">
        <v>313</v>
      </c>
      <c r="O14" s="53" t="s">
        <v>344</v>
      </c>
      <c r="P14" s="48"/>
      <c r="Q14" s="48"/>
      <c r="R14" s="48"/>
      <c r="S14" s="48"/>
      <c r="T14" s="48"/>
      <c r="U14" s="48"/>
      <c r="V14" s="48"/>
      <c r="W14" s="48"/>
    </row>
    <row r="15" spans="1:180" ht="15" x14ac:dyDescent="0.25">
      <c r="A15" s="43" t="s">
        <v>316</v>
      </c>
      <c r="B15" s="43">
        <v>2019</v>
      </c>
      <c r="C15" s="43" t="s">
        <v>307</v>
      </c>
      <c r="D15" s="43" t="s">
        <v>311</v>
      </c>
      <c r="E15" s="43" t="s">
        <v>317</v>
      </c>
      <c r="F15" s="49">
        <f t="shared" si="0"/>
        <v>3238.5</v>
      </c>
      <c r="G15" s="50">
        <v>2159</v>
      </c>
      <c r="J15" s="51" t="s">
        <v>308</v>
      </c>
      <c r="K15" s="52">
        <v>61740</v>
      </c>
      <c r="L15" s="52">
        <v>175410</v>
      </c>
      <c r="M15" s="52">
        <v>45785</v>
      </c>
      <c r="N15" s="52">
        <v>71665</v>
      </c>
      <c r="O15" s="52">
        <v>354600</v>
      </c>
      <c r="P15" s="48"/>
      <c r="Q15" s="48"/>
      <c r="R15" s="48"/>
      <c r="S15" s="48"/>
      <c r="T15" s="48"/>
      <c r="U15" s="48"/>
      <c r="V15" s="48"/>
      <c r="W15" s="48"/>
    </row>
    <row r="16" spans="1:180" ht="15" x14ac:dyDescent="0.25">
      <c r="A16" s="43" t="s">
        <v>318</v>
      </c>
      <c r="B16" s="43">
        <v>2019</v>
      </c>
      <c r="C16" s="43" t="s">
        <v>310</v>
      </c>
      <c r="D16" s="43" t="s">
        <v>314</v>
      </c>
      <c r="E16" s="43" t="s">
        <v>312</v>
      </c>
      <c r="F16" s="49">
        <f t="shared" si="0"/>
        <v>14596.5</v>
      </c>
      <c r="G16" s="50">
        <v>9731</v>
      </c>
      <c r="J16" s="51" t="s">
        <v>311</v>
      </c>
      <c r="K16" s="52">
        <v>66810</v>
      </c>
      <c r="L16" s="52">
        <v>137515</v>
      </c>
      <c r="M16" s="52">
        <v>46605</v>
      </c>
      <c r="N16" s="52">
        <v>49685</v>
      </c>
      <c r="O16" s="52">
        <v>300615</v>
      </c>
      <c r="P16" s="48"/>
      <c r="Q16" s="48"/>
      <c r="R16" s="48"/>
      <c r="S16" s="48"/>
      <c r="T16" s="48"/>
      <c r="U16" s="48"/>
      <c r="V16" s="48"/>
      <c r="W16" s="48"/>
    </row>
    <row r="17" spans="1:23" ht="15" x14ac:dyDescent="0.25">
      <c r="A17" s="43" t="s">
        <v>318</v>
      </c>
      <c r="B17" s="43">
        <v>2019</v>
      </c>
      <c r="C17" s="43" t="s">
        <v>313</v>
      </c>
      <c r="D17" s="43" t="s">
        <v>314</v>
      </c>
      <c r="E17" s="43" t="s">
        <v>312</v>
      </c>
      <c r="F17" s="49">
        <f t="shared" si="0"/>
        <v>8793</v>
      </c>
      <c r="G17" s="50">
        <v>5862</v>
      </c>
      <c r="J17" s="51" t="s">
        <v>314</v>
      </c>
      <c r="K17" s="52">
        <v>55475</v>
      </c>
      <c r="L17" s="52">
        <v>161855</v>
      </c>
      <c r="M17" s="52">
        <v>73090</v>
      </c>
      <c r="N17" s="52">
        <v>93480</v>
      </c>
      <c r="O17" s="52">
        <v>383900</v>
      </c>
      <c r="P17" s="48"/>
      <c r="Q17" s="48"/>
      <c r="R17" s="48"/>
      <c r="S17" s="48"/>
      <c r="T17" s="48"/>
      <c r="U17" s="48"/>
      <c r="V17" s="48"/>
      <c r="W17" s="48"/>
    </row>
    <row r="18" spans="1:23" ht="15" x14ac:dyDescent="0.25">
      <c r="A18" s="43" t="s">
        <v>318</v>
      </c>
      <c r="B18" s="43">
        <v>2019</v>
      </c>
      <c r="C18" s="43" t="s">
        <v>307</v>
      </c>
      <c r="D18" s="43" t="s">
        <v>308</v>
      </c>
      <c r="E18" s="43" t="s">
        <v>317</v>
      </c>
      <c r="F18" s="49">
        <f t="shared" si="0"/>
        <v>2395.5</v>
      </c>
      <c r="G18" s="50">
        <v>1597</v>
      </c>
      <c r="J18" s="54" t="s">
        <v>344</v>
      </c>
      <c r="K18" s="55">
        <v>184025</v>
      </c>
      <c r="L18" s="55">
        <v>474780</v>
      </c>
      <c r="M18" s="55">
        <v>165480</v>
      </c>
      <c r="N18" s="55">
        <v>214830</v>
      </c>
      <c r="O18" s="55">
        <v>1039115</v>
      </c>
      <c r="P18" s="48"/>
      <c r="Q18" s="48"/>
      <c r="R18" s="48"/>
      <c r="S18" s="48"/>
      <c r="T18" s="48"/>
      <c r="U18" s="48"/>
      <c r="V18" s="48"/>
      <c r="W18" s="48"/>
    </row>
    <row r="19" spans="1:23" ht="15" x14ac:dyDescent="0.25">
      <c r="A19" s="43" t="s">
        <v>318</v>
      </c>
      <c r="B19" s="43">
        <v>2019</v>
      </c>
      <c r="C19" s="43" t="s">
        <v>315</v>
      </c>
      <c r="D19" s="43" t="s">
        <v>311</v>
      </c>
      <c r="E19" s="43" t="s">
        <v>312</v>
      </c>
      <c r="F19" s="49">
        <f t="shared" si="0"/>
        <v>3553.5</v>
      </c>
      <c r="G19" s="50">
        <v>2369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/>
      <c r="V19" s="48"/>
      <c r="W19" s="48"/>
    </row>
    <row r="20" spans="1:23" ht="15" x14ac:dyDescent="0.25">
      <c r="A20" s="43" t="s">
        <v>318</v>
      </c>
      <c r="B20" s="43">
        <v>2019</v>
      </c>
      <c r="C20" s="43" t="s">
        <v>307</v>
      </c>
      <c r="D20" s="43" t="s">
        <v>308</v>
      </c>
      <c r="E20" s="43" t="s">
        <v>309</v>
      </c>
      <c r="F20" s="49">
        <f t="shared" si="0"/>
        <v>11761.5</v>
      </c>
      <c r="G20" s="50">
        <v>7841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spans="1:23" ht="15" x14ac:dyDescent="0.25">
      <c r="A21" s="43" t="s">
        <v>318</v>
      </c>
      <c r="B21" s="43">
        <v>2019</v>
      </c>
      <c r="C21" s="43" t="s">
        <v>310</v>
      </c>
      <c r="D21" s="43" t="s">
        <v>308</v>
      </c>
      <c r="E21" s="43" t="s">
        <v>312</v>
      </c>
      <c r="F21" s="49">
        <f t="shared" si="0"/>
        <v>8943</v>
      </c>
      <c r="G21" s="50">
        <v>5962</v>
      </c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</row>
    <row r="22" spans="1:23" ht="15" x14ac:dyDescent="0.25">
      <c r="A22" s="43" t="s">
        <v>318</v>
      </c>
      <c r="B22" s="43">
        <v>2019</v>
      </c>
      <c r="C22" s="43" t="s">
        <v>313</v>
      </c>
      <c r="D22" s="43" t="s">
        <v>311</v>
      </c>
      <c r="E22" s="43" t="s">
        <v>317</v>
      </c>
      <c r="F22" s="49">
        <f t="shared" si="0"/>
        <v>11122.5</v>
      </c>
      <c r="G22" s="50">
        <v>7415</v>
      </c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</row>
    <row r="23" spans="1:23" ht="15" x14ac:dyDescent="0.25">
      <c r="A23" s="43" t="s">
        <v>319</v>
      </c>
      <c r="B23" s="43">
        <v>2019</v>
      </c>
      <c r="C23" s="43" t="s">
        <v>307</v>
      </c>
      <c r="D23" s="43" t="s">
        <v>314</v>
      </c>
      <c r="E23" s="43" t="s">
        <v>309</v>
      </c>
      <c r="F23" s="49">
        <f t="shared" si="0"/>
        <v>13428</v>
      </c>
      <c r="G23" s="50">
        <v>8952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</row>
    <row r="24" spans="1:23" ht="15" x14ac:dyDescent="0.25">
      <c r="A24" s="43" t="s">
        <v>319</v>
      </c>
      <c r="B24" s="43">
        <v>2019</v>
      </c>
      <c r="C24" s="43" t="s">
        <v>315</v>
      </c>
      <c r="D24" s="43" t="s">
        <v>314</v>
      </c>
      <c r="E24" s="43" t="s">
        <v>317</v>
      </c>
      <c r="F24" s="49">
        <f t="shared" si="0"/>
        <v>7480.5</v>
      </c>
      <c r="G24" s="50">
        <v>4987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</row>
    <row r="25" spans="1:23" ht="15" x14ac:dyDescent="0.25">
      <c r="A25" s="43" t="s">
        <v>319</v>
      </c>
      <c r="B25" s="43">
        <v>2019</v>
      </c>
      <c r="C25" s="43" t="s">
        <v>307</v>
      </c>
      <c r="D25" s="43" t="s">
        <v>308</v>
      </c>
      <c r="E25" s="43" t="s">
        <v>317</v>
      </c>
      <c r="F25" s="49">
        <f t="shared" si="0"/>
        <v>4887</v>
      </c>
      <c r="G25" s="50">
        <v>3258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</row>
    <row r="26" spans="1:23" ht="15" x14ac:dyDescent="0.25">
      <c r="A26" s="43" t="s">
        <v>319</v>
      </c>
      <c r="B26" s="43">
        <v>2019</v>
      </c>
      <c r="C26" s="43" t="s">
        <v>310</v>
      </c>
      <c r="D26" s="43" t="s">
        <v>311</v>
      </c>
      <c r="E26" s="43" t="s">
        <v>317</v>
      </c>
      <c r="F26" s="49">
        <f t="shared" si="0"/>
        <v>14647.5</v>
      </c>
      <c r="G26" s="50">
        <v>9765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</row>
    <row r="27" spans="1:23" ht="15" x14ac:dyDescent="0.25">
      <c r="A27" s="43" t="s">
        <v>319</v>
      </c>
      <c r="B27" s="43">
        <v>2019</v>
      </c>
      <c r="C27" s="43" t="s">
        <v>313</v>
      </c>
      <c r="D27" s="43" t="s">
        <v>308</v>
      </c>
      <c r="E27" s="43" t="s">
        <v>317</v>
      </c>
      <c r="F27" s="49">
        <f t="shared" si="0"/>
        <v>14619</v>
      </c>
      <c r="G27" s="50">
        <v>9746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</row>
    <row r="28" spans="1:23" ht="15" x14ac:dyDescent="0.25">
      <c r="A28" s="43" t="s">
        <v>319</v>
      </c>
      <c r="B28" s="43">
        <v>2019</v>
      </c>
      <c r="C28" s="43" t="s">
        <v>307</v>
      </c>
      <c r="D28" s="43" t="s">
        <v>314</v>
      </c>
      <c r="E28" s="43" t="s">
        <v>309</v>
      </c>
      <c r="F28" s="49">
        <f t="shared" si="0"/>
        <v>5380.5</v>
      </c>
      <c r="G28" s="50">
        <v>3587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</row>
    <row r="29" spans="1:23" ht="15" x14ac:dyDescent="0.25">
      <c r="A29" s="43" t="s">
        <v>319</v>
      </c>
      <c r="B29" s="43">
        <v>2019</v>
      </c>
      <c r="C29" s="43" t="s">
        <v>315</v>
      </c>
      <c r="D29" s="43" t="s">
        <v>314</v>
      </c>
      <c r="E29" s="43" t="s">
        <v>317</v>
      </c>
      <c r="F29" s="49">
        <f t="shared" si="0"/>
        <v>14446.5</v>
      </c>
      <c r="G29" s="50">
        <v>9631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</row>
    <row r="30" spans="1:23" ht="15" x14ac:dyDescent="0.25">
      <c r="A30" s="43" t="s">
        <v>319</v>
      </c>
      <c r="B30" s="43">
        <v>2019</v>
      </c>
      <c r="C30" s="43" t="s">
        <v>307</v>
      </c>
      <c r="D30" s="43" t="s">
        <v>308</v>
      </c>
      <c r="E30" s="43" t="s">
        <v>317</v>
      </c>
      <c r="F30" s="49">
        <f t="shared" si="0"/>
        <v>867</v>
      </c>
      <c r="G30" s="50">
        <v>578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spans="1:23" ht="15" x14ac:dyDescent="0.25">
      <c r="A31" s="43" t="s">
        <v>320</v>
      </c>
      <c r="B31" s="43">
        <v>2019</v>
      </c>
      <c r="C31" s="43" t="s">
        <v>310</v>
      </c>
      <c r="D31" s="43" t="s">
        <v>311</v>
      </c>
      <c r="E31" s="43" t="s">
        <v>309</v>
      </c>
      <c r="F31" s="49">
        <f t="shared" si="0"/>
        <v>1498.5</v>
      </c>
      <c r="G31" s="50">
        <v>999</v>
      </c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</row>
    <row r="32" spans="1:23" ht="15" x14ac:dyDescent="0.25">
      <c r="A32" s="43" t="s">
        <v>320</v>
      </c>
      <c r="B32" s="43">
        <v>2019</v>
      </c>
      <c r="C32" s="43" t="s">
        <v>313</v>
      </c>
      <c r="D32" s="43" t="s">
        <v>311</v>
      </c>
      <c r="E32" s="43" t="s">
        <v>309</v>
      </c>
      <c r="F32" s="49">
        <f t="shared" si="0"/>
        <v>235.5</v>
      </c>
      <c r="G32" s="50">
        <v>157</v>
      </c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</row>
    <row r="33" spans="1:23" ht="15" x14ac:dyDescent="0.25">
      <c r="A33" s="43" t="s">
        <v>320</v>
      </c>
      <c r="B33" s="43">
        <v>2019</v>
      </c>
      <c r="C33" s="43" t="s">
        <v>307</v>
      </c>
      <c r="D33" s="43" t="s">
        <v>311</v>
      </c>
      <c r="E33" s="43" t="s">
        <v>309</v>
      </c>
      <c r="F33" s="49">
        <f t="shared" si="0"/>
        <v>11838</v>
      </c>
      <c r="G33" s="50">
        <v>7892</v>
      </c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spans="1:23" ht="15" x14ac:dyDescent="0.25">
      <c r="A34" s="43" t="s">
        <v>320</v>
      </c>
      <c r="B34" s="43">
        <v>2019</v>
      </c>
      <c r="C34" s="43" t="s">
        <v>315</v>
      </c>
      <c r="D34" s="43" t="s">
        <v>308</v>
      </c>
      <c r="E34" s="43" t="s">
        <v>317</v>
      </c>
      <c r="F34" s="49">
        <f t="shared" si="0"/>
        <v>2367</v>
      </c>
      <c r="G34" s="50">
        <v>1578</v>
      </c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</row>
    <row r="35" spans="1:23" ht="15" x14ac:dyDescent="0.25">
      <c r="A35" s="43" t="s">
        <v>320</v>
      </c>
      <c r="B35" s="43">
        <v>2019</v>
      </c>
      <c r="C35" s="43" t="s">
        <v>307</v>
      </c>
      <c r="D35" s="43" t="s">
        <v>314</v>
      </c>
      <c r="E35" s="43" t="s">
        <v>312</v>
      </c>
      <c r="F35" s="49">
        <f t="shared" si="0"/>
        <v>7030.5</v>
      </c>
      <c r="G35" s="50">
        <v>4687</v>
      </c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</row>
    <row r="36" spans="1:23" ht="15" x14ac:dyDescent="0.25">
      <c r="A36" s="43" t="s">
        <v>320</v>
      </c>
      <c r="B36" s="43">
        <v>2019</v>
      </c>
      <c r="C36" s="43" t="s">
        <v>310</v>
      </c>
      <c r="D36" s="43" t="s">
        <v>314</v>
      </c>
      <c r="E36" s="43" t="s">
        <v>312</v>
      </c>
      <c r="F36" s="49">
        <f t="shared" si="0"/>
        <v>2046</v>
      </c>
      <c r="G36" s="50">
        <v>1364</v>
      </c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1:23" ht="15" x14ac:dyDescent="0.25">
      <c r="A37" s="43" t="s">
        <v>320</v>
      </c>
      <c r="B37" s="43">
        <v>2019</v>
      </c>
      <c r="C37" s="43" t="s">
        <v>313</v>
      </c>
      <c r="D37" s="43" t="s">
        <v>308</v>
      </c>
      <c r="E37" s="43" t="s">
        <v>312</v>
      </c>
      <c r="F37" s="49">
        <f t="shared" si="0"/>
        <v>6880.5</v>
      </c>
      <c r="G37" s="50">
        <v>4587</v>
      </c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</row>
    <row r="38" spans="1:23" ht="15" x14ac:dyDescent="0.25">
      <c r="A38" s="43" t="s">
        <v>320</v>
      </c>
      <c r="B38" s="43">
        <v>2019</v>
      </c>
      <c r="C38" s="43" t="s">
        <v>307</v>
      </c>
      <c r="D38" s="43" t="s">
        <v>311</v>
      </c>
      <c r="E38" s="43" t="s">
        <v>309</v>
      </c>
      <c r="F38" s="49">
        <f t="shared" si="0"/>
        <v>11979</v>
      </c>
      <c r="G38" s="50">
        <v>7986</v>
      </c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</row>
    <row r="39" spans="1:23" ht="15" x14ac:dyDescent="0.25">
      <c r="A39" s="43" t="s">
        <v>320</v>
      </c>
      <c r="B39" s="43">
        <v>2019</v>
      </c>
      <c r="C39" s="43" t="s">
        <v>315</v>
      </c>
      <c r="D39" s="43" t="s">
        <v>311</v>
      </c>
      <c r="E39" s="43" t="s">
        <v>309</v>
      </c>
      <c r="F39" s="49">
        <f t="shared" si="0"/>
        <v>7344</v>
      </c>
      <c r="G39" s="50">
        <v>4896</v>
      </c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</row>
    <row r="40" spans="1:23" ht="15" x14ac:dyDescent="0.25">
      <c r="A40" s="43" t="s">
        <v>320</v>
      </c>
      <c r="B40" s="43">
        <v>2019</v>
      </c>
      <c r="C40" s="43" t="s">
        <v>307</v>
      </c>
      <c r="D40" s="43" t="s">
        <v>311</v>
      </c>
      <c r="E40" s="43" t="s">
        <v>309</v>
      </c>
      <c r="F40" s="49">
        <f t="shared" si="0"/>
        <v>6880.5</v>
      </c>
      <c r="G40" s="50">
        <v>4587</v>
      </c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</row>
    <row r="41" spans="1:23" ht="15" x14ac:dyDescent="0.25">
      <c r="A41" s="43" t="s">
        <v>320</v>
      </c>
      <c r="B41" s="43">
        <v>2019</v>
      </c>
      <c r="C41" s="43" t="s">
        <v>310</v>
      </c>
      <c r="D41" s="43" t="s">
        <v>308</v>
      </c>
      <c r="E41" s="43" t="s">
        <v>309</v>
      </c>
      <c r="F41" s="49">
        <f t="shared" si="0"/>
        <v>747</v>
      </c>
      <c r="G41" s="50">
        <v>498</v>
      </c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  <row r="42" spans="1:23" ht="15" x14ac:dyDescent="0.25">
      <c r="A42" s="43" t="s">
        <v>320</v>
      </c>
      <c r="B42" s="43">
        <v>2019</v>
      </c>
      <c r="C42" s="43" t="s">
        <v>313</v>
      </c>
      <c r="D42" s="43" t="s">
        <v>314</v>
      </c>
      <c r="E42" s="43" t="s">
        <v>309</v>
      </c>
      <c r="F42" s="49">
        <f t="shared" si="0"/>
        <v>6880.5</v>
      </c>
      <c r="G42" s="50">
        <v>4587</v>
      </c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</row>
    <row r="43" spans="1:23" ht="15" x14ac:dyDescent="0.25">
      <c r="A43" s="43" t="s">
        <v>320</v>
      </c>
      <c r="B43" s="43">
        <v>2019</v>
      </c>
      <c r="C43" s="43" t="s">
        <v>307</v>
      </c>
      <c r="D43" s="43" t="s">
        <v>314</v>
      </c>
      <c r="E43" s="43" t="s">
        <v>317</v>
      </c>
      <c r="F43" s="49">
        <f t="shared" si="0"/>
        <v>9486</v>
      </c>
      <c r="G43" s="50">
        <v>6324</v>
      </c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</row>
    <row r="44" spans="1:23" ht="15" x14ac:dyDescent="0.25">
      <c r="A44" s="43" t="s">
        <v>321</v>
      </c>
      <c r="B44" s="43">
        <v>2019</v>
      </c>
      <c r="C44" s="43" t="s">
        <v>315</v>
      </c>
      <c r="D44" s="43" t="s">
        <v>308</v>
      </c>
      <c r="E44" s="43" t="s">
        <v>317</v>
      </c>
      <c r="F44" s="49">
        <f t="shared" si="0"/>
        <v>7342.5</v>
      </c>
      <c r="G44" s="50">
        <v>4895</v>
      </c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</row>
    <row r="45" spans="1:23" ht="15" x14ac:dyDescent="0.25">
      <c r="A45" s="43" t="s">
        <v>321</v>
      </c>
      <c r="B45" s="43">
        <v>2019</v>
      </c>
      <c r="C45" s="43" t="s">
        <v>307</v>
      </c>
      <c r="D45" s="43" t="s">
        <v>311</v>
      </c>
      <c r="E45" s="43" t="s">
        <v>309</v>
      </c>
      <c r="F45" s="49">
        <f t="shared" si="0"/>
        <v>7318.5</v>
      </c>
      <c r="G45" s="50">
        <v>4879</v>
      </c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</row>
    <row r="46" spans="1:23" ht="15" x14ac:dyDescent="0.25">
      <c r="A46" s="43" t="s">
        <v>321</v>
      </c>
      <c r="B46" s="43">
        <v>2019</v>
      </c>
      <c r="C46" s="43" t="s">
        <v>307</v>
      </c>
      <c r="D46" s="43" t="s">
        <v>308</v>
      </c>
      <c r="E46" s="43" t="s">
        <v>309</v>
      </c>
      <c r="F46" s="49">
        <f t="shared" si="0"/>
        <v>8434.5</v>
      </c>
      <c r="G46" s="50">
        <v>5623</v>
      </c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</row>
    <row r="47" spans="1:23" ht="15" x14ac:dyDescent="0.25">
      <c r="A47" s="43" t="s">
        <v>321</v>
      </c>
      <c r="B47" s="43">
        <v>2019</v>
      </c>
      <c r="C47" s="43" t="s">
        <v>310</v>
      </c>
      <c r="D47" s="43" t="s">
        <v>311</v>
      </c>
      <c r="E47" s="43" t="s">
        <v>312</v>
      </c>
      <c r="F47" s="49">
        <f t="shared" si="0"/>
        <v>3897</v>
      </c>
      <c r="G47" s="50">
        <v>2598</v>
      </c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</row>
    <row r="48" spans="1:23" ht="15" x14ac:dyDescent="0.25">
      <c r="A48" s="43" t="s">
        <v>321</v>
      </c>
      <c r="B48" s="43">
        <v>2019</v>
      </c>
      <c r="C48" s="43" t="s">
        <v>313</v>
      </c>
      <c r="D48" s="43" t="s">
        <v>314</v>
      </c>
      <c r="E48" s="43" t="s">
        <v>312</v>
      </c>
      <c r="F48" s="49">
        <f t="shared" si="0"/>
        <v>12370.5</v>
      </c>
      <c r="G48" s="50">
        <v>8247</v>
      </c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</row>
    <row r="49" spans="1:23" ht="15" x14ac:dyDescent="0.25">
      <c r="A49" s="43" t="s">
        <v>321</v>
      </c>
      <c r="B49" s="43">
        <v>2019</v>
      </c>
      <c r="C49" s="43" t="s">
        <v>307</v>
      </c>
      <c r="D49" s="43" t="s">
        <v>308</v>
      </c>
      <c r="E49" s="43" t="s">
        <v>312</v>
      </c>
      <c r="F49" s="49">
        <f t="shared" si="0"/>
        <v>10992</v>
      </c>
      <c r="G49" s="50">
        <v>7328</v>
      </c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spans="1:23" ht="15" x14ac:dyDescent="0.25">
      <c r="A50" s="43" t="s">
        <v>321</v>
      </c>
      <c r="B50" s="43">
        <v>2019</v>
      </c>
      <c r="C50" s="43" t="s">
        <v>315</v>
      </c>
      <c r="D50" s="43" t="s">
        <v>311</v>
      </c>
      <c r="E50" s="43" t="s">
        <v>312</v>
      </c>
      <c r="F50" s="49">
        <f t="shared" si="0"/>
        <v>3084</v>
      </c>
      <c r="G50" s="50">
        <v>2056</v>
      </c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</row>
    <row r="51" spans="1:23" ht="15" x14ac:dyDescent="0.25">
      <c r="A51" s="43" t="s">
        <v>322</v>
      </c>
      <c r="B51" s="43">
        <v>2019</v>
      </c>
      <c r="C51" s="43" t="s">
        <v>307</v>
      </c>
      <c r="D51" s="43" t="s">
        <v>314</v>
      </c>
      <c r="E51" s="43" t="s">
        <v>312</v>
      </c>
      <c r="F51" s="49">
        <f t="shared" si="0"/>
        <v>13231.5</v>
      </c>
      <c r="G51" s="50">
        <v>8821</v>
      </c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</row>
    <row r="52" spans="1:23" ht="15" x14ac:dyDescent="0.25">
      <c r="A52" s="43" t="s">
        <v>322</v>
      </c>
      <c r="B52" s="43">
        <v>2019</v>
      </c>
      <c r="C52" s="43" t="s">
        <v>310</v>
      </c>
      <c r="D52" s="43" t="s">
        <v>308</v>
      </c>
      <c r="E52" s="43" t="s">
        <v>317</v>
      </c>
      <c r="F52" s="49">
        <f t="shared" si="0"/>
        <v>8832</v>
      </c>
      <c r="G52" s="50">
        <v>5888</v>
      </c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</row>
    <row r="53" spans="1:23" ht="15" x14ac:dyDescent="0.25">
      <c r="A53" s="43" t="s">
        <v>322</v>
      </c>
      <c r="B53" s="43">
        <v>2019</v>
      </c>
      <c r="C53" s="43" t="s">
        <v>313</v>
      </c>
      <c r="D53" s="43" t="s">
        <v>311</v>
      </c>
      <c r="E53" s="43" t="s">
        <v>309</v>
      </c>
      <c r="F53" s="49">
        <f t="shared" si="0"/>
        <v>3547.5</v>
      </c>
      <c r="G53" s="50">
        <v>2365</v>
      </c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</row>
    <row r="54" spans="1:23" ht="15" x14ac:dyDescent="0.25">
      <c r="A54" s="43" t="s">
        <v>322</v>
      </c>
      <c r="B54" s="43">
        <v>2019</v>
      </c>
      <c r="C54" s="43" t="s">
        <v>307</v>
      </c>
      <c r="D54" s="43" t="s">
        <v>308</v>
      </c>
      <c r="E54" s="43" t="s">
        <v>317</v>
      </c>
      <c r="F54" s="49">
        <f t="shared" si="0"/>
        <v>13413</v>
      </c>
      <c r="G54" s="50">
        <v>8942</v>
      </c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</row>
    <row r="55" spans="1:23" ht="15" x14ac:dyDescent="0.25">
      <c r="A55" s="43" t="s">
        <v>322</v>
      </c>
      <c r="B55" s="43">
        <v>2019</v>
      </c>
      <c r="C55" s="43" t="s">
        <v>315</v>
      </c>
      <c r="D55" s="43" t="s">
        <v>308</v>
      </c>
      <c r="E55" s="43" t="s">
        <v>317</v>
      </c>
      <c r="F55" s="49">
        <f t="shared" si="0"/>
        <v>4026</v>
      </c>
      <c r="G55" s="50">
        <v>2684</v>
      </c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</row>
    <row r="56" spans="1:23" ht="15" x14ac:dyDescent="0.25">
      <c r="A56" s="43" t="s">
        <v>322</v>
      </c>
      <c r="B56" s="43">
        <v>2019</v>
      </c>
      <c r="C56" s="43" t="s">
        <v>307</v>
      </c>
      <c r="D56" s="43" t="s">
        <v>311</v>
      </c>
      <c r="E56" s="43" t="s">
        <v>317</v>
      </c>
      <c r="F56" s="49">
        <f t="shared" si="0"/>
        <v>3238.5</v>
      </c>
      <c r="G56" s="50">
        <v>2159</v>
      </c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</row>
    <row r="57" spans="1:23" ht="15" x14ac:dyDescent="0.25">
      <c r="A57" s="43" t="s">
        <v>322</v>
      </c>
      <c r="B57" s="43">
        <v>2019</v>
      </c>
      <c r="C57" s="43" t="s">
        <v>310</v>
      </c>
      <c r="D57" s="43" t="s">
        <v>314</v>
      </c>
      <c r="E57" s="43" t="s">
        <v>312</v>
      </c>
      <c r="F57" s="49">
        <f t="shared" si="0"/>
        <v>14596.5</v>
      </c>
      <c r="G57" s="50">
        <v>9731</v>
      </c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</row>
    <row r="58" spans="1:23" ht="15" x14ac:dyDescent="0.25">
      <c r="A58" s="43" t="s">
        <v>323</v>
      </c>
      <c r="B58" s="43">
        <v>2019</v>
      </c>
      <c r="C58" s="43" t="s">
        <v>313</v>
      </c>
      <c r="D58" s="43" t="s">
        <v>314</v>
      </c>
      <c r="E58" s="43" t="s">
        <v>312</v>
      </c>
      <c r="F58" s="49">
        <f t="shared" si="0"/>
        <v>8793</v>
      </c>
      <c r="G58" s="50">
        <v>5862</v>
      </c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</row>
    <row r="59" spans="1:23" ht="15" x14ac:dyDescent="0.25">
      <c r="A59" s="43" t="s">
        <v>323</v>
      </c>
      <c r="B59" s="43">
        <v>2019</v>
      </c>
      <c r="C59" s="43" t="s">
        <v>307</v>
      </c>
      <c r="D59" s="43" t="s">
        <v>308</v>
      </c>
      <c r="E59" s="43" t="s">
        <v>317</v>
      </c>
      <c r="F59" s="49">
        <f t="shared" si="0"/>
        <v>2395.5</v>
      </c>
      <c r="G59" s="50">
        <v>1597</v>
      </c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</row>
    <row r="60" spans="1:23" ht="15" x14ac:dyDescent="0.25">
      <c r="A60" s="43" t="s">
        <v>323</v>
      </c>
      <c r="B60" s="43">
        <v>2019</v>
      </c>
      <c r="C60" s="43" t="s">
        <v>315</v>
      </c>
      <c r="D60" s="43" t="s">
        <v>311</v>
      </c>
      <c r="E60" s="43" t="s">
        <v>312</v>
      </c>
      <c r="F60" s="49">
        <f t="shared" si="0"/>
        <v>3553.5</v>
      </c>
      <c r="G60" s="50">
        <v>2369</v>
      </c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</row>
    <row r="61" spans="1:23" ht="15" x14ac:dyDescent="0.25">
      <c r="A61" s="43" t="s">
        <v>323</v>
      </c>
      <c r="B61" s="43">
        <v>2019</v>
      </c>
      <c r="C61" s="43" t="s">
        <v>307</v>
      </c>
      <c r="D61" s="43" t="s">
        <v>308</v>
      </c>
      <c r="E61" s="43" t="s">
        <v>309</v>
      </c>
      <c r="F61" s="49">
        <f t="shared" si="0"/>
        <v>11761.5</v>
      </c>
      <c r="G61" s="50">
        <v>7841</v>
      </c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</row>
    <row r="62" spans="1:23" ht="15" x14ac:dyDescent="0.25">
      <c r="A62" s="43" t="s">
        <v>323</v>
      </c>
      <c r="B62" s="43">
        <v>2019</v>
      </c>
      <c r="C62" s="43" t="s">
        <v>310</v>
      </c>
      <c r="D62" s="43" t="s">
        <v>308</v>
      </c>
      <c r="E62" s="43" t="s">
        <v>312</v>
      </c>
      <c r="F62" s="49">
        <f t="shared" si="0"/>
        <v>8943</v>
      </c>
      <c r="G62" s="50">
        <v>5962</v>
      </c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</row>
    <row r="63" spans="1:23" ht="15" x14ac:dyDescent="0.25">
      <c r="A63" s="43" t="s">
        <v>323</v>
      </c>
      <c r="B63" s="43">
        <v>2019</v>
      </c>
      <c r="C63" s="43" t="s">
        <v>313</v>
      </c>
      <c r="D63" s="43" t="s">
        <v>311</v>
      </c>
      <c r="E63" s="43" t="s">
        <v>317</v>
      </c>
      <c r="F63" s="49">
        <f t="shared" si="0"/>
        <v>11122.5</v>
      </c>
      <c r="G63" s="50">
        <v>7415</v>
      </c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</row>
    <row r="64" spans="1:23" ht="15" x14ac:dyDescent="0.25">
      <c r="A64" s="43" t="s">
        <v>323</v>
      </c>
      <c r="B64" s="43">
        <v>2019</v>
      </c>
      <c r="C64" s="43" t="s">
        <v>307</v>
      </c>
      <c r="D64" s="43" t="s">
        <v>314</v>
      </c>
      <c r="E64" s="43" t="s">
        <v>309</v>
      </c>
      <c r="F64" s="49">
        <f t="shared" si="0"/>
        <v>13428</v>
      </c>
      <c r="G64" s="50">
        <v>8952</v>
      </c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</row>
    <row r="65" spans="1:23" ht="15" x14ac:dyDescent="0.25">
      <c r="A65" s="43" t="s">
        <v>323</v>
      </c>
      <c r="B65" s="43">
        <v>2019</v>
      </c>
      <c r="C65" s="43" t="s">
        <v>315</v>
      </c>
      <c r="D65" s="43" t="s">
        <v>314</v>
      </c>
      <c r="E65" s="43" t="s">
        <v>317</v>
      </c>
      <c r="F65" s="49">
        <f t="shared" si="0"/>
        <v>7480.5</v>
      </c>
      <c r="G65" s="50">
        <v>4987</v>
      </c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</row>
    <row r="66" spans="1:23" ht="15" x14ac:dyDescent="0.25">
      <c r="A66" s="43" t="s">
        <v>324</v>
      </c>
      <c r="B66" s="43">
        <v>2019</v>
      </c>
      <c r="C66" s="43" t="s">
        <v>307</v>
      </c>
      <c r="D66" s="43" t="s">
        <v>308</v>
      </c>
      <c r="E66" s="43" t="s">
        <v>317</v>
      </c>
      <c r="F66" s="49">
        <f t="shared" si="0"/>
        <v>4887</v>
      </c>
      <c r="G66" s="50">
        <v>3258</v>
      </c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</row>
    <row r="67" spans="1:23" ht="15" x14ac:dyDescent="0.25">
      <c r="A67" s="43" t="s">
        <v>324</v>
      </c>
      <c r="B67" s="43">
        <v>2019</v>
      </c>
      <c r="C67" s="43" t="s">
        <v>310</v>
      </c>
      <c r="D67" s="43" t="s">
        <v>311</v>
      </c>
      <c r="E67" s="43" t="s">
        <v>317</v>
      </c>
      <c r="F67" s="49">
        <f t="shared" si="0"/>
        <v>14647.5</v>
      </c>
      <c r="G67" s="50">
        <v>9765</v>
      </c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</row>
    <row r="68" spans="1:23" ht="15" x14ac:dyDescent="0.25">
      <c r="A68" s="43" t="s">
        <v>324</v>
      </c>
      <c r="B68" s="43">
        <v>2019</v>
      </c>
      <c r="C68" s="43" t="s">
        <v>313</v>
      </c>
      <c r="D68" s="43" t="s">
        <v>308</v>
      </c>
      <c r="E68" s="43" t="s">
        <v>317</v>
      </c>
      <c r="F68" s="49">
        <f t="shared" si="0"/>
        <v>14619</v>
      </c>
      <c r="G68" s="50">
        <v>9746</v>
      </c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</row>
    <row r="69" spans="1:23" ht="15" x14ac:dyDescent="0.25">
      <c r="A69" s="43" t="s">
        <v>324</v>
      </c>
      <c r="B69" s="43">
        <v>2019</v>
      </c>
      <c r="C69" s="43" t="s">
        <v>307</v>
      </c>
      <c r="D69" s="43" t="s">
        <v>314</v>
      </c>
      <c r="E69" s="43" t="s">
        <v>309</v>
      </c>
      <c r="F69" s="49">
        <f t="shared" ref="F69:F132" si="1">G69*1.5</f>
        <v>5380.5</v>
      </c>
      <c r="G69" s="50">
        <v>3587</v>
      </c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</row>
    <row r="70" spans="1:23" ht="15" x14ac:dyDescent="0.25">
      <c r="A70" s="43" t="s">
        <v>324</v>
      </c>
      <c r="B70" s="43">
        <v>2019</v>
      </c>
      <c r="C70" s="43" t="s">
        <v>315</v>
      </c>
      <c r="D70" s="43" t="s">
        <v>314</v>
      </c>
      <c r="E70" s="43" t="s">
        <v>317</v>
      </c>
      <c r="F70" s="49">
        <f t="shared" si="1"/>
        <v>14446.5</v>
      </c>
      <c r="G70" s="50">
        <v>9631</v>
      </c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</row>
    <row r="71" spans="1:23" ht="15" x14ac:dyDescent="0.25">
      <c r="A71" s="43" t="s">
        <v>324</v>
      </c>
      <c r="B71" s="43">
        <v>2019</v>
      </c>
      <c r="C71" s="43" t="s">
        <v>307</v>
      </c>
      <c r="D71" s="43" t="s">
        <v>308</v>
      </c>
      <c r="E71" s="43" t="s">
        <v>317</v>
      </c>
      <c r="F71" s="49">
        <f t="shared" si="1"/>
        <v>867</v>
      </c>
      <c r="G71" s="50">
        <v>578</v>
      </c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</row>
    <row r="72" spans="1:23" ht="15" x14ac:dyDescent="0.25">
      <c r="A72" s="43" t="s">
        <v>325</v>
      </c>
      <c r="B72" s="43">
        <v>2019</v>
      </c>
      <c r="C72" s="43" t="s">
        <v>310</v>
      </c>
      <c r="D72" s="43" t="s">
        <v>311</v>
      </c>
      <c r="E72" s="43" t="s">
        <v>309</v>
      </c>
      <c r="F72" s="49">
        <f t="shared" si="1"/>
        <v>1498.5</v>
      </c>
      <c r="G72" s="50">
        <v>999</v>
      </c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</row>
    <row r="73" spans="1:23" ht="15" x14ac:dyDescent="0.25">
      <c r="A73" s="43" t="s">
        <v>325</v>
      </c>
      <c r="B73" s="43">
        <v>2019</v>
      </c>
      <c r="C73" s="43" t="s">
        <v>313</v>
      </c>
      <c r="D73" s="43" t="s">
        <v>311</v>
      </c>
      <c r="E73" s="43" t="s">
        <v>309</v>
      </c>
      <c r="F73" s="49">
        <f t="shared" si="1"/>
        <v>235.5</v>
      </c>
      <c r="G73" s="50">
        <v>157</v>
      </c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</row>
    <row r="74" spans="1:23" ht="15" x14ac:dyDescent="0.25">
      <c r="A74" s="43" t="s">
        <v>325</v>
      </c>
      <c r="B74" s="43">
        <v>2019</v>
      </c>
      <c r="C74" s="43" t="s">
        <v>307</v>
      </c>
      <c r="D74" s="43" t="s">
        <v>311</v>
      </c>
      <c r="E74" s="43" t="s">
        <v>309</v>
      </c>
      <c r="F74" s="49">
        <f t="shared" si="1"/>
        <v>11838</v>
      </c>
      <c r="G74" s="50">
        <v>7892</v>
      </c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</row>
    <row r="75" spans="1:23" ht="15" x14ac:dyDescent="0.25">
      <c r="A75" s="43" t="s">
        <v>325</v>
      </c>
      <c r="B75" s="43">
        <v>2019</v>
      </c>
      <c r="C75" s="43" t="s">
        <v>315</v>
      </c>
      <c r="D75" s="43" t="s">
        <v>308</v>
      </c>
      <c r="E75" s="43" t="s">
        <v>317</v>
      </c>
      <c r="F75" s="49">
        <f t="shared" si="1"/>
        <v>2367</v>
      </c>
      <c r="G75" s="50">
        <v>1578</v>
      </c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</row>
    <row r="76" spans="1:23" ht="15" x14ac:dyDescent="0.25">
      <c r="A76" s="43" t="s">
        <v>325</v>
      </c>
      <c r="B76" s="43">
        <v>2019</v>
      </c>
      <c r="C76" s="43" t="s">
        <v>307</v>
      </c>
      <c r="D76" s="43" t="s">
        <v>314</v>
      </c>
      <c r="E76" s="43" t="s">
        <v>312</v>
      </c>
      <c r="F76" s="49">
        <f t="shared" si="1"/>
        <v>7030.5</v>
      </c>
      <c r="G76" s="50">
        <v>4687</v>
      </c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</row>
    <row r="77" spans="1:23" ht="15" x14ac:dyDescent="0.25">
      <c r="A77" s="43" t="s">
        <v>325</v>
      </c>
      <c r="B77" s="43">
        <v>2019</v>
      </c>
      <c r="C77" s="43" t="s">
        <v>310</v>
      </c>
      <c r="D77" s="43" t="s">
        <v>314</v>
      </c>
      <c r="E77" s="43" t="s">
        <v>312</v>
      </c>
      <c r="F77" s="49">
        <f t="shared" si="1"/>
        <v>2046</v>
      </c>
      <c r="G77" s="50">
        <v>1364</v>
      </c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</row>
    <row r="78" spans="1:23" ht="15" x14ac:dyDescent="0.25">
      <c r="A78" s="43" t="s">
        <v>326</v>
      </c>
      <c r="B78" s="43">
        <v>2019</v>
      </c>
      <c r="C78" s="43" t="s">
        <v>313</v>
      </c>
      <c r="D78" s="43" t="s">
        <v>308</v>
      </c>
      <c r="E78" s="43" t="s">
        <v>312</v>
      </c>
      <c r="F78" s="49">
        <f t="shared" si="1"/>
        <v>6880.5</v>
      </c>
      <c r="G78" s="50">
        <v>4587</v>
      </c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</row>
    <row r="79" spans="1:23" ht="15" x14ac:dyDescent="0.25">
      <c r="A79" s="43" t="s">
        <v>326</v>
      </c>
      <c r="B79" s="43">
        <v>2019</v>
      </c>
      <c r="C79" s="43" t="s">
        <v>307</v>
      </c>
      <c r="D79" s="43" t="s">
        <v>311</v>
      </c>
      <c r="E79" s="43" t="s">
        <v>309</v>
      </c>
      <c r="F79" s="49">
        <f t="shared" si="1"/>
        <v>11979</v>
      </c>
      <c r="G79" s="50">
        <v>7986</v>
      </c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</row>
    <row r="80" spans="1:23" ht="15" x14ac:dyDescent="0.25">
      <c r="A80" s="43" t="s">
        <v>326</v>
      </c>
      <c r="B80" s="43">
        <v>2019</v>
      </c>
      <c r="C80" s="43" t="s">
        <v>315</v>
      </c>
      <c r="D80" s="43" t="s">
        <v>311</v>
      </c>
      <c r="E80" s="43" t="s">
        <v>309</v>
      </c>
      <c r="F80" s="49">
        <f t="shared" si="1"/>
        <v>7344</v>
      </c>
      <c r="G80" s="50">
        <v>4896</v>
      </c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</row>
    <row r="81" spans="1:23" ht="15" x14ac:dyDescent="0.25">
      <c r="A81" s="43" t="s">
        <v>326</v>
      </c>
      <c r="B81" s="43">
        <v>2019</v>
      </c>
      <c r="C81" s="43" t="s">
        <v>307</v>
      </c>
      <c r="D81" s="43" t="s">
        <v>311</v>
      </c>
      <c r="E81" s="43" t="s">
        <v>309</v>
      </c>
      <c r="F81" s="49">
        <f t="shared" si="1"/>
        <v>6880.5</v>
      </c>
      <c r="G81" s="50">
        <v>4587</v>
      </c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</row>
    <row r="82" spans="1:23" ht="15" x14ac:dyDescent="0.25">
      <c r="A82" s="43" t="s">
        <v>326</v>
      </c>
      <c r="B82" s="43">
        <v>2019</v>
      </c>
      <c r="C82" s="43" t="s">
        <v>310</v>
      </c>
      <c r="D82" s="43" t="s">
        <v>308</v>
      </c>
      <c r="E82" s="43" t="s">
        <v>309</v>
      </c>
      <c r="F82" s="49">
        <f t="shared" si="1"/>
        <v>747</v>
      </c>
      <c r="G82" s="50">
        <v>498</v>
      </c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</row>
    <row r="83" spans="1:23" ht="15" x14ac:dyDescent="0.25">
      <c r="A83" s="43" t="s">
        <v>327</v>
      </c>
      <c r="B83" s="43">
        <v>2019</v>
      </c>
      <c r="C83" s="43" t="s">
        <v>313</v>
      </c>
      <c r="D83" s="43" t="s">
        <v>314</v>
      </c>
      <c r="E83" s="43" t="s">
        <v>309</v>
      </c>
      <c r="F83" s="49">
        <f t="shared" si="1"/>
        <v>6880.5</v>
      </c>
      <c r="G83" s="50">
        <v>4587</v>
      </c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</row>
    <row r="84" spans="1:23" ht="15" x14ac:dyDescent="0.25">
      <c r="A84" s="43" t="s">
        <v>327</v>
      </c>
      <c r="B84" s="43">
        <v>2019</v>
      </c>
      <c r="C84" s="43" t="s">
        <v>307</v>
      </c>
      <c r="D84" s="43" t="s">
        <v>314</v>
      </c>
      <c r="E84" s="43" t="s">
        <v>317</v>
      </c>
      <c r="F84" s="49">
        <f t="shared" si="1"/>
        <v>9486</v>
      </c>
      <c r="G84" s="50">
        <v>6324</v>
      </c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</row>
    <row r="85" spans="1:23" ht="15" x14ac:dyDescent="0.25">
      <c r="A85" s="43" t="s">
        <v>327</v>
      </c>
      <c r="B85" s="43">
        <v>2019</v>
      </c>
      <c r="C85" s="43" t="s">
        <v>315</v>
      </c>
      <c r="D85" s="43" t="s">
        <v>308</v>
      </c>
      <c r="E85" s="43" t="s">
        <v>317</v>
      </c>
      <c r="F85" s="49">
        <f t="shared" si="1"/>
        <v>7342.5</v>
      </c>
      <c r="G85" s="50">
        <v>4895</v>
      </c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</row>
    <row r="86" spans="1:23" ht="15" x14ac:dyDescent="0.25">
      <c r="A86" s="43" t="s">
        <v>327</v>
      </c>
      <c r="B86" s="43">
        <v>2019</v>
      </c>
      <c r="C86" s="43" t="s">
        <v>307</v>
      </c>
      <c r="D86" s="43" t="s">
        <v>311</v>
      </c>
      <c r="E86" s="43" t="s">
        <v>309</v>
      </c>
      <c r="F86" s="49">
        <f t="shared" si="1"/>
        <v>7318.5</v>
      </c>
      <c r="G86" s="50">
        <v>4879</v>
      </c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</row>
    <row r="87" spans="1:23" ht="15" x14ac:dyDescent="0.25">
      <c r="A87" s="43" t="s">
        <v>306</v>
      </c>
      <c r="B87" s="43">
        <v>2020</v>
      </c>
      <c r="C87" s="43" t="s">
        <v>307</v>
      </c>
      <c r="D87" s="43" t="s">
        <v>308</v>
      </c>
      <c r="E87" s="43" t="s">
        <v>309</v>
      </c>
      <c r="F87" s="49">
        <f t="shared" si="1"/>
        <v>12269.25</v>
      </c>
      <c r="G87" s="50">
        <v>8179.5</v>
      </c>
      <c r="J87" s="48"/>
    </row>
    <row r="88" spans="1:23" ht="15" x14ac:dyDescent="0.25">
      <c r="A88" s="43" t="s">
        <v>306</v>
      </c>
      <c r="B88" s="43">
        <v>2020</v>
      </c>
      <c r="C88" s="43" t="s">
        <v>310</v>
      </c>
      <c r="D88" s="43" t="s">
        <v>311</v>
      </c>
      <c r="E88" s="43" t="s">
        <v>312</v>
      </c>
      <c r="F88" s="49">
        <f t="shared" si="1"/>
        <v>5845.5</v>
      </c>
      <c r="G88" s="50">
        <v>3897</v>
      </c>
      <c r="J88" s="48"/>
    </row>
    <row r="89" spans="1:23" ht="15" x14ac:dyDescent="0.25">
      <c r="A89" s="43" t="s">
        <v>306</v>
      </c>
      <c r="B89" s="43">
        <v>2020</v>
      </c>
      <c r="C89" s="43" t="s">
        <v>313</v>
      </c>
      <c r="D89" s="43" t="s">
        <v>314</v>
      </c>
      <c r="E89" s="43" t="s">
        <v>312</v>
      </c>
      <c r="F89" s="49">
        <f t="shared" si="1"/>
        <v>18555.75</v>
      </c>
      <c r="G89" s="50">
        <v>12370.5</v>
      </c>
      <c r="J89" s="48"/>
    </row>
    <row r="90" spans="1:23" ht="15" x14ac:dyDescent="0.25">
      <c r="A90" s="43" t="s">
        <v>306</v>
      </c>
      <c r="B90" s="43">
        <v>2020</v>
      </c>
      <c r="C90" s="43" t="s">
        <v>307</v>
      </c>
      <c r="D90" s="43" t="s">
        <v>308</v>
      </c>
      <c r="E90" s="43" t="s">
        <v>312</v>
      </c>
      <c r="F90" s="49">
        <f t="shared" si="1"/>
        <v>16488</v>
      </c>
      <c r="G90" s="50">
        <v>10992</v>
      </c>
      <c r="J90" s="48"/>
    </row>
    <row r="91" spans="1:23" ht="15" x14ac:dyDescent="0.25">
      <c r="A91" s="43" t="s">
        <v>306</v>
      </c>
      <c r="B91" s="43">
        <v>2020</v>
      </c>
      <c r="C91" s="43" t="s">
        <v>315</v>
      </c>
      <c r="D91" s="43" t="s">
        <v>311</v>
      </c>
      <c r="E91" s="43" t="s">
        <v>312</v>
      </c>
      <c r="F91" s="49">
        <f t="shared" si="1"/>
        <v>4626</v>
      </c>
      <c r="G91" s="50">
        <v>3084</v>
      </c>
    </row>
    <row r="92" spans="1:23" ht="15" x14ac:dyDescent="0.25">
      <c r="A92" s="43" t="s">
        <v>316</v>
      </c>
      <c r="B92" s="43">
        <v>2020</v>
      </c>
      <c r="C92" s="43" t="s">
        <v>307</v>
      </c>
      <c r="D92" s="43" t="s">
        <v>314</v>
      </c>
      <c r="E92" s="43" t="s">
        <v>312</v>
      </c>
      <c r="F92" s="49">
        <f t="shared" si="1"/>
        <v>19847.25</v>
      </c>
      <c r="G92" s="50">
        <v>13231.5</v>
      </c>
    </row>
    <row r="93" spans="1:23" ht="15" x14ac:dyDescent="0.25">
      <c r="A93" s="43" t="s">
        <v>316</v>
      </c>
      <c r="B93" s="43">
        <v>2020</v>
      </c>
      <c r="C93" s="43" t="s">
        <v>310</v>
      </c>
      <c r="D93" s="43" t="s">
        <v>308</v>
      </c>
      <c r="E93" s="43" t="s">
        <v>317</v>
      </c>
      <c r="F93" s="49">
        <f t="shared" si="1"/>
        <v>13248</v>
      </c>
      <c r="G93" s="50">
        <v>8832</v>
      </c>
    </row>
    <row r="94" spans="1:23" ht="15" x14ac:dyDescent="0.25">
      <c r="A94" s="43" t="s">
        <v>316</v>
      </c>
      <c r="B94" s="43">
        <v>2020</v>
      </c>
      <c r="C94" s="43" t="s">
        <v>313</v>
      </c>
      <c r="D94" s="43" t="s">
        <v>311</v>
      </c>
      <c r="E94" s="43" t="s">
        <v>309</v>
      </c>
      <c r="F94" s="49">
        <f t="shared" si="1"/>
        <v>5321.25</v>
      </c>
      <c r="G94" s="50">
        <v>3547.5</v>
      </c>
    </row>
    <row r="95" spans="1:23" ht="15" x14ac:dyDescent="0.25">
      <c r="A95" s="43" t="s">
        <v>316</v>
      </c>
      <c r="B95" s="43">
        <v>2020</v>
      </c>
      <c r="C95" s="43" t="s">
        <v>307</v>
      </c>
      <c r="D95" s="43" t="s">
        <v>308</v>
      </c>
      <c r="E95" s="43" t="s">
        <v>317</v>
      </c>
      <c r="F95" s="49">
        <f t="shared" si="1"/>
        <v>20119.5</v>
      </c>
      <c r="G95" s="50">
        <v>13413</v>
      </c>
    </row>
    <row r="96" spans="1:23" ht="15" x14ac:dyDescent="0.25">
      <c r="A96" s="43" t="s">
        <v>316</v>
      </c>
      <c r="B96" s="43">
        <v>2020</v>
      </c>
      <c r="C96" s="43" t="s">
        <v>315</v>
      </c>
      <c r="D96" s="43" t="s">
        <v>308</v>
      </c>
      <c r="E96" s="43" t="s">
        <v>317</v>
      </c>
      <c r="F96" s="49">
        <f t="shared" si="1"/>
        <v>6039</v>
      </c>
      <c r="G96" s="50">
        <v>4026</v>
      </c>
    </row>
    <row r="97" spans="1:7" ht="15" x14ac:dyDescent="0.25">
      <c r="A97" s="43" t="s">
        <v>316</v>
      </c>
      <c r="B97" s="43">
        <v>2020</v>
      </c>
      <c r="C97" s="43" t="s">
        <v>307</v>
      </c>
      <c r="D97" s="43" t="s">
        <v>311</v>
      </c>
      <c r="E97" s="43" t="s">
        <v>317</v>
      </c>
      <c r="F97" s="49">
        <f t="shared" si="1"/>
        <v>4857.75</v>
      </c>
      <c r="G97" s="50">
        <v>3238.5</v>
      </c>
    </row>
    <row r="98" spans="1:7" ht="15" x14ac:dyDescent="0.25">
      <c r="A98" s="43" t="s">
        <v>318</v>
      </c>
      <c r="B98" s="43">
        <v>2020</v>
      </c>
      <c r="C98" s="43" t="s">
        <v>310</v>
      </c>
      <c r="D98" s="43" t="s">
        <v>314</v>
      </c>
      <c r="E98" s="43" t="s">
        <v>312</v>
      </c>
      <c r="F98" s="49">
        <f t="shared" si="1"/>
        <v>21894.75</v>
      </c>
      <c r="G98" s="50">
        <v>14596.5</v>
      </c>
    </row>
    <row r="99" spans="1:7" ht="15" x14ac:dyDescent="0.25">
      <c r="A99" s="43" t="s">
        <v>318</v>
      </c>
      <c r="B99" s="43">
        <v>2020</v>
      </c>
      <c r="C99" s="43" t="s">
        <v>313</v>
      </c>
      <c r="D99" s="43" t="s">
        <v>314</v>
      </c>
      <c r="E99" s="43" t="s">
        <v>312</v>
      </c>
      <c r="F99" s="49">
        <f t="shared" si="1"/>
        <v>13189.5</v>
      </c>
      <c r="G99" s="50">
        <v>8793</v>
      </c>
    </row>
    <row r="100" spans="1:7" ht="15" x14ac:dyDescent="0.25">
      <c r="A100" s="43" t="s">
        <v>318</v>
      </c>
      <c r="B100" s="43">
        <v>2020</v>
      </c>
      <c r="C100" s="43" t="s">
        <v>307</v>
      </c>
      <c r="D100" s="43" t="s">
        <v>308</v>
      </c>
      <c r="E100" s="43" t="s">
        <v>317</v>
      </c>
      <c r="F100" s="49">
        <f t="shared" si="1"/>
        <v>3593.25</v>
      </c>
      <c r="G100" s="50">
        <v>2395.5</v>
      </c>
    </row>
    <row r="101" spans="1:7" ht="15" x14ac:dyDescent="0.25">
      <c r="A101" s="43" t="s">
        <v>318</v>
      </c>
      <c r="B101" s="43">
        <v>2020</v>
      </c>
      <c r="C101" s="43" t="s">
        <v>315</v>
      </c>
      <c r="D101" s="43" t="s">
        <v>311</v>
      </c>
      <c r="E101" s="43" t="s">
        <v>312</v>
      </c>
      <c r="F101" s="49">
        <f t="shared" si="1"/>
        <v>5330.25</v>
      </c>
      <c r="G101" s="50">
        <v>3553.5</v>
      </c>
    </row>
    <row r="102" spans="1:7" ht="15" x14ac:dyDescent="0.25">
      <c r="A102" s="43" t="s">
        <v>318</v>
      </c>
      <c r="B102" s="43">
        <v>2020</v>
      </c>
      <c r="C102" s="43" t="s">
        <v>307</v>
      </c>
      <c r="D102" s="43" t="s">
        <v>308</v>
      </c>
      <c r="E102" s="43" t="s">
        <v>309</v>
      </c>
      <c r="F102" s="49">
        <f t="shared" si="1"/>
        <v>17642.25</v>
      </c>
      <c r="G102" s="50">
        <v>11761.5</v>
      </c>
    </row>
    <row r="103" spans="1:7" ht="15" x14ac:dyDescent="0.25">
      <c r="A103" s="43" t="s">
        <v>318</v>
      </c>
      <c r="B103" s="43">
        <v>2020</v>
      </c>
      <c r="C103" s="43" t="s">
        <v>310</v>
      </c>
      <c r="D103" s="43" t="s">
        <v>308</v>
      </c>
      <c r="E103" s="43" t="s">
        <v>312</v>
      </c>
      <c r="F103" s="49">
        <f t="shared" si="1"/>
        <v>13414.5</v>
      </c>
      <c r="G103" s="50">
        <v>8943</v>
      </c>
    </row>
    <row r="104" spans="1:7" ht="15" x14ac:dyDescent="0.25">
      <c r="A104" s="43" t="s">
        <v>318</v>
      </c>
      <c r="B104" s="43">
        <v>2020</v>
      </c>
      <c r="C104" s="43" t="s">
        <v>313</v>
      </c>
      <c r="D104" s="43" t="s">
        <v>311</v>
      </c>
      <c r="E104" s="43" t="s">
        <v>317</v>
      </c>
      <c r="F104" s="49">
        <f t="shared" si="1"/>
        <v>16683.75</v>
      </c>
      <c r="G104" s="50">
        <v>11122.5</v>
      </c>
    </row>
    <row r="105" spans="1:7" ht="15" x14ac:dyDescent="0.25">
      <c r="A105" s="43" t="s">
        <v>319</v>
      </c>
      <c r="B105" s="43">
        <v>2020</v>
      </c>
      <c r="C105" s="43" t="s">
        <v>307</v>
      </c>
      <c r="D105" s="43" t="s">
        <v>314</v>
      </c>
      <c r="E105" s="43" t="s">
        <v>309</v>
      </c>
      <c r="F105" s="49">
        <f t="shared" si="1"/>
        <v>20142</v>
      </c>
      <c r="G105" s="50">
        <v>13428</v>
      </c>
    </row>
    <row r="106" spans="1:7" ht="15" x14ac:dyDescent="0.25">
      <c r="A106" s="43" t="s">
        <v>319</v>
      </c>
      <c r="B106" s="43">
        <v>2020</v>
      </c>
      <c r="C106" s="43" t="s">
        <v>315</v>
      </c>
      <c r="D106" s="43" t="s">
        <v>314</v>
      </c>
      <c r="E106" s="43" t="s">
        <v>317</v>
      </c>
      <c r="F106" s="49">
        <f t="shared" si="1"/>
        <v>11220.75</v>
      </c>
      <c r="G106" s="50">
        <v>7480.5</v>
      </c>
    </row>
    <row r="107" spans="1:7" ht="15" x14ac:dyDescent="0.25">
      <c r="A107" s="43" t="s">
        <v>319</v>
      </c>
      <c r="B107" s="43">
        <v>2020</v>
      </c>
      <c r="C107" s="43" t="s">
        <v>307</v>
      </c>
      <c r="D107" s="43" t="s">
        <v>308</v>
      </c>
      <c r="E107" s="43" t="s">
        <v>317</v>
      </c>
      <c r="F107" s="49">
        <f t="shared" si="1"/>
        <v>7330.5</v>
      </c>
      <c r="G107" s="50">
        <v>4887</v>
      </c>
    </row>
    <row r="108" spans="1:7" ht="15" x14ac:dyDescent="0.25">
      <c r="A108" s="43" t="s">
        <v>319</v>
      </c>
      <c r="B108" s="43">
        <v>2020</v>
      </c>
      <c r="C108" s="43" t="s">
        <v>310</v>
      </c>
      <c r="D108" s="43" t="s">
        <v>311</v>
      </c>
      <c r="E108" s="43" t="s">
        <v>317</v>
      </c>
      <c r="F108" s="49">
        <f t="shared" si="1"/>
        <v>21971.25</v>
      </c>
      <c r="G108" s="50">
        <v>14647.5</v>
      </c>
    </row>
    <row r="109" spans="1:7" ht="15" x14ac:dyDescent="0.25">
      <c r="A109" s="43" t="s">
        <v>319</v>
      </c>
      <c r="B109" s="43">
        <v>2020</v>
      </c>
      <c r="C109" s="43" t="s">
        <v>313</v>
      </c>
      <c r="D109" s="43" t="s">
        <v>308</v>
      </c>
      <c r="E109" s="43" t="s">
        <v>317</v>
      </c>
      <c r="F109" s="49">
        <f t="shared" si="1"/>
        <v>21928.5</v>
      </c>
      <c r="G109" s="50">
        <v>14619</v>
      </c>
    </row>
    <row r="110" spans="1:7" ht="15" x14ac:dyDescent="0.25">
      <c r="A110" s="43" t="s">
        <v>319</v>
      </c>
      <c r="B110" s="43">
        <v>2020</v>
      </c>
      <c r="C110" s="43" t="s">
        <v>307</v>
      </c>
      <c r="D110" s="43" t="s">
        <v>314</v>
      </c>
      <c r="E110" s="43" t="s">
        <v>309</v>
      </c>
      <c r="F110" s="49">
        <f t="shared" si="1"/>
        <v>8070.75</v>
      </c>
      <c r="G110" s="50">
        <v>5380.5</v>
      </c>
    </row>
    <row r="111" spans="1:7" ht="15" x14ac:dyDescent="0.25">
      <c r="A111" s="43" t="s">
        <v>319</v>
      </c>
      <c r="B111" s="43">
        <v>2020</v>
      </c>
      <c r="C111" s="43" t="s">
        <v>315</v>
      </c>
      <c r="D111" s="43" t="s">
        <v>314</v>
      </c>
      <c r="E111" s="43" t="s">
        <v>317</v>
      </c>
      <c r="F111" s="49">
        <f t="shared" si="1"/>
        <v>21669.75</v>
      </c>
      <c r="G111" s="50">
        <v>14446.5</v>
      </c>
    </row>
    <row r="112" spans="1:7" ht="15" x14ac:dyDescent="0.25">
      <c r="A112" s="43" t="s">
        <v>319</v>
      </c>
      <c r="B112" s="43">
        <v>2020</v>
      </c>
      <c r="C112" s="43" t="s">
        <v>307</v>
      </c>
      <c r="D112" s="43" t="s">
        <v>308</v>
      </c>
      <c r="E112" s="43" t="s">
        <v>317</v>
      </c>
      <c r="F112" s="49">
        <f t="shared" si="1"/>
        <v>1300.5</v>
      </c>
      <c r="G112" s="50">
        <v>867</v>
      </c>
    </row>
    <row r="113" spans="1:7" ht="15" x14ac:dyDescent="0.25">
      <c r="A113" s="43" t="s">
        <v>320</v>
      </c>
      <c r="B113" s="43">
        <v>2020</v>
      </c>
      <c r="C113" s="43" t="s">
        <v>310</v>
      </c>
      <c r="D113" s="43" t="s">
        <v>311</v>
      </c>
      <c r="E113" s="43" t="s">
        <v>309</v>
      </c>
      <c r="F113" s="49">
        <f t="shared" si="1"/>
        <v>2247.75</v>
      </c>
      <c r="G113" s="50">
        <v>1498.5</v>
      </c>
    </row>
    <row r="114" spans="1:7" ht="15" x14ac:dyDescent="0.25">
      <c r="A114" s="43" t="s">
        <v>320</v>
      </c>
      <c r="B114" s="43">
        <v>2020</v>
      </c>
      <c r="C114" s="43" t="s">
        <v>313</v>
      </c>
      <c r="D114" s="43" t="s">
        <v>311</v>
      </c>
      <c r="E114" s="43" t="s">
        <v>309</v>
      </c>
      <c r="F114" s="49">
        <f t="shared" si="1"/>
        <v>353.25</v>
      </c>
      <c r="G114" s="50">
        <v>235.5</v>
      </c>
    </row>
    <row r="115" spans="1:7" ht="15" x14ac:dyDescent="0.25">
      <c r="A115" s="43" t="s">
        <v>320</v>
      </c>
      <c r="B115" s="43">
        <v>2020</v>
      </c>
      <c r="C115" s="43" t="s">
        <v>307</v>
      </c>
      <c r="D115" s="43" t="s">
        <v>311</v>
      </c>
      <c r="E115" s="43" t="s">
        <v>309</v>
      </c>
      <c r="F115" s="49">
        <f t="shared" si="1"/>
        <v>17757</v>
      </c>
      <c r="G115" s="50">
        <v>11838</v>
      </c>
    </row>
    <row r="116" spans="1:7" ht="15" x14ac:dyDescent="0.25">
      <c r="A116" s="43" t="s">
        <v>320</v>
      </c>
      <c r="B116" s="43">
        <v>2020</v>
      </c>
      <c r="C116" s="43" t="s">
        <v>315</v>
      </c>
      <c r="D116" s="43" t="s">
        <v>308</v>
      </c>
      <c r="E116" s="43" t="s">
        <v>317</v>
      </c>
      <c r="F116" s="49">
        <f t="shared" si="1"/>
        <v>3550.5</v>
      </c>
      <c r="G116" s="50">
        <v>2367</v>
      </c>
    </row>
    <row r="117" spans="1:7" ht="15" x14ac:dyDescent="0.25">
      <c r="A117" s="43" t="s">
        <v>320</v>
      </c>
      <c r="B117" s="43">
        <v>2020</v>
      </c>
      <c r="C117" s="43" t="s">
        <v>307</v>
      </c>
      <c r="D117" s="43" t="s">
        <v>314</v>
      </c>
      <c r="E117" s="43" t="s">
        <v>312</v>
      </c>
      <c r="F117" s="49">
        <f t="shared" si="1"/>
        <v>10545.75</v>
      </c>
      <c r="G117" s="50">
        <v>7030.5</v>
      </c>
    </row>
    <row r="118" spans="1:7" ht="15" x14ac:dyDescent="0.25">
      <c r="A118" s="43" t="s">
        <v>320</v>
      </c>
      <c r="B118" s="43">
        <v>2020</v>
      </c>
      <c r="C118" s="43" t="s">
        <v>310</v>
      </c>
      <c r="D118" s="43" t="s">
        <v>314</v>
      </c>
      <c r="E118" s="43" t="s">
        <v>312</v>
      </c>
      <c r="F118" s="49">
        <f t="shared" si="1"/>
        <v>3069</v>
      </c>
      <c r="G118" s="50">
        <v>2046</v>
      </c>
    </row>
    <row r="119" spans="1:7" ht="15" x14ac:dyDescent="0.25">
      <c r="A119" s="43" t="s">
        <v>320</v>
      </c>
      <c r="B119" s="43">
        <v>2020</v>
      </c>
      <c r="C119" s="43" t="s">
        <v>313</v>
      </c>
      <c r="D119" s="43" t="s">
        <v>308</v>
      </c>
      <c r="E119" s="43" t="s">
        <v>312</v>
      </c>
      <c r="F119" s="49">
        <f t="shared" si="1"/>
        <v>10320.75</v>
      </c>
      <c r="G119" s="50">
        <v>6880.5</v>
      </c>
    </row>
    <row r="120" spans="1:7" ht="15" x14ac:dyDescent="0.25">
      <c r="A120" s="43" t="s">
        <v>320</v>
      </c>
      <c r="B120" s="43">
        <v>2020</v>
      </c>
      <c r="C120" s="43" t="s">
        <v>307</v>
      </c>
      <c r="D120" s="43" t="s">
        <v>311</v>
      </c>
      <c r="E120" s="43" t="s">
        <v>309</v>
      </c>
      <c r="F120" s="49">
        <f t="shared" si="1"/>
        <v>17968.5</v>
      </c>
      <c r="G120" s="50">
        <v>11979</v>
      </c>
    </row>
    <row r="121" spans="1:7" ht="15" x14ac:dyDescent="0.25">
      <c r="A121" s="43" t="s">
        <v>320</v>
      </c>
      <c r="B121" s="43">
        <v>2020</v>
      </c>
      <c r="C121" s="43" t="s">
        <v>315</v>
      </c>
      <c r="D121" s="43" t="s">
        <v>311</v>
      </c>
      <c r="E121" s="43" t="s">
        <v>309</v>
      </c>
      <c r="F121" s="49">
        <f t="shared" si="1"/>
        <v>11016</v>
      </c>
      <c r="G121" s="50">
        <v>7344</v>
      </c>
    </row>
    <row r="122" spans="1:7" ht="15" x14ac:dyDescent="0.25">
      <c r="A122" s="43" t="s">
        <v>320</v>
      </c>
      <c r="B122" s="43">
        <v>2020</v>
      </c>
      <c r="C122" s="43" t="s">
        <v>307</v>
      </c>
      <c r="D122" s="43" t="s">
        <v>311</v>
      </c>
      <c r="E122" s="43" t="s">
        <v>309</v>
      </c>
      <c r="F122" s="49">
        <f t="shared" si="1"/>
        <v>10320.75</v>
      </c>
      <c r="G122" s="50">
        <v>6880.5</v>
      </c>
    </row>
    <row r="123" spans="1:7" ht="15" x14ac:dyDescent="0.25">
      <c r="A123" s="43" t="s">
        <v>320</v>
      </c>
      <c r="B123" s="43">
        <v>2020</v>
      </c>
      <c r="C123" s="43" t="s">
        <v>310</v>
      </c>
      <c r="D123" s="43" t="s">
        <v>308</v>
      </c>
      <c r="E123" s="43" t="s">
        <v>309</v>
      </c>
      <c r="F123" s="49">
        <f t="shared" si="1"/>
        <v>1120.5</v>
      </c>
      <c r="G123" s="50">
        <v>747</v>
      </c>
    </row>
    <row r="124" spans="1:7" ht="15" x14ac:dyDescent="0.25">
      <c r="A124" s="43" t="s">
        <v>320</v>
      </c>
      <c r="B124" s="43">
        <v>2020</v>
      </c>
      <c r="C124" s="43" t="s">
        <v>313</v>
      </c>
      <c r="D124" s="43" t="s">
        <v>314</v>
      </c>
      <c r="E124" s="43" t="s">
        <v>309</v>
      </c>
      <c r="F124" s="49">
        <f t="shared" si="1"/>
        <v>10320.75</v>
      </c>
      <c r="G124" s="50">
        <v>6880.5</v>
      </c>
    </row>
    <row r="125" spans="1:7" ht="15" x14ac:dyDescent="0.25">
      <c r="A125" s="43" t="s">
        <v>320</v>
      </c>
      <c r="B125" s="43">
        <v>2020</v>
      </c>
      <c r="C125" s="43" t="s">
        <v>307</v>
      </c>
      <c r="D125" s="43" t="s">
        <v>314</v>
      </c>
      <c r="E125" s="43" t="s">
        <v>317</v>
      </c>
      <c r="F125" s="49">
        <f t="shared" si="1"/>
        <v>14229</v>
      </c>
      <c r="G125" s="50">
        <v>9486</v>
      </c>
    </row>
    <row r="126" spans="1:7" ht="15" x14ac:dyDescent="0.25">
      <c r="A126" s="43" t="s">
        <v>321</v>
      </c>
      <c r="B126" s="43">
        <v>2020</v>
      </c>
      <c r="C126" s="43" t="s">
        <v>315</v>
      </c>
      <c r="D126" s="43" t="s">
        <v>308</v>
      </c>
      <c r="E126" s="43" t="s">
        <v>317</v>
      </c>
      <c r="F126" s="49">
        <f t="shared" si="1"/>
        <v>11013.75</v>
      </c>
      <c r="G126" s="50">
        <v>7342.5</v>
      </c>
    </row>
    <row r="127" spans="1:7" ht="15" x14ac:dyDescent="0.25">
      <c r="A127" s="43" t="s">
        <v>321</v>
      </c>
      <c r="B127" s="43">
        <v>2020</v>
      </c>
      <c r="C127" s="43" t="s">
        <v>307</v>
      </c>
      <c r="D127" s="43" t="s">
        <v>311</v>
      </c>
      <c r="E127" s="43" t="s">
        <v>309</v>
      </c>
      <c r="F127" s="49">
        <f t="shared" si="1"/>
        <v>10977.75</v>
      </c>
      <c r="G127" s="50">
        <v>7318.5</v>
      </c>
    </row>
    <row r="128" spans="1:7" ht="15" x14ac:dyDescent="0.25">
      <c r="A128" s="43" t="s">
        <v>321</v>
      </c>
      <c r="B128" s="43">
        <v>2020</v>
      </c>
      <c r="C128" s="43" t="s">
        <v>307</v>
      </c>
      <c r="D128" s="43" t="s">
        <v>308</v>
      </c>
      <c r="E128" s="43" t="s">
        <v>309</v>
      </c>
      <c r="F128" s="49">
        <f t="shared" si="1"/>
        <v>12651.75</v>
      </c>
      <c r="G128" s="50">
        <v>8434.5</v>
      </c>
    </row>
    <row r="129" spans="1:7" ht="15" x14ac:dyDescent="0.25">
      <c r="A129" s="43" t="s">
        <v>321</v>
      </c>
      <c r="B129" s="43">
        <v>2020</v>
      </c>
      <c r="C129" s="43" t="s">
        <v>310</v>
      </c>
      <c r="D129" s="43" t="s">
        <v>311</v>
      </c>
      <c r="E129" s="43" t="s">
        <v>312</v>
      </c>
      <c r="F129" s="49">
        <f t="shared" si="1"/>
        <v>5845.5</v>
      </c>
      <c r="G129" s="50">
        <v>3897</v>
      </c>
    </row>
    <row r="130" spans="1:7" ht="15" x14ac:dyDescent="0.25">
      <c r="A130" s="43" t="s">
        <v>321</v>
      </c>
      <c r="B130" s="43">
        <v>2020</v>
      </c>
      <c r="C130" s="43" t="s">
        <v>313</v>
      </c>
      <c r="D130" s="43" t="s">
        <v>314</v>
      </c>
      <c r="E130" s="43" t="s">
        <v>312</v>
      </c>
      <c r="F130" s="49">
        <f t="shared" si="1"/>
        <v>18555.75</v>
      </c>
      <c r="G130" s="50">
        <v>12370.5</v>
      </c>
    </row>
    <row r="131" spans="1:7" ht="15" x14ac:dyDescent="0.25">
      <c r="A131" s="43" t="s">
        <v>321</v>
      </c>
      <c r="B131" s="43">
        <v>2020</v>
      </c>
      <c r="C131" s="43" t="s">
        <v>307</v>
      </c>
      <c r="D131" s="43" t="s">
        <v>308</v>
      </c>
      <c r="E131" s="43" t="s">
        <v>312</v>
      </c>
      <c r="F131" s="49">
        <f t="shared" si="1"/>
        <v>16488</v>
      </c>
      <c r="G131" s="50">
        <v>10992</v>
      </c>
    </row>
    <row r="132" spans="1:7" ht="15" x14ac:dyDescent="0.25">
      <c r="A132" s="43" t="s">
        <v>321</v>
      </c>
      <c r="B132" s="43">
        <v>2020</v>
      </c>
      <c r="C132" s="43" t="s">
        <v>315</v>
      </c>
      <c r="D132" s="43" t="s">
        <v>311</v>
      </c>
      <c r="E132" s="43" t="s">
        <v>312</v>
      </c>
      <c r="F132" s="49">
        <f t="shared" si="1"/>
        <v>4626</v>
      </c>
      <c r="G132" s="50">
        <v>3084</v>
      </c>
    </row>
    <row r="133" spans="1:7" ht="15" x14ac:dyDescent="0.25">
      <c r="A133" s="43" t="s">
        <v>322</v>
      </c>
      <c r="B133" s="43">
        <v>2020</v>
      </c>
      <c r="C133" s="43" t="s">
        <v>307</v>
      </c>
      <c r="D133" s="43" t="s">
        <v>314</v>
      </c>
      <c r="E133" s="43" t="s">
        <v>312</v>
      </c>
      <c r="F133" s="49">
        <f t="shared" ref="F133:F168" si="2">G133*1.5</f>
        <v>19847.25</v>
      </c>
      <c r="G133" s="50">
        <v>13231.5</v>
      </c>
    </row>
    <row r="134" spans="1:7" ht="15" x14ac:dyDescent="0.25">
      <c r="A134" s="43" t="s">
        <v>322</v>
      </c>
      <c r="B134" s="43">
        <v>2020</v>
      </c>
      <c r="C134" s="43" t="s">
        <v>310</v>
      </c>
      <c r="D134" s="43" t="s">
        <v>308</v>
      </c>
      <c r="E134" s="43" t="s">
        <v>317</v>
      </c>
      <c r="F134" s="49">
        <f t="shared" si="2"/>
        <v>13248</v>
      </c>
      <c r="G134" s="50">
        <v>8832</v>
      </c>
    </row>
    <row r="135" spans="1:7" ht="15" x14ac:dyDescent="0.25">
      <c r="A135" s="43" t="s">
        <v>322</v>
      </c>
      <c r="B135" s="43">
        <v>2020</v>
      </c>
      <c r="C135" s="43" t="s">
        <v>313</v>
      </c>
      <c r="D135" s="43" t="s">
        <v>311</v>
      </c>
      <c r="E135" s="43" t="s">
        <v>309</v>
      </c>
      <c r="F135" s="49">
        <f t="shared" si="2"/>
        <v>5321.25</v>
      </c>
      <c r="G135" s="50">
        <v>3547.5</v>
      </c>
    </row>
    <row r="136" spans="1:7" ht="15" x14ac:dyDescent="0.25">
      <c r="A136" s="43" t="s">
        <v>322</v>
      </c>
      <c r="B136" s="43">
        <v>2020</v>
      </c>
      <c r="C136" s="43" t="s">
        <v>307</v>
      </c>
      <c r="D136" s="43" t="s">
        <v>308</v>
      </c>
      <c r="E136" s="43" t="s">
        <v>317</v>
      </c>
      <c r="F136" s="49">
        <f t="shared" si="2"/>
        <v>20119.5</v>
      </c>
      <c r="G136" s="50">
        <v>13413</v>
      </c>
    </row>
    <row r="137" spans="1:7" ht="15" x14ac:dyDescent="0.25">
      <c r="A137" s="43" t="s">
        <v>322</v>
      </c>
      <c r="B137" s="43">
        <v>2020</v>
      </c>
      <c r="C137" s="43" t="s">
        <v>315</v>
      </c>
      <c r="D137" s="43" t="s">
        <v>308</v>
      </c>
      <c r="E137" s="43" t="s">
        <v>317</v>
      </c>
      <c r="F137" s="49">
        <f t="shared" si="2"/>
        <v>6039</v>
      </c>
      <c r="G137" s="50">
        <v>4026</v>
      </c>
    </row>
    <row r="138" spans="1:7" ht="15" x14ac:dyDescent="0.25">
      <c r="A138" s="43" t="s">
        <v>322</v>
      </c>
      <c r="B138" s="43">
        <v>2020</v>
      </c>
      <c r="C138" s="43" t="s">
        <v>307</v>
      </c>
      <c r="D138" s="43" t="s">
        <v>311</v>
      </c>
      <c r="E138" s="43" t="s">
        <v>317</v>
      </c>
      <c r="F138" s="49">
        <f t="shared" si="2"/>
        <v>4857.75</v>
      </c>
      <c r="G138" s="50">
        <v>3238.5</v>
      </c>
    </row>
    <row r="139" spans="1:7" ht="15" x14ac:dyDescent="0.25">
      <c r="A139" s="43" t="s">
        <v>322</v>
      </c>
      <c r="B139" s="43">
        <v>2020</v>
      </c>
      <c r="C139" s="43" t="s">
        <v>310</v>
      </c>
      <c r="D139" s="43" t="s">
        <v>314</v>
      </c>
      <c r="E139" s="43" t="s">
        <v>312</v>
      </c>
      <c r="F139" s="49">
        <f t="shared" si="2"/>
        <v>21894.75</v>
      </c>
      <c r="G139" s="50">
        <v>14596.5</v>
      </c>
    </row>
    <row r="140" spans="1:7" ht="15" x14ac:dyDescent="0.25">
      <c r="A140" s="43" t="s">
        <v>323</v>
      </c>
      <c r="B140" s="43">
        <v>2020</v>
      </c>
      <c r="C140" s="43" t="s">
        <v>313</v>
      </c>
      <c r="D140" s="43" t="s">
        <v>314</v>
      </c>
      <c r="E140" s="43" t="s">
        <v>312</v>
      </c>
      <c r="F140" s="49">
        <f t="shared" si="2"/>
        <v>13189.5</v>
      </c>
      <c r="G140" s="50">
        <v>8793</v>
      </c>
    </row>
    <row r="141" spans="1:7" ht="15" x14ac:dyDescent="0.25">
      <c r="A141" s="43" t="s">
        <v>323</v>
      </c>
      <c r="B141" s="43">
        <v>2020</v>
      </c>
      <c r="C141" s="43" t="s">
        <v>307</v>
      </c>
      <c r="D141" s="43" t="s">
        <v>308</v>
      </c>
      <c r="E141" s="43" t="s">
        <v>317</v>
      </c>
      <c r="F141" s="49">
        <f t="shared" si="2"/>
        <v>3593.25</v>
      </c>
      <c r="G141" s="50">
        <v>2395.5</v>
      </c>
    </row>
    <row r="142" spans="1:7" ht="15" x14ac:dyDescent="0.25">
      <c r="A142" s="43" t="s">
        <v>323</v>
      </c>
      <c r="B142" s="43">
        <v>2020</v>
      </c>
      <c r="C142" s="43" t="s">
        <v>315</v>
      </c>
      <c r="D142" s="43" t="s">
        <v>311</v>
      </c>
      <c r="E142" s="43" t="s">
        <v>312</v>
      </c>
      <c r="F142" s="49">
        <f t="shared" si="2"/>
        <v>5330.25</v>
      </c>
      <c r="G142" s="50">
        <v>3553.5</v>
      </c>
    </row>
    <row r="143" spans="1:7" ht="15" x14ac:dyDescent="0.25">
      <c r="A143" s="43" t="s">
        <v>323</v>
      </c>
      <c r="B143" s="43">
        <v>2020</v>
      </c>
      <c r="C143" s="43" t="s">
        <v>307</v>
      </c>
      <c r="D143" s="43" t="s">
        <v>308</v>
      </c>
      <c r="E143" s="43" t="s">
        <v>309</v>
      </c>
      <c r="F143" s="49">
        <f t="shared" si="2"/>
        <v>17642.25</v>
      </c>
      <c r="G143" s="50">
        <v>11761.5</v>
      </c>
    </row>
    <row r="144" spans="1:7" ht="15" x14ac:dyDescent="0.25">
      <c r="A144" s="43" t="s">
        <v>323</v>
      </c>
      <c r="B144" s="43">
        <v>2020</v>
      </c>
      <c r="C144" s="43" t="s">
        <v>310</v>
      </c>
      <c r="D144" s="43" t="s">
        <v>308</v>
      </c>
      <c r="E144" s="43" t="s">
        <v>312</v>
      </c>
      <c r="F144" s="49">
        <f t="shared" si="2"/>
        <v>13414.5</v>
      </c>
      <c r="G144" s="50">
        <v>8943</v>
      </c>
    </row>
    <row r="145" spans="1:7" ht="15" x14ac:dyDescent="0.25">
      <c r="A145" s="43" t="s">
        <v>323</v>
      </c>
      <c r="B145" s="43">
        <v>2020</v>
      </c>
      <c r="C145" s="43" t="s">
        <v>313</v>
      </c>
      <c r="D145" s="43" t="s">
        <v>311</v>
      </c>
      <c r="E145" s="43" t="s">
        <v>317</v>
      </c>
      <c r="F145" s="49">
        <f t="shared" si="2"/>
        <v>16683.75</v>
      </c>
      <c r="G145" s="50">
        <v>11122.5</v>
      </c>
    </row>
    <row r="146" spans="1:7" ht="15" x14ac:dyDescent="0.25">
      <c r="A146" s="43" t="s">
        <v>323</v>
      </c>
      <c r="B146" s="43">
        <v>2020</v>
      </c>
      <c r="C146" s="43" t="s">
        <v>307</v>
      </c>
      <c r="D146" s="43" t="s">
        <v>314</v>
      </c>
      <c r="E146" s="43" t="s">
        <v>309</v>
      </c>
      <c r="F146" s="49">
        <f t="shared" si="2"/>
        <v>20142</v>
      </c>
      <c r="G146" s="50">
        <v>13428</v>
      </c>
    </row>
    <row r="147" spans="1:7" ht="15" x14ac:dyDescent="0.25">
      <c r="A147" s="43" t="s">
        <v>323</v>
      </c>
      <c r="B147" s="43">
        <v>2020</v>
      </c>
      <c r="C147" s="43" t="s">
        <v>315</v>
      </c>
      <c r="D147" s="43" t="s">
        <v>314</v>
      </c>
      <c r="E147" s="43" t="s">
        <v>317</v>
      </c>
      <c r="F147" s="49">
        <f t="shared" si="2"/>
        <v>11220.75</v>
      </c>
      <c r="G147" s="50">
        <v>7480.5</v>
      </c>
    </row>
    <row r="148" spans="1:7" ht="15" x14ac:dyDescent="0.25">
      <c r="A148" s="43" t="s">
        <v>324</v>
      </c>
      <c r="B148" s="43">
        <v>2020</v>
      </c>
      <c r="C148" s="43" t="s">
        <v>307</v>
      </c>
      <c r="D148" s="43" t="s">
        <v>308</v>
      </c>
      <c r="E148" s="43" t="s">
        <v>317</v>
      </c>
      <c r="F148" s="49">
        <f t="shared" si="2"/>
        <v>7330.5</v>
      </c>
      <c r="G148" s="50">
        <v>4887</v>
      </c>
    </row>
    <row r="149" spans="1:7" ht="15" x14ac:dyDescent="0.25">
      <c r="A149" s="43" t="s">
        <v>324</v>
      </c>
      <c r="B149" s="43">
        <v>2020</v>
      </c>
      <c r="C149" s="43" t="s">
        <v>310</v>
      </c>
      <c r="D149" s="43" t="s">
        <v>311</v>
      </c>
      <c r="E149" s="43" t="s">
        <v>317</v>
      </c>
      <c r="F149" s="49">
        <f t="shared" si="2"/>
        <v>21971.25</v>
      </c>
      <c r="G149" s="50">
        <v>14647.5</v>
      </c>
    </row>
    <row r="150" spans="1:7" ht="15" x14ac:dyDescent="0.25">
      <c r="A150" s="43" t="s">
        <v>324</v>
      </c>
      <c r="B150" s="43">
        <v>2020</v>
      </c>
      <c r="C150" s="43" t="s">
        <v>313</v>
      </c>
      <c r="D150" s="43" t="s">
        <v>308</v>
      </c>
      <c r="E150" s="43" t="s">
        <v>317</v>
      </c>
      <c r="F150" s="49">
        <f t="shared" si="2"/>
        <v>21928.5</v>
      </c>
      <c r="G150" s="50">
        <v>14619</v>
      </c>
    </row>
    <row r="151" spans="1:7" ht="15" x14ac:dyDescent="0.25">
      <c r="A151" s="43" t="s">
        <v>324</v>
      </c>
      <c r="B151" s="43">
        <v>2020</v>
      </c>
      <c r="C151" s="43" t="s">
        <v>307</v>
      </c>
      <c r="D151" s="43" t="s">
        <v>314</v>
      </c>
      <c r="E151" s="43" t="s">
        <v>309</v>
      </c>
      <c r="F151" s="49">
        <f t="shared" si="2"/>
        <v>8070.75</v>
      </c>
      <c r="G151" s="50">
        <v>5380.5</v>
      </c>
    </row>
    <row r="152" spans="1:7" ht="15" x14ac:dyDescent="0.25">
      <c r="A152" s="43" t="s">
        <v>324</v>
      </c>
      <c r="B152" s="43">
        <v>2020</v>
      </c>
      <c r="C152" s="43" t="s">
        <v>315</v>
      </c>
      <c r="D152" s="43" t="s">
        <v>314</v>
      </c>
      <c r="E152" s="43" t="s">
        <v>317</v>
      </c>
      <c r="F152" s="49">
        <f t="shared" si="2"/>
        <v>21669.75</v>
      </c>
      <c r="G152" s="50">
        <v>14446.5</v>
      </c>
    </row>
    <row r="153" spans="1:7" ht="15" x14ac:dyDescent="0.25">
      <c r="A153" s="43" t="s">
        <v>324</v>
      </c>
      <c r="B153" s="43">
        <v>2020</v>
      </c>
      <c r="C153" s="43" t="s">
        <v>307</v>
      </c>
      <c r="D153" s="43" t="s">
        <v>308</v>
      </c>
      <c r="E153" s="43" t="s">
        <v>317</v>
      </c>
      <c r="F153" s="49">
        <f t="shared" si="2"/>
        <v>1300.5</v>
      </c>
      <c r="G153" s="50">
        <v>867</v>
      </c>
    </row>
    <row r="154" spans="1:7" ht="15" x14ac:dyDescent="0.25">
      <c r="A154" s="43" t="s">
        <v>325</v>
      </c>
      <c r="B154" s="43">
        <v>2020</v>
      </c>
      <c r="C154" s="43" t="s">
        <v>310</v>
      </c>
      <c r="D154" s="43" t="s">
        <v>311</v>
      </c>
      <c r="E154" s="43" t="s">
        <v>309</v>
      </c>
      <c r="F154" s="49">
        <f t="shared" si="2"/>
        <v>2247.75</v>
      </c>
      <c r="G154" s="50">
        <v>1498.5</v>
      </c>
    </row>
    <row r="155" spans="1:7" ht="15" x14ac:dyDescent="0.25">
      <c r="A155" s="43" t="s">
        <v>325</v>
      </c>
      <c r="B155" s="43">
        <v>2020</v>
      </c>
      <c r="C155" s="43" t="s">
        <v>313</v>
      </c>
      <c r="D155" s="43" t="s">
        <v>311</v>
      </c>
      <c r="E155" s="43" t="s">
        <v>309</v>
      </c>
      <c r="F155" s="49">
        <f t="shared" si="2"/>
        <v>353.25</v>
      </c>
      <c r="G155" s="50">
        <v>235.5</v>
      </c>
    </row>
    <row r="156" spans="1:7" ht="15" x14ac:dyDescent="0.25">
      <c r="A156" s="43" t="s">
        <v>325</v>
      </c>
      <c r="B156" s="43">
        <v>2020</v>
      </c>
      <c r="C156" s="43" t="s">
        <v>307</v>
      </c>
      <c r="D156" s="43" t="s">
        <v>311</v>
      </c>
      <c r="E156" s="43" t="s">
        <v>309</v>
      </c>
      <c r="F156" s="49">
        <f t="shared" si="2"/>
        <v>17757</v>
      </c>
      <c r="G156" s="50">
        <v>11838</v>
      </c>
    </row>
    <row r="157" spans="1:7" ht="15" x14ac:dyDescent="0.25">
      <c r="A157" s="43" t="s">
        <v>325</v>
      </c>
      <c r="B157" s="43">
        <v>2020</v>
      </c>
      <c r="C157" s="43" t="s">
        <v>315</v>
      </c>
      <c r="D157" s="43" t="s">
        <v>308</v>
      </c>
      <c r="E157" s="43" t="s">
        <v>317</v>
      </c>
      <c r="F157" s="49">
        <f t="shared" si="2"/>
        <v>3550.5</v>
      </c>
      <c r="G157" s="50">
        <v>2367</v>
      </c>
    </row>
    <row r="158" spans="1:7" ht="15" x14ac:dyDescent="0.25">
      <c r="A158" s="43" t="s">
        <v>325</v>
      </c>
      <c r="B158" s="43">
        <v>2020</v>
      </c>
      <c r="C158" s="43" t="s">
        <v>307</v>
      </c>
      <c r="D158" s="43" t="s">
        <v>314</v>
      </c>
      <c r="E158" s="43" t="s">
        <v>312</v>
      </c>
      <c r="F158" s="49">
        <f t="shared" si="2"/>
        <v>10545.75</v>
      </c>
      <c r="G158" s="50">
        <v>7030.5</v>
      </c>
    </row>
    <row r="159" spans="1:7" ht="15" x14ac:dyDescent="0.25">
      <c r="A159" s="43" t="s">
        <v>325</v>
      </c>
      <c r="B159" s="43">
        <v>2020</v>
      </c>
      <c r="C159" s="43" t="s">
        <v>310</v>
      </c>
      <c r="D159" s="43" t="s">
        <v>314</v>
      </c>
      <c r="E159" s="43" t="s">
        <v>312</v>
      </c>
      <c r="F159" s="49">
        <f t="shared" si="2"/>
        <v>3069</v>
      </c>
      <c r="G159" s="50">
        <v>2046</v>
      </c>
    </row>
    <row r="160" spans="1:7" ht="15" x14ac:dyDescent="0.25">
      <c r="A160" s="43" t="s">
        <v>326</v>
      </c>
      <c r="B160" s="43">
        <v>2020</v>
      </c>
      <c r="C160" s="43" t="s">
        <v>313</v>
      </c>
      <c r="D160" s="43" t="s">
        <v>308</v>
      </c>
      <c r="E160" s="43" t="s">
        <v>312</v>
      </c>
      <c r="F160" s="49">
        <f t="shared" si="2"/>
        <v>10320.75</v>
      </c>
      <c r="G160" s="50">
        <v>6880.5</v>
      </c>
    </row>
    <row r="161" spans="1:7" ht="15" x14ac:dyDescent="0.25">
      <c r="A161" s="43" t="s">
        <v>326</v>
      </c>
      <c r="B161" s="43">
        <v>2020</v>
      </c>
      <c r="C161" s="43" t="s">
        <v>307</v>
      </c>
      <c r="D161" s="43" t="s">
        <v>311</v>
      </c>
      <c r="E161" s="43" t="s">
        <v>309</v>
      </c>
      <c r="F161" s="49">
        <f t="shared" si="2"/>
        <v>17968.5</v>
      </c>
      <c r="G161" s="50">
        <v>11979</v>
      </c>
    </row>
    <row r="162" spans="1:7" ht="15" x14ac:dyDescent="0.25">
      <c r="A162" s="43" t="s">
        <v>326</v>
      </c>
      <c r="B162" s="43">
        <v>2020</v>
      </c>
      <c r="C162" s="43" t="s">
        <v>315</v>
      </c>
      <c r="D162" s="43" t="s">
        <v>311</v>
      </c>
      <c r="E162" s="43" t="s">
        <v>309</v>
      </c>
      <c r="F162" s="49">
        <f t="shared" si="2"/>
        <v>11016</v>
      </c>
      <c r="G162" s="50">
        <v>7344</v>
      </c>
    </row>
    <row r="163" spans="1:7" ht="15" x14ac:dyDescent="0.25">
      <c r="A163" s="43" t="s">
        <v>326</v>
      </c>
      <c r="B163" s="43">
        <v>2020</v>
      </c>
      <c r="C163" s="43" t="s">
        <v>307</v>
      </c>
      <c r="D163" s="43" t="s">
        <v>311</v>
      </c>
      <c r="E163" s="43" t="s">
        <v>309</v>
      </c>
      <c r="F163" s="49">
        <f t="shared" si="2"/>
        <v>10320.75</v>
      </c>
      <c r="G163" s="50">
        <v>6880.5</v>
      </c>
    </row>
    <row r="164" spans="1:7" ht="15" x14ac:dyDescent="0.25">
      <c r="A164" s="43" t="s">
        <v>326</v>
      </c>
      <c r="B164" s="43">
        <v>2020</v>
      </c>
      <c r="C164" s="43" t="s">
        <v>310</v>
      </c>
      <c r="D164" s="43" t="s">
        <v>308</v>
      </c>
      <c r="E164" s="43" t="s">
        <v>309</v>
      </c>
      <c r="F164" s="49">
        <f t="shared" si="2"/>
        <v>1120.5</v>
      </c>
      <c r="G164" s="50">
        <v>747</v>
      </c>
    </row>
    <row r="165" spans="1:7" ht="15" x14ac:dyDescent="0.25">
      <c r="A165" s="43" t="s">
        <v>327</v>
      </c>
      <c r="B165" s="43">
        <v>2020</v>
      </c>
      <c r="C165" s="43" t="s">
        <v>313</v>
      </c>
      <c r="D165" s="43" t="s">
        <v>314</v>
      </c>
      <c r="E165" s="43" t="s">
        <v>309</v>
      </c>
      <c r="F165" s="49">
        <f t="shared" si="2"/>
        <v>10320.75</v>
      </c>
      <c r="G165" s="50">
        <v>6880.5</v>
      </c>
    </row>
    <row r="166" spans="1:7" ht="15" x14ac:dyDescent="0.25">
      <c r="A166" s="43" t="s">
        <v>327</v>
      </c>
      <c r="B166" s="43">
        <v>2020</v>
      </c>
      <c r="C166" s="43" t="s">
        <v>307</v>
      </c>
      <c r="D166" s="43" t="s">
        <v>314</v>
      </c>
      <c r="E166" s="43" t="s">
        <v>317</v>
      </c>
      <c r="F166" s="49">
        <f t="shared" si="2"/>
        <v>14229</v>
      </c>
      <c r="G166" s="50">
        <v>9486</v>
      </c>
    </row>
    <row r="167" spans="1:7" ht="15" x14ac:dyDescent="0.25">
      <c r="A167" s="43" t="s">
        <v>327</v>
      </c>
      <c r="B167" s="43">
        <v>2020</v>
      </c>
      <c r="C167" s="43" t="s">
        <v>315</v>
      </c>
      <c r="D167" s="43" t="s">
        <v>308</v>
      </c>
      <c r="E167" s="43" t="s">
        <v>317</v>
      </c>
      <c r="F167" s="49">
        <f t="shared" si="2"/>
        <v>11013.75</v>
      </c>
      <c r="G167" s="50">
        <v>7342.5</v>
      </c>
    </row>
    <row r="168" spans="1:7" ht="15" x14ac:dyDescent="0.25">
      <c r="A168" s="43" t="s">
        <v>327</v>
      </c>
      <c r="B168" s="43">
        <v>2020</v>
      </c>
      <c r="C168" s="43" t="s">
        <v>307</v>
      </c>
      <c r="D168" s="43" t="s">
        <v>311</v>
      </c>
      <c r="E168" s="43" t="s">
        <v>309</v>
      </c>
      <c r="F168" s="49">
        <f t="shared" si="2"/>
        <v>10977.75</v>
      </c>
      <c r="G168" s="50">
        <v>7318.5</v>
      </c>
    </row>
  </sheetData>
  <phoneticPr fontId="0" type="noConversion"/>
  <conditionalFormatting pivot="1" sqref="K6:K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6:L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Dealing with Data</vt:lpstr>
      <vt:lpstr>Quick Analysis Tool</vt:lpstr>
      <vt:lpstr>Pivot Table</vt:lpstr>
    </vt:vector>
  </TitlesOfParts>
  <Manager/>
  <Company>learnit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Learn iT!</dc:creator>
  <cp:keywords/>
  <dc:description/>
  <cp:lastModifiedBy>ASUS</cp:lastModifiedBy>
  <cp:revision/>
  <dcterms:created xsi:type="dcterms:W3CDTF">2007-11-01T05:05:37Z</dcterms:created>
  <dcterms:modified xsi:type="dcterms:W3CDTF">2021-09-12T09:20:04Z</dcterms:modified>
  <cp:category/>
  <cp:contentStatus/>
</cp:coreProperties>
</file>