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Github\my work\"/>
    </mc:Choice>
  </mc:AlternateContent>
  <xr:revisionPtr revIDLastSave="0" documentId="8_{3F1A6F7E-8853-4319-B0FC-09E88C0E92CE}" xr6:coauthVersionLast="47" xr6:coauthVersionMax="47" xr10:uidLastSave="{00000000-0000-0000-0000-000000000000}"/>
  <bookViews>
    <workbookView xWindow="-120" yWindow="-120" windowWidth="19440" windowHeight="11640" xr2:uid="{7B32129A-8FE7-4FB4-B0B6-58ADBCE575D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J13" i="1"/>
  <c r="E13" i="1"/>
  <c r="D13" i="1"/>
  <c r="J12" i="1"/>
  <c r="E12" i="1"/>
  <c r="D12" i="1"/>
  <c r="J11" i="1"/>
  <c r="E11" i="1"/>
  <c r="D11" i="1"/>
  <c r="J10" i="1"/>
  <c r="E10" i="1"/>
  <c r="D10" i="1"/>
  <c r="J9" i="1"/>
  <c r="E9" i="1"/>
  <c r="D9" i="1"/>
  <c r="J8" i="1"/>
  <c r="E8" i="1"/>
  <c r="D8" i="1"/>
  <c r="J7" i="1"/>
  <c r="E7" i="1"/>
  <c r="D7" i="1"/>
  <c r="J6" i="1"/>
  <c r="E6" i="1"/>
  <c r="D6" i="1"/>
  <c r="J5" i="1"/>
  <c r="E5" i="1"/>
  <c r="D5" i="1"/>
  <c r="J4" i="1"/>
  <c r="E4" i="1"/>
  <c r="D4" i="1"/>
  <c r="J3" i="1"/>
  <c r="E3" i="1"/>
  <c r="D3" i="1"/>
  <c r="D32" i="1" l="1"/>
  <c r="D31" i="1"/>
  <c r="D30" i="1"/>
  <c r="E32" i="1"/>
  <c r="E31" i="1"/>
  <c r="E30" i="1"/>
  <c r="K13" i="1" l="1"/>
  <c r="K12" i="1"/>
  <c r="K11" i="1"/>
  <c r="K10" i="1"/>
  <c r="K9" i="1"/>
  <c r="K8" i="1"/>
  <c r="K7" i="1"/>
  <c r="K6" i="1"/>
  <c r="K5" i="1"/>
  <c r="K4" i="1"/>
  <c r="K3" i="1"/>
  <c r="D34" i="1"/>
  <c r="D33" i="1"/>
  <c r="L13" i="1"/>
  <c r="M13" i="1"/>
  <c r="L12" i="1"/>
  <c r="M12" i="1"/>
  <c r="L11" i="1"/>
  <c r="M11" i="1"/>
  <c r="L10" i="1"/>
  <c r="M10" i="1"/>
  <c r="L9" i="1"/>
  <c r="M9" i="1"/>
  <c r="L8" i="1"/>
  <c r="M8" i="1"/>
  <c r="L7" i="1"/>
  <c r="M7" i="1"/>
  <c r="L6" i="1"/>
  <c r="M6" i="1"/>
  <c r="L5" i="1"/>
  <c r="M5" i="1"/>
  <c r="L4" i="1"/>
  <c r="M4" i="1"/>
  <c r="L3" i="1"/>
  <c r="M3" i="1"/>
</calcChain>
</file>

<file path=xl/sharedStrings.xml><?xml version="1.0" encoding="utf-8"?>
<sst xmlns="http://schemas.openxmlformats.org/spreadsheetml/2006/main" count="27" uniqueCount="26">
  <si>
    <t>Date</t>
  </si>
  <si>
    <t>Stock Price (AAPL)</t>
  </si>
  <si>
    <t>Stock Price (CMS)</t>
  </si>
  <si>
    <t>Holding Period Return (AAPL)</t>
  </si>
  <si>
    <t>AAPL</t>
  </si>
  <si>
    <t>CMS</t>
  </si>
  <si>
    <t>Mean Return</t>
  </si>
  <si>
    <t>Variance</t>
  </si>
  <si>
    <t xml:space="preserve">Standard Deviation </t>
  </si>
  <si>
    <t>Portfolio 1</t>
  </si>
  <si>
    <t>Portfolio 2</t>
  </si>
  <si>
    <t>Portfolio 3</t>
  </si>
  <si>
    <t>Portfolio 4</t>
  </si>
  <si>
    <t>Portfolio 5</t>
  </si>
  <si>
    <t>Portfolio 6</t>
  </si>
  <si>
    <t>Portfolio 7</t>
  </si>
  <si>
    <t>Portfolio 8</t>
  </si>
  <si>
    <t>Portfolio 9</t>
  </si>
  <si>
    <t>Portfolio 10</t>
  </si>
  <si>
    <t>Portfolio 11</t>
  </si>
  <si>
    <t>Results</t>
  </si>
  <si>
    <t>Annualized Arithmetic Mean Return</t>
  </si>
  <si>
    <t>Annualized Variance</t>
  </si>
  <si>
    <t xml:space="preserve">Annualized Standard Deviation </t>
  </si>
  <si>
    <t>Annualized Covariance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</si>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</sst>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theme="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14" fontId="2" fillId="2" borderId="0" xfId="2" applyNumberFormat="1" applyFont="1" applyFill="1" applyAlignment="1">
      <alignment horizontal="center" vertical="center"/>
    </xf>
    <xf numFmtId="164" fontId="2" fillId="2" borderId="0" xfId="2" applyNumberFormat="1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10" fontId="2" fillId="2" borderId="0" xfId="2" applyNumberFormat="1" applyFont="1" applyFill="1" applyAlignment="1">
      <alignment horizontal="center" vertical="center"/>
    </xf>
    <xf numFmtId="9" fontId="2" fillId="3" borderId="0" xfId="2" applyNumberFormat="1" applyFont="1" applyFill="1" applyAlignment="1">
      <alignment horizontal="center" vertical="center"/>
    </xf>
    <xf numFmtId="9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  <xf numFmtId="0" fontId="3" fillId="4" borderId="0" xfId="2" applyFont="1" applyFill="1" applyAlignment="1">
      <alignment horizontal="center" vertical="center"/>
    </xf>
    <xf numFmtId="0" fontId="4" fillId="5" borderId="0" xfId="2" applyFont="1" applyFill="1"/>
    <xf numFmtId="0" fontId="5" fillId="4" borderId="2" xfId="2" applyFont="1" applyFill="1" applyBorder="1" applyAlignment="1">
      <alignment horizontal="center" vertical="top"/>
    </xf>
    <xf numFmtId="10" fontId="0" fillId="6" borderId="2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164" fontId="5" fillId="4" borderId="2" xfId="2" applyNumberFormat="1" applyFont="1" applyFill="1" applyBorder="1" applyAlignment="1">
      <alignment horizontal="center" vertical="top"/>
    </xf>
  </cellXfs>
  <cellStyles count="3">
    <cellStyle name="Normal" xfId="0" builtinId="0"/>
    <cellStyle name="Normal 7" xfId="1" xr:uid="{D0949752-DC52-4338-B95F-F7D07D064E23}"/>
    <cellStyle name="Normal 9" xfId="2" xr:uid="{37202A99-E4BA-4935-88BA-AA52790642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'[1]Efficient Frontier'!$M$4:$M$14</c:f>
              <c:numCache>
                <c:formatCode>0.00%</c:formatCode>
                <c:ptCount val="11"/>
                <c:pt idx="0">
                  <c:v>0.15162000861290928</c:v>
                </c:pt>
                <c:pt idx="1">
                  <c:v>0.14731074472484837</c:v>
                </c:pt>
                <c:pt idx="2">
                  <c:v>0.15141533549371225</c:v>
                </c:pt>
                <c:pt idx="3">
                  <c:v>0.16330055708916205</c:v>
                </c:pt>
                <c:pt idx="4">
                  <c:v>0.18144382017655267</c:v>
                </c:pt>
                <c:pt idx="5">
                  <c:v>0.20418366150739123</c:v>
                </c:pt>
                <c:pt idx="6">
                  <c:v>0.23016167184077785</c:v>
                </c:pt>
                <c:pt idx="7">
                  <c:v>0.25840306219971959</c:v>
                </c:pt>
                <c:pt idx="8">
                  <c:v>0.28824331689653393</c:v>
                </c:pt>
                <c:pt idx="9">
                  <c:v>0.31923439151900973</c:v>
                </c:pt>
                <c:pt idx="10">
                  <c:v>0.35107165014165187</c:v>
                </c:pt>
              </c:numCache>
            </c:numRef>
          </c:xVal>
          <c:yVal>
            <c:numRef>
              <c:f>'[1]Efficient Frontier'!$K$4:$K$14</c:f>
              <c:numCache>
                <c:formatCode>0.00%</c:formatCode>
                <c:ptCount val="11"/>
                <c:pt idx="0">
                  <c:v>0.13954603118888625</c:v>
                </c:pt>
                <c:pt idx="1">
                  <c:v>0.16744706058000422</c:v>
                </c:pt>
                <c:pt idx="2">
                  <c:v>0.19534808997112221</c:v>
                </c:pt>
                <c:pt idx="3">
                  <c:v>0.22324911936224018</c:v>
                </c:pt>
                <c:pt idx="4">
                  <c:v>0.25115014875335817</c:v>
                </c:pt>
                <c:pt idx="5">
                  <c:v>0.27905117814447611</c:v>
                </c:pt>
                <c:pt idx="6">
                  <c:v>0.3069522075355941</c:v>
                </c:pt>
                <c:pt idx="7">
                  <c:v>0.33485323692671209</c:v>
                </c:pt>
                <c:pt idx="8">
                  <c:v>0.36275426631783009</c:v>
                </c:pt>
                <c:pt idx="9">
                  <c:v>0.39065529570894808</c:v>
                </c:pt>
                <c:pt idx="10">
                  <c:v>0.41855632510006602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8-4848-91D5-7F9F34071E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945664"/>
        <c:axId val="1"/>
      </c:scatterChart>
      <c:valAx>
        <c:axId val="18569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9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829313</xdr:colOff>
      <xdr:row>1</xdr:row>
      <xdr:rowOff>260035</xdr:rowOff>
    </xdr:from>
    <xdr:to>
      <xdr:col>8</xdr:col>
      <xdr:colOff>9842</xdr:colOff>
      <xdr:row>2</xdr:row>
      <xdr:rowOff>91122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01F327F7-B1BC-41A3-BA49-672A2C1708E6}"/>
            </a:ext>
          </a:extLst>
        </xdr:cNvPr>
        <xdr:cNvCxnSpPr/>
      </xdr:nvCxnSpPr>
      <xdr:spPr>
        <a:xfrm>
          <a:off x="6639563" y="545785"/>
          <a:ext cx="9204" cy="8826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15</xdr:row>
      <xdr:rowOff>9525</xdr:rowOff>
    </xdr:from>
    <xdr:to>
      <xdr:col>14</xdr:col>
      <xdr:colOff>0</xdr:colOff>
      <xdr:row>31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1310C0B-5DE6-4011-A7C7-9A011330B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0.56548</cdr:x>
      <cdr:y>0.5993</cdr:y>
    </cdr:from>
    <cdr:to>
      <cdr:x>0.88353</cdr:x>
      <cdr:y>0.67774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3188655" y="1878041"/>
          <a:ext cx="1793420" cy="24580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Minimum-Variance Portfolio</a:t>
          </a:r>
        </a:p>
      </cdr:txBody>
    </cdr:sp>
  </cdr:relSizeAnchor>
  <cdr:relSizeAnchor xmlns:cdr="http://schemas.openxmlformats.org/drawingml/2006/chartDrawing">
    <cdr:from>
      <cdr:x>0.43919</cdr:x>
      <cdr:y>0.57447</cdr:y>
    </cdr:from>
    <cdr:to>
      <cdr:x>0.55743</cdr:x>
      <cdr:y>0.63526</cdr:y>
    </cdr:to>
    <cdr:cxnSp macro="">
      <cdr:nvCxnSpPr>
        <cdr:cNvPr id="4" name="Connector: Elbow 3">
          <a:extLst xmlns:a="http://schemas.openxmlformats.org/drawingml/2006/main">
            <a:ext uri="{FF2B5EF4-FFF2-40B4-BE49-F238E27FC236}">
              <a16:creationId xmlns:a16="http://schemas.microsoft.com/office/drawing/2014/main" id="{75FA4628-32B2-BFDA-6E5C-B643BFC1588B}"/>
            </a:ext>
          </a:extLst>
        </cdr:cNvPr>
        <cdr:cNvCxnSpPr/>
      </cdr:nvCxnSpPr>
      <cdr:spPr>
        <a:xfrm xmlns:a="http://schemas.openxmlformats.org/drawingml/2006/main">
          <a:off x="2476500" y="1800225"/>
          <a:ext cx="666750" cy="190500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ngousha\Desktop\1%20mastere%20EGRFA\1st%20semester\Mod&#233;lisation%20stochastique%20en%20finance\partie%202\Efficient-Frontier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Efficient Frontier"/>
    </sheetNames>
    <sheetDataSet>
      <sheetData sheetId="0"/>
      <sheetData sheetId="1">
        <row r="4">
          <cell r="K4">
            <v>0.13954603118888625</v>
          </cell>
          <cell r="M4">
            <v>0.15162000861290928</v>
          </cell>
        </row>
        <row r="5">
          <cell r="K5">
            <v>0.16744706058000422</v>
          </cell>
          <cell r="M5">
            <v>0.14731074472484837</v>
          </cell>
        </row>
        <row r="6">
          <cell r="K6">
            <v>0.19534808997112221</v>
          </cell>
          <cell r="M6">
            <v>0.15141533549371225</v>
          </cell>
        </row>
        <row r="7">
          <cell r="K7">
            <v>0.22324911936224018</v>
          </cell>
          <cell r="M7">
            <v>0.16330055708916205</v>
          </cell>
        </row>
        <row r="8">
          <cell r="K8">
            <v>0.25115014875335817</v>
          </cell>
          <cell r="M8">
            <v>0.18144382017655267</v>
          </cell>
        </row>
        <row r="9">
          <cell r="K9">
            <v>0.27905117814447611</v>
          </cell>
          <cell r="M9">
            <v>0.20418366150739123</v>
          </cell>
        </row>
        <row r="10">
          <cell r="K10">
            <v>0.3069522075355941</v>
          </cell>
          <cell r="M10">
            <v>0.23016167184077785</v>
          </cell>
        </row>
        <row r="11">
          <cell r="K11">
            <v>0.33485323692671209</v>
          </cell>
          <cell r="M11">
            <v>0.25840306219971959</v>
          </cell>
        </row>
        <row r="12">
          <cell r="K12">
            <v>0.36275426631783009</v>
          </cell>
          <cell r="M12">
            <v>0.28824331689653393</v>
          </cell>
        </row>
        <row r="13">
          <cell r="K13">
            <v>0.39065529570894808</v>
          </cell>
          <cell r="M13">
            <v>0.31923439151900973</v>
          </cell>
        </row>
        <row r="14">
          <cell r="K14">
            <v>0.41855632510006602</v>
          </cell>
          <cell r="M14">
            <v>0.35107165014165187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CED7-F4D5-4CE6-B78D-C3550D876262}">
  <dimension ref="A1:M34"/>
  <sheetViews>
    <sheetView tabSelected="1" workbookViewId="0">
      <selection activeCell="I1" sqref="F1:I1048576"/>
    </sheetView>
  </sheetViews>
  <sheetFormatPr defaultRowHeight="15" x14ac:dyDescent="0.25"/>
  <cols>
    <col min="1" max="1" width="11.42578125" customWidth="1"/>
    <col min="2" max="3" width="12" customWidth="1"/>
    <col min="4" max="4" width="14.28515625" customWidth="1"/>
    <col min="5" max="5" width="15.5703125" customWidth="1"/>
    <col min="6" max="12" width="11.42578125" customWidth="1"/>
    <col min="13" max="13" width="16.140625" customWidth="1"/>
    <col min="14" max="257" width="11.42578125" customWidth="1"/>
    <col min="258" max="259" width="12" customWidth="1"/>
    <col min="260" max="260" width="14.28515625" customWidth="1"/>
    <col min="261" max="261" width="15.5703125" customWidth="1"/>
    <col min="262" max="268" width="11.42578125" customWidth="1"/>
    <col min="269" max="269" width="16.140625" customWidth="1"/>
    <col min="270" max="513" width="11.42578125" customWidth="1"/>
    <col min="514" max="515" width="12" customWidth="1"/>
    <col min="516" max="516" width="14.28515625" customWidth="1"/>
    <col min="517" max="517" width="15.5703125" customWidth="1"/>
    <col min="518" max="524" width="11.42578125" customWidth="1"/>
    <col min="525" max="525" width="16.140625" customWidth="1"/>
    <col min="526" max="769" width="11.42578125" customWidth="1"/>
    <col min="770" max="771" width="12" customWidth="1"/>
    <col min="772" max="772" width="14.28515625" customWidth="1"/>
    <col min="773" max="773" width="15.5703125" customWidth="1"/>
    <col min="774" max="780" width="11.42578125" customWidth="1"/>
    <col min="781" max="781" width="16.140625" customWidth="1"/>
    <col min="782" max="1025" width="11.42578125" customWidth="1"/>
    <col min="1026" max="1027" width="12" customWidth="1"/>
    <col min="1028" max="1028" width="14.28515625" customWidth="1"/>
    <col min="1029" max="1029" width="15.5703125" customWidth="1"/>
    <col min="1030" max="1036" width="11.42578125" customWidth="1"/>
    <col min="1037" max="1037" width="16.140625" customWidth="1"/>
    <col min="1038" max="1281" width="11.42578125" customWidth="1"/>
    <col min="1282" max="1283" width="12" customWidth="1"/>
    <col min="1284" max="1284" width="14.28515625" customWidth="1"/>
    <col min="1285" max="1285" width="15.5703125" customWidth="1"/>
    <col min="1286" max="1292" width="11.42578125" customWidth="1"/>
    <col min="1293" max="1293" width="16.140625" customWidth="1"/>
    <col min="1294" max="1537" width="11.42578125" customWidth="1"/>
    <col min="1538" max="1539" width="12" customWidth="1"/>
    <col min="1540" max="1540" width="14.28515625" customWidth="1"/>
    <col min="1541" max="1541" width="15.5703125" customWidth="1"/>
    <col min="1542" max="1548" width="11.42578125" customWidth="1"/>
    <col min="1549" max="1549" width="16.140625" customWidth="1"/>
    <col min="1550" max="1793" width="11.42578125" customWidth="1"/>
    <col min="1794" max="1795" width="12" customWidth="1"/>
    <col min="1796" max="1796" width="14.28515625" customWidth="1"/>
    <col min="1797" max="1797" width="15.5703125" customWidth="1"/>
    <col min="1798" max="1804" width="11.42578125" customWidth="1"/>
    <col min="1805" max="1805" width="16.140625" customWidth="1"/>
    <col min="1806" max="2049" width="11.42578125" customWidth="1"/>
    <col min="2050" max="2051" width="12" customWidth="1"/>
    <col min="2052" max="2052" width="14.28515625" customWidth="1"/>
    <col min="2053" max="2053" width="15.5703125" customWidth="1"/>
    <col min="2054" max="2060" width="11.42578125" customWidth="1"/>
    <col min="2061" max="2061" width="16.140625" customWidth="1"/>
    <col min="2062" max="2305" width="11.42578125" customWidth="1"/>
    <col min="2306" max="2307" width="12" customWidth="1"/>
    <col min="2308" max="2308" width="14.28515625" customWidth="1"/>
    <col min="2309" max="2309" width="15.5703125" customWidth="1"/>
    <col min="2310" max="2316" width="11.42578125" customWidth="1"/>
    <col min="2317" max="2317" width="16.140625" customWidth="1"/>
    <col min="2318" max="2561" width="11.42578125" customWidth="1"/>
    <col min="2562" max="2563" width="12" customWidth="1"/>
    <col min="2564" max="2564" width="14.28515625" customWidth="1"/>
    <col min="2565" max="2565" width="15.5703125" customWidth="1"/>
    <col min="2566" max="2572" width="11.42578125" customWidth="1"/>
    <col min="2573" max="2573" width="16.140625" customWidth="1"/>
    <col min="2574" max="2817" width="11.42578125" customWidth="1"/>
    <col min="2818" max="2819" width="12" customWidth="1"/>
    <col min="2820" max="2820" width="14.28515625" customWidth="1"/>
    <col min="2821" max="2821" width="15.5703125" customWidth="1"/>
    <col min="2822" max="2828" width="11.42578125" customWidth="1"/>
    <col min="2829" max="2829" width="16.140625" customWidth="1"/>
    <col min="2830" max="3073" width="11.42578125" customWidth="1"/>
    <col min="3074" max="3075" width="12" customWidth="1"/>
    <col min="3076" max="3076" width="14.28515625" customWidth="1"/>
    <col min="3077" max="3077" width="15.5703125" customWidth="1"/>
    <col min="3078" max="3084" width="11.42578125" customWidth="1"/>
    <col min="3085" max="3085" width="16.140625" customWidth="1"/>
    <col min="3086" max="3329" width="11.42578125" customWidth="1"/>
    <col min="3330" max="3331" width="12" customWidth="1"/>
    <col min="3332" max="3332" width="14.28515625" customWidth="1"/>
    <col min="3333" max="3333" width="15.5703125" customWidth="1"/>
    <col min="3334" max="3340" width="11.42578125" customWidth="1"/>
    <col min="3341" max="3341" width="16.140625" customWidth="1"/>
    <col min="3342" max="3585" width="11.42578125" customWidth="1"/>
    <col min="3586" max="3587" width="12" customWidth="1"/>
    <col min="3588" max="3588" width="14.28515625" customWidth="1"/>
    <col min="3589" max="3589" width="15.5703125" customWidth="1"/>
    <col min="3590" max="3596" width="11.42578125" customWidth="1"/>
    <col min="3597" max="3597" width="16.140625" customWidth="1"/>
    <col min="3598" max="3841" width="11.42578125" customWidth="1"/>
    <col min="3842" max="3843" width="12" customWidth="1"/>
    <col min="3844" max="3844" width="14.28515625" customWidth="1"/>
    <col min="3845" max="3845" width="15.5703125" customWidth="1"/>
    <col min="3846" max="3852" width="11.42578125" customWidth="1"/>
    <col min="3853" max="3853" width="16.140625" customWidth="1"/>
    <col min="3854" max="4097" width="11.42578125" customWidth="1"/>
    <col min="4098" max="4099" width="12" customWidth="1"/>
    <col min="4100" max="4100" width="14.28515625" customWidth="1"/>
    <col min="4101" max="4101" width="15.5703125" customWidth="1"/>
    <col min="4102" max="4108" width="11.42578125" customWidth="1"/>
    <col min="4109" max="4109" width="16.140625" customWidth="1"/>
    <col min="4110" max="4353" width="11.42578125" customWidth="1"/>
    <col min="4354" max="4355" width="12" customWidth="1"/>
    <col min="4356" max="4356" width="14.28515625" customWidth="1"/>
    <col min="4357" max="4357" width="15.5703125" customWidth="1"/>
    <col min="4358" max="4364" width="11.42578125" customWidth="1"/>
    <col min="4365" max="4365" width="16.140625" customWidth="1"/>
    <col min="4366" max="4609" width="11.42578125" customWidth="1"/>
    <col min="4610" max="4611" width="12" customWidth="1"/>
    <col min="4612" max="4612" width="14.28515625" customWidth="1"/>
    <col min="4613" max="4613" width="15.5703125" customWidth="1"/>
    <col min="4614" max="4620" width="11.42578125" customWidth="1"/>
    <col min="4621" max="4621" width="16.140625" customWidth="1"/>
    <col min="4622" max="4865" width="11.42578125" customWidth="1"/>
    <col min="4866" max="4867" width="12" customWidth="1"/>
    <col min="4868" max="4868" width="14.28515625" customWidth="1"/>
    <col min="4869" max="4869" width="15.5703125" customWidth="1"/>
    <col min="4870" max="4876" width="11.42578125" customWidth="1"/>
    <col min="4877" max="4877" width="16.140625" customWidth="1"/>
    <col min="4878" max="5121" width="11.42578125" customWidth="1"/>
    <col min="5122" max="5123" width="12" customWidth="1"/>
    <col min="5124" max="5124" width="14.28515625" customWidth="1"/>
    <col min="5125" max="5125" width="15.5703125" customWidth="1"/>
    <col min="5126" max="5132" width="11.42578125" customWidth="1"/>
    <col min="5133" max="5133" width="16.140625" customWidth="1"/>
    <col min="5134" max="5377" width="11.42578125" customWidth="1"/>
    <col min="5378" max="5379" width="12" customWidth="1"/>
    <col min="5380" max="5380" width="14.28515625" customWidth="1"/>
    <col min="5381" max="5381" width="15.5703125" customWidth="1"/>
    <col min="5382" max="5388" width="11.42578125" customWidth="1"/>
    <col min="5389" max="5389" width="16.140625" customWidth="1"/>
    <col min="5390" max="5633" width="11.42578125" customWidth="1"/>
    <col min="5634" max="5635" width="12" customWidth="1"/>
    <col min="5636" max="5636" width="14.28515625" customWidth="1"/>
    <col min="5637" max="5637" width="15.5703125" customWidth="1"/>
    <col min="5638" max="5644" width="11.42578125" customWidth="1"/>
    <col min="5645" max="5645" width="16.140625" customWidth="1"/>
    <col min="5646" max="5889" width="11.42578125" customWidth="1"/>
    <col min="5890" max="5891" width="12" customWidth="1"/>
    <col min="5892" max="5892" width="14.28515625" customWidth="1"/>
    <col min="5893" max="5893" width="15.5703125" customWidth="1"/>
    <col min="5894" max="5900" width="11.42578125" customWidth="1"/>
    <col min="5901" max="5901" width="16.140625" customWidth="1"/>
    <col min="5902" max="6145" width="11.42578125" customWidth="1"/>
    <col min="6146" max="6147" width="12" customWidth="1"/>
    <col min="6148" max="6148" width="14.28515625" customWidth="1"/>
    <col min="6149" max="6149" width="15.5703125" customWidth="1"/>
    <col min="6150" max="6156" width="11.42578125" customWidth="1"/>
    <col min="6157" max="6157" width="16.140625" customWidth="1"/>
    <col min="6158" max="6401" width="11.42578125" customWidth="1"/>
    <col min="6402" max="6403" width="12" customWidth="1"/>
    <col min="6404" max="6404" width="14.28515625" customWidth="1"/>
    <col min="6405" max="6405" width="15.5703125" customWidth="1"/>
    <col min="6406" max="6412" width="11.42578125" customWidth="1"/>
    <col min="6413" max="6413" width="16.140625" customWidth="1"/>
    <col min="6414" max="6657" width="11.42578125" customWidth="1"/>
    <col min="6658" max="6659" width="12" customWidth="1"/>
    <col min="6660" max="6660" width="14.28515625" customWidth="1"/>
    <col min="6661" max="6661" width="15.5703125" customWidth="1"/>
    <col min="6662" max="6668" width="11.42578125" customWidth="1"/>
    <col min="6669" max="6669" width="16.140625" customWidth="1"/>
    <col min="6670" max="6913" width="11.42578125" customWidth="1"/>
    <col min="6914" max="6915" width="12" customWidth="1"/>
    <col min="6916" max="6916" width="14.28515625" customWidth="1"/>
    <col min="6917" max="6917" width="15.5703125" customWidth="1"/>
    <col min="6918" max="6924" width="11.42578125" customWidth="1"/>
    <col min="6925" max="6925" width="16.140625" customWidth="1"/>
    <col min="6926" max="7169" width="11.42578125" customWidth="1"/>
    <col min="7170" max="7171" width="12" customWidth="1"/>
    <col min="7172" max="7172" width="14.28515625" customWidth="1"/>
    <col min="7173" max="7173" width="15.5703125" customWidth="1"/>
    <col min="7174" max="7180" width="11.42578125" customWidth="1"/>
    <col min="7181" max="7181" width="16.140625" customWidth="1"/>
    <col min="7182" max="7425" width="11.42578125" customWidth="1"/>
    <col min="7426" max="7427" width="12" customWidth="1"/>
    <col min="7428" max="7428" width="14.28515625" customWidth="1"/>
    <col min="7429" max="7429" width="15.5703125" customWidth="1"/>
    <col min="7430" max="7436" width="11.42578125" customWidth="1"/>
    <col min="7437" max="7437" width="16.140625" customWidth="1"/>
    <col min="7438" max="7681" width="11.42578125" customWidth="1"/>
    <col min="7682" max="7683" width="12" customWidth="1"/>
    <col min="7684" max="7684" width="14.28515625" customWidth="1"/>
    <col min="7685" max="7685" width="15.5703125" customWidth="1"/>
    <col min="7686" max="7692" width="11.42578125" customWidth="1"/>
    <col min="7693" max="7693" width="16.140625" customWidth="1"/>
    <col min="7694" max="7937" width="11.42578125" customWidth="1"/>
    <col min="7938" max="7939" width="12" customWidth="1"/>
    <col min="7940" max="7940" width="14.28515625" customWidth="1"/>
    <col min="7941" max="7941" width="15.5703125" customWidth="1"/>
    <col min="7942" max="7948" width="11.42578125" customWidth="1"/>
    <col min="7949" max="7949" width="16.140625" customWidth="1"/>
    <col min="7950" max="8193" width="11.42578125" customWidth="1"/>
    <col min="8194" max="8195" width="12" customWidth="1"/>
    <col min="8196" max="8196" width="14.28515625" customWidth="1"/>
    <col min="8197" max="8197" width="15.5703125" customWidth="1"/>
    <col min="8198" max="8204" width="11.42578125" customWidth="1"/>
    <col min="8205" max="8205" width="16.140625" customWidth="1"/>
    <col min="8206" max="8449" width="11.42578125" customWidth="1"/>
    <col min="8450" max="8451" width="12" customWidth="1"/>
    <col min="8452" max="8452" width="14.28515625" customWidth="1"/>
    <col min="8453" max="8453" width="15.5703125" customWidth="1"/>
    <col min="8454" max="8460" width="11.42578125" customWidth="1"/>
    <col min="8461" max="8461" width="16.140625" customWidth="1"/>
    <col min="8462" max="8705" width="11.42578125" customWidth="1"/>
    <col min="8706" max="8707" width="12" customWidth="1"/>
    <col min="8708" max="8708" width="14.28515625" customWidth="1"/>
    <col min="8709" max="8709" width="15.5703125" customWidth="1"/>
    <col min="8710" max="8716" width="11.42578125" customWidth="1"/>
    <col min="8717" max="8717" width="16.140625" customWidth="1"/>
    <col min="8718" max="8961" width="11.42578125" customWidth="1"/>
    <col min="8962" max="8963" width="12" customWidth="1"/>
    <col min="8964" max="8964" width="14.28515625" customWidth="1"/>
    <col min="8965" max="8965" width="15.5703125" customWidth="1"/>
    <col min="8966" max="8972" width="11.42578125" customWidth="1"/>
    <col min="8973" max="8973" width="16.140625" customWidth="1"/>
    <col min="8974" max="9217" width="11.42578125" customWidth="1"/>
    <col min="9218" max="9219" width="12" customWidth="1"/>
    <col min="9220" max="9220" width="14.28515625" customWidth="1"/>
    <col min="9221" max="9221" width="15.5703125" customWidth="1"/>
    <col min="9222" max="9228" width="11.42578125" customWidth="1"/>
    <col min="9229" max="9229" width="16.140625" customWidth="1"/>
    <col min="9230" max="9473" width="11.42578125" customWidth="1"/>
    <col min="9474" max="9475" width="12" customWidth="1"/>
    <col min="9476" max="9476" width="14.28515625" customWidth="1"/>
    <col min="9477" max="9477" width="15.5703125" customWidth="1"/>
    <col min="9478" max="9484" width="11.42578125" customWidth="1"/>
    <col min="9485" max="9485" width="16.140625" customWidth="1"/>
    <col min="9486" max="9729" width="11.42578125" customWidth="1"/>
    <col min="9730" max="9731" width="12" customWidth="1"/>
    <col min="9732" max="9732" width="14.28515625" customWidth="1"/>
    <col min="9733" max="9733" width="15.5703125" customWidth="1"/>
    <col min="9734" max="9740" width="11.42578125" customWidth="1"/>
    <col min="9741" max="9741" width="16.140625" customWidth="1"/>
    <col min="9742" max="9985" width="11.42578125" customWidth="1"/>
    <col min="9986" max="9987" width="12" customWidth="1"/>
    <col min="9988" max="9988" width="14.28515625" customWidth="1"/>
    <col min="9989" max="9989" width="15.5703125" customWidth="1"/>
    <col min="9990" max="9996" width="11.42578125" customWidth="1"/>
    <col min="9997" max="9997" width="16.140625" customWidth="1"/>
    <col min="9998" max="10241" width="11.42578125" customWidth="1"/>
    <col min="10242" max="10243" width="12" customWidth="1"/>
    <col min="10244" max="10244" width="14.28515625" customWidth="1"/>
    <col min="10245" max="10245" width="15.5703125" customWidth="1"/>
    <col min="10246" max="10252" width="11.42578125" customWidth="1"/>
    <col min="10253" max="10253" width="16.140625" customWidth="1"/>
    <col min="10254" max="10497" width="11.42578125" customWidth="1"/>
    <col min="10498" max="10499" width="12" customWidth="1"/>
    <col min="10500" max="10500" width="14.28515625" customWidth="1"/>
    <col min="10501" max="10501" width="15.5703125" customWidth="1"/>
    <col min="10502" max="10508" width="11.42578125" customWidth="1"/>
    <col min="10509" max="10509" width="16.140625" customWidth="1"/>
    <col min="10510" max="10753" width="11.42578125" customWidth="1"/>
    <col min="10754" max="10755" width="12" customWidth="1"/>
    <col min="10756" max="10756" width="14.28515625" customWidth="1"/>
    <col min="10757" max="10757" width="15.5703125" customWidth="1"/>
    <col min="10758" max="10764" width="11.42578125" customWidth="1"/>
    <col min="10765" max="10765" width="16.140625" customWidth="1"/>
    <col min="10766" max="11009" width="11.42578125" customWidth="1"/>
    <col min="11010" max="11011" width="12" customWidth="1"/>
    <col min="11012" max="11012" width="14.28515625" customWidth="1"/>
    <col min="11013" max="11013" width="15.5703125" customWidth="1"/>
    <col min="11014" max="11020" width="11.42578125" customWidth="1"/>
    <col min="11021" max="11021" width="16.140625" customWidth="1"/>
    <col min="11022" max="11265" width="11.42578125" customWidth="1"/>
    <col min="11266" max="11267" width="12" customWidth="1"/>
    <col min="11268" max="11268" width="14.28515625" customWidth="1"/>
    <col min="11269" max="11269" width="15.5703125" customWidth="1"/>
    <col min="11270" max="11276" width="11.42578125" customWidth="1"/>
    <col min="11277" max="11277" width="16.140625" customWidth="1"/>
    <col min="11278" max="11521" width="11.42578125" customWidth="1"/>
    <col min="11522" max="11523" width="12" customWidth="1"/>
    <col min="11524" max="11524" width="14.28515625" customWidth="1"/>
    <col min="11525" max="11525" width="15.5703125" customWidth="1"/>
    <col min="11526" max="11532" width="11.42578125" customWidth="1"/>
    <col min="11533" max="11533" width="16.140625" customWidth="1"/>
    <col min="11534" max="11777" width="11.42578125" customWidth="1"/>
    <col min="11778" max="11779" width="12" customWidth="1"/>
    <col min="11780" max="11780" width="14.28515625" customWidth="1"/>
    <col min="11781" max="11781" width="15.5703125" customWidth="1"/>
    <col min="11782" max="11788" width="11.42578125" customWidth="1"/>
    <col min="11789" max="11789" width="16.140625" customWidth="1"/>
    <col min="11790" max="12033" width="11.42578125" customWidth="1"/>
    <col min="12034" max="12035" width="12" customWidth="1"/>
    <col min="12036" max="12036" width="14.28515625" customWidth="1"/>
    <col min="12037" max="12037" width="15.5703125" customWidth="1"/>
    <col min="12038" max="12044" width="11.42578125" customWidth="1"/>
    <col min="12045" max="12045" width="16.140625" customWidth="1"/>
    <col min="12046" max="12289" width="11.42578125" customWidth="1"/>
    <col min="12290" max="12291" width="12" customWidth="1"/>
    <col min="12292" max="12292" width="14.28515625" customWidth="1"/>
    <col min="12293" max="12293" width="15.5703125" customWidth="1"/>
    <col min="12294" max="12300" width="11.42578125" customWidth="1"/>
    <col min="12301" max="12301" width="16.140625" customWidth="1"/>
    <col min="12302" max="12545" width="11.42578125" customWidth="1"/>
    <col min="12546" max="12547" width="12" customWidth="1"/>
    <col min="12548" max="12548" width="14.28515625" customWidth="1"/>
    <col min="12549" max="12549" width="15.5703125" customWidth="1"/>
    <col min="12550" max="12556" width="11.42578125" customWidth="1"/>
    <col min="12557" max="12557" width="16.140625" customWidth="1"/>
    <col min="12558" max="12801" width="11.42578125" customWidth="1"/>
    <col min="12802" max="12803" width="12" customWidth="1"/>
    <col min="12804" max="12804" width="14.28515625" customWidth="1"/>
    <col min="12805" max="12805" width="15.5703125" customWidth="1"/>
    <col min="12806" max="12812" width="11.42578125" customWidth="1"/>
    <col min="12813" max="12813" width="16.140625" customWidth="1"/>
    <col min="12814" max="13057" width="11.42578125" customWidth="1"/>
    <col min="13058" max="13059" width="12" customWidth="1"/>
    <col min="13060" max="13060" width="14.28515625" customWidth="1"/>
    <col min="13061" max="13061" width="15.5703125" customWidth="1"/>
    <col min="13062" max="13068" width="11.42578125" customWidth="1"/>
    <col min="13069" max="13069" width="16.140625" customWidth="1"/>
    <col min="13070" max="13313" width="11.42578125" customWidth="1"/>
    <col min="13314" max="13315" width="12" customWidth="1"/>
    <col min="13316" max="13316" width="14.28515625" customWidth="1"/>
    <col min="13317" max="13317" width="15.5703125" customWidth="1"/>
    <col min="13318" max="13324" width="11.42578125" customWidth="1"/>
    <col min="13325" max="13325" width="16.140625" customWidth="1"/>
    <col min="13326" max="13569" width="11.42578125" customWidth="1"/>
    <col min="13570" max="13571" width="12" customWidth="1"/>
    <col min="13572" max="13572" width="14.28515625" customWidth="1"/>
    <col min="13573" max="13573" width="15.5703125" customWidth="1"/>
    <col min="13574" max="13580" width="11.42578125" customWidth="1"/>
    <col min="13581" max="13581" width="16.140625" customWidth="1"/>
    <col min="13582" max="13825" width="11.42578125" customWidth="1"/>
    <col min="13826" max="13827" width="12" customWidth="1"/>
    <col min="13828" max="13828" width="14.28515625" customWidth="1"/>
    <col min="13829" max="13829" width="15.5703125" customWidth="1"/>
    <col min="13830" max="13836" width="11.42578125" customWidth="1"/>
    <col min="13837" max="13837" width="16.140625" customWidth="1"/>
    <col min="13838" max="14081" width="11.42578125" customWidth="1"/>
    <col min="14082" max="14083" width="12" customWidth="1"/>
    <col min="14084" max="14084" width="14.28515625" customWidth="1"/>
    <col min="14085" max="14085" width="15.5703125" customWidth="1"/>
    <col min="14086" max="14092" width="11.42578125" customWidth="1"/>
    <col min="14093" max="14093" width="16.140625" customWidth="1"/>
    <col min="14094" max="14337" width="11.42578125" customWidth="1"/>
    <col min="14338" max="14339" width="12" customWidth="1"/>
    <col min="14340" max="14340" width="14.28515625" customWidth="1"/>
    <col min="14341" max="14341" width="15.5703125" customWidth="1"/>
    <col min="14342" max="14348" width="11.42578125" customWidth="1"/>
    <col min="14349" max="14349" width="16.140625" customWidth="1"/>
    <col min="14350" max="14593" width="11.42578125" customWidth="1"/>
    <col min="14594" max="14595" width="12" customWidth="1"/>
    <col min="14596" max="14596" width="14.28515625" customWidth="1"/>
    <col min="14597" max="14597" width="15.5703125" customWidth="1"/>
    <col min="14598" max="14604" width="11.42578125" customWidth="1"/>
    <col min="14605" max="14605" width="16.140625" customWidth="1"/>
    <col min="14606" max="14849" width="11.42578125" customWidth="1"/>
    <col min="14850" max="14851" width="12" customWidth="1"/>
    <col min="14852" max="14852" width="14.28515625" customWidth="1"/>
    <col min="14853" max="14853" width="15.5703125" customWidth="1"/>
    <col min="14854" max="14860" width="11.42578125" customWidth="1"/>
    <col min="14861" max="14861" width="16.140625" customWidth="1"/>
    <col min="14862" max="15105" width="11.42578125" customWidth="1"/>
    <col min="15106" max="15107" width="12" customWidth="1"/>
    <col min="15108" max="15108" width="14.28515625" customWidth="1"/>
    <col min="15109" max="15109" width="15.5703125" customWidth="1"/>
    <col min="15110" max="15116" width="11.42578125" customWidth="1"/>
    <col min="15117" max="15117" width="16.140625" customWidth="1"/>
    <col min="15118" max="15361" width="11.42578125" customWidth="1"/>
    <col min="15362" max="15363" width="12" customWidth="1"/>
    <col min="15364" max="15364" width="14.28515625" customWidth="1"/>
    <col min="15365" max="15365" width="15.5703125" customWidth="1"/>
    <col min="15366" max="15372" width="11.42578125" customWidth="1"/>
    <col min="15373" max="15373" width="16.140625" customWidth="1"/>
    <col min="15374" max="15617" width="11.42578125" customWidth="1"/>
    <col min="15618" max="15619" width="12" customWidth="1"/>
    <col min="15620" max="15620" width="14.28515625" customWidth="1"/>
    <col min="15621" max="15621" width="15.5703125" customWidth="1"/>
    <col min="15622" max="15628" width="11.42578125" customWidth="1"/>
    <col min="15629" max="15629" width="16.140625" customWidth="1"/>
    <col min="15630" max="15873" width="11.42578125" customWidth="1"/>
    <col min="15874" max="15875" width="12" customWidth="1"/>
    <col min="15876" max="15876" width="14.28515625" customWidth="1"/>
    <col min="15877" max="15877" width="15.5703125" customWidth="1"/>
    <col min="15878" max="15884" width="11.42578125" customWidth="1"/>
    <col min="15885" max="15885" width="16.140625" customWidth="1"/>
    <col min="15886" max="16129" width="11.42578125" customWidth="1"/>
    <col min="16130" max="16131" width="12" customWidth="1"/>
    <col min="16132" max="16132" width="14.28515625" customWidth="1"/>
    <col min="16133" max="16133" width="15.5703125" customWidth="1"/>
    <col min="16134" max="16140" width="11.42578125" customWidth="1"/>
    <col min="16141" max="16141" width="16.140625" customWidth="1"/>
    <col min="16142" max="16384" width="11.42578125" customWidth="1"/>
  </cols>
  <sheetData>
    <row r="1" spans="1:13" ht="24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</v>
      </c>
    </row>
    <row r="2" spans="1:13" ht="15.75" thickBot="1" x14ac:dyDescent="0.3">
      <c r="A2" s="3">
        <v>43282</v>
      </c>
      <c r="B2" s="4">
        <v>46.223221000000002</v>
      </c>
      <c r="C2" s="4">
        <v>45.437224999999998</v>
      </c>
      <c r="D2" s="5"/>
      <c r="E2" s="5"/>
      <c r="H2" s="5"/>
      <c r="I2" s="6" t="s">
        <v>4</v>
      </c>
      <c r="J2" s="6" t="s">
        <v>5</v>
      </c>
      <c r="K2" s="7" t="s">
        <v>6</v>
      </c>
      <c r="L2" s="7" t="s">
        <v>7</v>
      </c>
      <c r="M2" s="6" t="s">
        <v>8</v>
      </c>
    </row>
    <row r="3" spans="1:13" x14ac:dyDescent="0.25">
      <c r="A3" s="3">
        <v>43313</v>
      </c>
      <c r="B3" s="4">
        <v>55.293456999999997</v>
      </c>
      <c r="C3" s="4">
        <v>46.283188000000003</v>
      </c>
      <c r="D3" s="8">
        <f>(B3-B2)/B2</f>
        <v>0.19622682720444759</v>
      </c>
      <c r="E3" s="8">
        <f>(C3-C2)/C2</f>
        <v>1.8618280495783023E-2</v>
      </c>
      <c r="H3" s="5" t="s">
        <v>9</v>
      </c>
      <c r="I3" s="9">
        <v>0</v>
      </c>
      <c r="J3" s="10">
        <f>1-I3</f>
        <v>1</v>
      </c>
      <c r="K3" s="11">
        <f>I3*$D$30+J3*$E$30</f>
        <v>0.13954603118888625</v>
      </c>
      <c r="L3" s="12">
        <f>I3^2*$D$31+J3^2*$E$31+I3*J3*$D$33</f>
        <v>2.2988627011778687E-2</v>
      </c>
      <c r="M3" s="11">
        <f>SQRT(L3)</f>
        <v>0.15162000861290928</v>
      </c>
    </row>
    <row r="4" spans="1:13" x14ac:dyDescent="0.25">
      <c r="A4" s="3">
        <v>43344</v>
      </c>
      <c r="B4" s="4">
        <v>55.026671999999998</v>
      </c>
      <c r="C4" s="4">
        <v>46.404708999999997</v>
      </c>
      <c r="D4" s="8">
        <f t="shared" ref="D4:E25" si="0">(B4-B3)/B3</f>
        <v>-4.8248927535856322E-3</v>
      </c>
      <c r="E4" s="8">
        <f t="shared" si="0"/>
        <v>2.6255970094366493E-3</v>
      </c>
      <c r="H4" s="5" t="s">
        <v>10</v>
      </c>
      <c r="I4" s="9">
        <v>0.1</v>
      </c>
      <c r="J4" s="10">
        <f t="shared" ref="J4:J13" si="1">1-I4</f>
        <v>0.9</v>
      </c>
      <c r="K4" s="11">
        <f t="shared" ref="K4:K13" si="2">I4*$D$30+J4*$E$30</f>
        <v>0.16744706058000422</v>
      </c>
      <c r="L4" s="12">
        <f t="shared" ref="L4:L13" si="3">I4^2*$D$31+J4^2*$E$31+I4*J4*$D$33</f>
        <v>2.0776878213131001E-2</v>
      </c>
      <c r="M4" s="11">
        <f t="shared" ref="M4:M13" si="4">SQRT(L4)</f>
        <v>0.14414186835590484</v>
      </c>
    </row>
    <row r="5" spans="1:13" x14ac:dyDescent="0.25">
      <c r="A5" s="3">
        <v>43374</v>
      </c>
      <c r="B5" s="4">
        <v>53.349594000000003</v>
      </c>
      <c r="C5" s="4">
        <v>46.897167000000003</v>
      </c>
      <c r="D5" s="8">
        <f t="shared" si="0"/>
        <v>-3.0477547324686372E-2</v>
      </c>
      <c r="E5" s="8">
        <f t="shared" si="0"/>
        <v>1.0612241960185686E-2</v>
      </c>
      <c r="H5" s="5" t="s">
        <v>11</v>
      </c>
      <c r="I5" s="9">
        <v>0.2</v>
      </c>
      <c r="J5" s="10">
        <f t="shared" si="1"/>
        <v>0.8</v>
      </c>
      <c r="K5" s="11">
        <f t="shared" si="2"/>
        <v>0.19534808997112221</v>
      </c>
      <c r="L5" s="12">
        <f t="shared" si="3"/>
        <v>2.1284688625769547E-2</v>
      </c>
      <c r="M5" s="11">
        <f t="shared" si="4"/>
        <v>0.14589272985920013</v>
      </c>
    </row>
    <row r="6" spans="1:13" x14ac:dyDescent="0.25">
      <c r="A6" s="3">
        <v>43405</v>
      </c>
      <c r="B6" s="4">
        <v>43.530890999999997</v>
      </c>
      <c r="C6" s="4">
        <v>49.331046999999998</v>
      </c>
      <c r="D6" s="8">
        <f t="shared" si="0"/>
        <v>-0.18404456836166375</v>
      </c>
      <c r="E6" s="8">
        <f t="shared" si="0"/>
        <v>5.1898230867548883E-2</v>
      </c>
      <c r="H6" s="5" t="s">
        <v>12</v>
      </c>
      <c r="I6" s="9">
        <v>0.3</v>
      </c>
      <c r="J6" s="10">
        <f t="shared" si="1"/>
        <v>0.7</v>
      </c>
      <c r="K6" s="11">
        <f t="shared" si="2"/>
        <v>0.22324911936224018</v>
      </c>
      <c r="L6" s="12">
        <f t="shared" si="3"/>
        <v>2.4512058249694321E-2</v>
      </c>
      <c r="M6" s="11">
        <f t="shared" si="4"/>
        <v>0.15656327235240811</v>
      </c>
    </row>
    <row r="7" spans="1:13" x14ac:dyDescent="0.25">
      <c r="A7" s="3">
        <v>43435</v>
      </c>
      <c r="B7" s="4">
        <v>38.585068</v>
      </c>
      <c r="C7" s="4">
        <v>47.362690000000001</v>
      </c>
      <c r="D7" s="8">
        <f t="shared" si="0"/>
        <v>-0.11361639714656881</v>
      </c>
      <c r="E7" s="8">
        <f t="shared" si="0"/>
        <v>-3.9900977573007874E-2</v>
      </c>
      <c r="H7" s="5" t="s">
        <v>13</v>
      </c>
      <c r="I7" s="9">
        <v>0.4</v>
      </c>
      <c r="J7" s="10">
        <f t="shared" si="1"/>
        <v>0.6</v>
      </c>
      <c r="K7" s="11">
        <f t="shared" si="2"/>
        <v>0.25115014875335817</v>
      </c>
      <c r="L7" s="12">
        <f t="shared" si="3"/>
        <v>3.0458987084905347E-2</v>
      </c>
      <c r="M7" s="11">
        <f t="shared" si="4"/>
        <v>0.17452503283169823</v>
      </c>
    </row>
    <row r="8" spans="1:13" x14ac:dyDescent="0.25">
      <c r="A8" s="3">
        <v>43466</v>
      </c>
      <c r="B8" s="4">
        <v>40.713183999999998</v>
      </c>
      <c r="C8" s="4">
        <v>49.737976000000003</v>
      </c>
      <c r="D8" s="8">
        <f t="shared" si="0"/>
        <v>5.5153874550642197E-2</v>
      </c>
      <c r="E8" s="8">
        <f t="shared" si="0"/>
        <v>5.01509943797534E-2</v>
      </c>
      <c r="H8" s="5" t="s">
        <v>14</v>
      </c>
      <c r="I8" s="9">
        <v>0.5</v>
      </c>
      <c r="J8" s="10">
        <f t="shared" si="1"/>
        <v>0.5</v>
      </c>
      <c r="K8" s="11">
        <f t="shared" si="2"/>
        <v>0.27905117814447611</v>
      </c>
      <c r="L8" s="12">
        <f t="shared" si="3"/>
        <v>3.9125475131402597E-2</v>
      </c>
      <c r="M8" s="11">
        <f t="shared" si="4"/>
        <v>0.19780160548236861</v>
      </c>
    </row>
    <row r="9" spans="1:13" x14ac:dyDescent="0.25">
      <c r="A9" s="3">
        <v>43497</v>
      </c>
      <c r="B9" s="4">
        <v>42.354534000000001</v>
      </c>
      <c r="C9" s="4">
        <v>52.283133999999997</v>
      </c>
      <c r="D9" s="8">
        <f t="shared" si="0"/>
        <v>4.0314950557539364E-2</v>
      </c>
      <c r="E9" s="8">
        <f t="shared" si="0"/>
        <v>5.1171322291039614E-2</v>
      </c>
      <c r="H9" s="5" t="s">
        <v>15</v>
      </c>
      <c r="I9" s="9">
        <v>0.6</v>
      </c>
      <c r="J9" s="10">
        <f t="shared" si="1"/>
        <v>0.4</v>
      </c>
      <c r="K9" s="11">
        <f t="shared" si="2"/>
        <v>0.3069522075355941</v>
      </c>
      <c r="L9" s="12">
        <f t="shared" si="3"/>
        <v>5.0511522389186089E-2</v>
      </c>
      <c r="M9" s="11">
        <f t="shared" si="4"/>
        <v>0.22474768605969248</v>
      </c>
    </row>
    <row r="10" spans="1:13" x14ac:dyDescent="0.25">
      <c r="A10" s="3">
        <v>43525</v>
      </c>
      <c r="B10" s="4">
        <v>46.663288000000001</v>
      </c>
      <c r="C10" s="4">
        <v>53.378779999999999</v>
      </c>
      <c r="D10" s="8">
        <f t="shared" si="0"/>
        <v>0.10173064352449257</v>
      </c>
      <c r="E10" s="8">
        <f t="shared" si="0"/>
        <v>2.0956012315558631E-2</v>
      </c>
      <c r="H10" s="5" t="s">
        <v>16</v>
      </c>
      <c r="I10" s="9">
        <v>0.7</v>
      </c>
      <c r="J10" s="10">
        <f t="shared" si="1"/>
        <v>0.30000000000000004</v>
      </c>
      <c r="K10" s="11">
        <f t="shared" si="2"/>
        <v>0.33485323692671209</v>
      </c>
      <c r="L10" s="12">
        <f t="shared" si="3"/>
        <v>6.4617128858255796E-2</v>
      </c>
      <c r="M10" s="11">
        <f t="shared" si="4"/>
        <v>0.25419899460512385</v>
      </c>
    </row>
    <row r="11" spans="1:13" x14ac:dyDescent="0.25">
      <c r="A11" s="3">
        <v>43556</v>
      </c>
      <c r="B11" s="4">
        <v>49.296771999999997</v>
      </c>
      <c r="C11" s="4">
        <v>53.388385999999997</v>
      </c>
      <c r="D11" s="8">
        <f t="shared" si="0"/>
        <v>5.6435885958143278E-2</v>
      </c>
      <c r="E11" s="8">
        <f t="shared" si="0"/>
        <v>1.7995915230730275E-4</v>
      </c>
      <c r="H11" s="5" t="s">
        <v>17</v>
      </c>
      <c r="I11" s="9">
        <v>0.8</v>
      </c>
      <c r="J11" s="10">
        <f t="shared" si="1"/>
        <v>0.19999999999999996</v>
      </c>
      <c r="K11" s="11">
        <f t="shared" si="2"/>
        <v>0.36275426631783009</v>
      </c>
      <c r="L11" s="12">
        <f t="shared" si="3"/>
        <v>8.1442294538611792E-2</v>
      </c>
      <c r="M11" s="11">
        <f t="shared" si="4"/>
        <v>0.28538096386867118</v>
      </c>
    </row>
    <row r="12" spans="1:13" x14ac:dyDescent="0.25">
      <c r="A12" s="3">
        <v>43586</v>
      </c>
      <c r="B12" s="4">
        <v>43.007851000000002</v>
      </c>
      <c r="C12" s="4">
        <v>53.926597999999998</v>
      </c>
      <c r="D12" s="8">
        <f t="shared" si="0"/>
        <v>-0.1275726735210978</v>
      </c>
      <c r="E12" s="8">
        <f t="shared" si="0"/>
        <v>1.0081068942597395E-2</v>
      </c>
      <c r="H12" s="5" t="s">
        <v>18</v>
      </c>
      <c r="I12" s="9">
        <v>0.9</v>
      </c>
      <c r="J12" s="10">
        <f t="shared" si="1"/>
        <v>9.9999999999999978E-2</v>
      </c>
      <c r="K12" s="11">
        <f t="shared" si="2"/>
        <v>0.39065529570894808</v>
      </c>
      <c r="L12" s="12">
        <f t="shared" si="3"/>
        <v>0.10098701943025397</v>
      </c>
      <c r="M12" s="11">
        <f t="shared" si="4"/>
        <v>0.31778454875946055</v>
      </c>
    </row>
    <row r="13" spans="1:13" x14ac:dyDescent="0.25">
      <c r="A13" s="3">
        <v>43617</v>
      </c>
      <c r="B13" s="4">
        <v>48.808441000000002</v>
      </c>
      <c r="C13" s="4">
        <v>56.046985999999997</v>
      </c>
      <c r="D13" s="8">
        <f t="shared" si="0"/>
        <v>0.13487281659341685</v>
      </c>
      <c r="E13" s="8">
        <f t="shared" si="0"/>
        <v>3.9319891827776683E-2</v>
      </c>
      <c r="H13" s="5" t="s">
        <v>19</v>
      </c>
      <c r="I13" s="9">
        <v>1</v>
      </c>
      <c r="J13" s="10">
        <f t="shared" si="1"/>
        <v>0</v>
      </c>
      <c r="K13" s="11">
        <f t="shared" si="2"/>
        <v>0.41855632510006602</v>
      </c>
      <c r="L13" s="12">
        <f t="shared" si="3"/>
        <v>0.12325130353318239</v>
      </c>
      <c r="M13" s="11">
        <f t="shared" si="4"/>
        <v>0.35107165014165187</v>
      </c>
    </row>
    <row r="14" spans="1:13" x14ac:dyDescent="0.25">
      <c r="A14" s="3">
        <v>43647</v>
      </c>
      <c r="B14" s="4">
        <v>52.537140000000001</v>
      </c>
      <c r="C14" s="4">
        <v>56.347014999999999</v>
      </c>
      <c r="D14" s="8">
        <f t="shared" si="0"/>
        <v>7.6394552327536933E-2</v>
      </c>
      <c r="E14" s="8">
        <f t="shared" si="0"/>
        <v>5.3531692141304821E-3</v>
      </c>
    </row>
    <row r="15" spans="1:13" x14ac:dyDescent="0.25">
      <c r="A15" s="3">
        <v>43678</v>
      </c>
      <c r="B15" s="4">
        <v>51.476730000000003</v>
      </c>
      <c r="C15" s="4">
        <v>61.021625999999998</v>
      </c>
      <c r="D15" s="8">
        <f t="shared" si="0"/>
        <v>-2.0184006971068418E-2</v>
      </c>
      <c r="E15" s="8">
        <f t="shared" si="0"/>
        <v>8.2961111604580987E-2</v>
      </c>
    </row>
    <row r="16" spans="1:13" x14ac:dyDescent="0.25">
      <c r="A16" s="3">
        <v>43709</v>
      </c>
      <c r="B16" s="4">
        <v>55.442405999999998</v>
      </c>
      <c r="C16" s="4">
        <v>62.302531999999999</v>
      </c>
      <c r="D16" s="8">
        <f t="shared" si="0"/>
        <v>7.7038226787132638E-2</v>
      </c>
      <c r="E16" s="8">
        <f t="shared" si="0"/>
        <v>2.0991017184628966E-2</v>
      </c>
    </row>
    <row r="17" spans="1:5" x14ac:dyDescent="0.25">
      <c r="A17" s="3">
        <v>43739</v>
      </c>
      <c r="B17" s="4">
        <v>61.579020999999997</v>
      </c>
      <c r="C17" s="4">
        <v>62.273299999999999</v>
      </c>
      <c r="D17" s="8">
        <f t="shared" si="0"/>
        <v>0.11068450023615496</v>
      </c>
      <c r="E17" s="8">
        <f t="shared" si="0"/>
        <v>-4.6919441412108853E-4</v>
      </c>
    </row>
    <row r="18" spans="1:5" x14ac:dyDescent="0.25">
      <c r="A18" s="3">
        <v>43770</v>
      </c>
      <c r="B18" s="4">
        <v>66.156113000000005</v>
      </c>
      <c r="C18" s="4">
        <v>60.080905999999999</v>
      </c>
      <c r="D18" s="8">
        <f t="shared" si="0"/>
        <v>7.4328755567582144E-2</v>
      </c>
      <c r="E18" s="8">
        <f t="shared" si="0"/>
        <v>-3.5206003214860948E-2</v>
      </c>
    </row>
    <row r="19" spans="1:5" x14ac:dyDescent="0.25">
      <c r="A19" s="3">
        <v>43800</v>
      </c>
      <c r="B19" s="4">
        <v>72.909499999999994</v>
      </c>
      <c r="C19" s="4">
        <v>61.590279000000002</v>
      </c>
      <c r="D19" s="8">
        <f t="shared" si="0"/>
        <v>0.1020825845678084</v>
      </c>
      <c r="E19" s="8">
        <f t="shared" si="0"/>
        <v>2.5122340864833226E-2</v>
      </c>
    </row>
    <row r="20" spans="1:5" x14ac:dyDescent="0.25">
      <c r="A20" s="3">
        <v>43831</v>
      </c>
      <c r="B20" s="4">
        <v>76.847342999999995</v>
      </c>
      <c r="C20" s="4">
        <v>67.147521999999995</v>
      </c>
      <c r="D20" s="8">
        <f t="shared" si="0"/>
        <v>5.4010012412648571E-2</v>
      </c>
      <c r="E20" s="8">
        <f t="shared" si="0"/>
        <v>9.0229222699250836E-2</v>
      </c>
    </row>
    <row r="21" spans="1:5" x14ac:dyDescent="0.25">
      <c r="A21" s="3">
        <v>43862</v>
      </c>
      <c r="B21" s="4">
        <v>67.871758</v>
      </c>
      <c r="C21" s="4">
        <v>59.218406999999999</v>
      </c>
      <c r="D21" s="8">
        <f t="shared" si="0"/>
        <v>-0.11679759702297055</v>
      </c>
      <c r="E21" s="8">
        <f t="shared" si="0"/>
        <v>-0.11808499798399108</v>
      </c>
    </row>
    <row r="22" spans="1:5" x14ac:dyDescent="0.25">
      <c r="A22" s="3">
        <v>43891</v>
      </c>
      <c r="B22" s="4">
        <v>63.286769999999997</v>
      </c>
      <c r="C22" s="4">
        <v>57.929661000000003</v>
      </c>
      <c r="D22" s="8">
        <f t="shared" si="0"/>
        <v>-6.7553694424712013E-2</v>
      </c>
      <c r="E22" s="8">
        <f t="shared" si="0"/>
        <v>-2.1762591486123497E-2</v>
      </c>
    </row>
    <row r="23" spans="1:5" x14ac:dyDescent="0.25">
      <c r="A23" s="3">
        <v>43922</v>
      </c>
      <c r="B23" s="4">
        <v>73.119872999999998</v>
      </c>
      <c r="C23" s="4">
        <v>56.292839000000001</v>
      </c>
      <c r="D23" s="8">
        <f t="shared" si="0"/>
        <v>0.15537375347169718</v>
      </c>
      <c r="E23" s="8">
        <f t="shared" si="0"/>
        <v>-2.8255335379918797E-2</v>
      </c>
    </row>
    <row r="24" spans="1:5" x14ac:dyDescent="0.25">
      <c r="A24" s="3">
        <v>43952</v>
      </c>
      <c r="B24" s="4">
        <v>79.127746999999999</v>
      </c>
      <c r="C24" s="4">
        <v>57.762034999999997</v>
      </c>
      <c r="D24" s="8">
        <f t="shared" si="0"/>
        <v>8.2164721484130607E-2</v>
      </c>
      <c r="E24" s="8">
        <f t="shared" si="0"/>
        <v>2.6099163341184419E-2</v>
      </c>
    </row>
    <row r="25" spans="1:5" x14ac:dyDescent="0.25">
      <c r="A25" s="3">
        <v>43983</v>
      </c>
      <c r="B25" s="4">
        <v>91.035858000000005</v>
      </c>
      <c r="C25" s="4">
        <v>58.037716000000003</v>
      </c>
      <c r="D25" s="8">
        <f t="shared" si="0"/>
        <v>0.15049222872477344</v>
      </c>
      <c r="E25" s="8">
        <f t="shared" si="0"/>
        <v>4.7727023467924188E-3</v>
      </c>
    </row>
    <row r="28" spans="1:5" ht="20.25" customHeight="1" x14ac:dyDescent="0.25">
      <c r="A28" s="13" t="s">
        <v>20</v>
      </c>
      <c r="B28" s="13"/>
      <c r="C28" s="13"/>
      <c r="D28" s="13"/>
      <c r="E28" s="13"/>
    </row>
    <row r="29" spans="1:5" x14ac:dyDescent="0.25">
      <c r="A29" s="14"/>
    </row>
    <row r="30" spans="1:5" ht="15.75" thickBot="1" x14ac:dyDescent="0.3">
      <c r="A30" s="15" t="s">
        <v>21</v>
      </c>
      <c r="B30" s="15"/>
      <c r="C30" s="15"/>
      <c r="D30" s="16">
        <f>AVERAGE(D3:D25)*12</f>
        <v>0.41855632510006602</v>
      </c>
      <c r="E30" s="16">
        <f>AVERAGE(E3:E25)*12</f>
        <v>0.13954603118888625</v>
      </c>
    </row>
    <row r="31" spans="1:5" ht="15.75" thickBot="1" x14ac:dyDescent="0.3">
      <c r="A31" s="15" t="s">
        <v>22</v>
      </c>
      <c r="B31" s="15"/>
      <c r="C31" s="15"/>
      <c r="D31" s="17">
        <f>_xlfn.VAR.S(D3:D25)*12</f>
        <v>0.12325130353318239</v>
      </c>
      <c r="E31" s="17">
        <f>_xlfn.VAR.S(E3:E25)*12</f>
        <v>2.2988627011778687E-2</v>
      </c>
    </row>
    <row r="32" spans="1:5" ht="15.75" thickBot="1" x14ac:dyDescent="0.3">
      <c r="A32" s="15" t="s">
        <v>23</v>
      </c>
      <c r="B32" s="15"/>
      <c r="C32" s="15"/>
      <c r="D32" s="16">
        <f>_xlfn.STDEV.S(D3:D25)*SQRT(12)</f>
        <v>0.35107165014165181</v>
      </c>
      <c r="E32" s="16">
        <f>_xlfn.STDEV.S(E3:E25)*SQRT(12)</f>
        <v>0.15162000861290928</v>
      </c>
    </row>
    <row r="33" spans="1:5" ht="15.75" thickBot="1" x14ac:dyDescent="0.3">
      <c r="A33" s="15" t="s">
        <v>24</v>
      </c>
      <c r="B33" s="15"/>
      <c r="C33" s="15"/>
      <c r="D33" s="18">
        <f>_xlfn.COVARIANCE.S(D3:D25, E3:E25)*12</f>
        <v>1.0261969980649297E-2</v>
      </c>
      <c r="E33" s="18"/>
    </row>
    <row r="34" spans="1:5" ht="15.75" thickBot="1" x14ac:dyDescent="0.3">
      <c r="A34" s="15" t="s">
        <v>25</v>
      </c>
      <c r="B34" s="15"/>
      <c r="C34" s="15"/>
      <c r="D34" s="18">
        <f>CORREL(D3:D25, E3:E25)</f>
        <v>0.1927873183194603</v>
      </c>
      <c r="E34" s="18"/>
    </row>
  </sheetData>
  <mergeCells count="8">
    <mergeCell ref="A34:C34"/>
    <mergeCell ref="D34:E34"/>
    <mergeCell ref="A28:E28"/>
    <mergeCell ref="A30:C30"/>
    <mergeCell ref="A31:C31"/>
    <mergeCell ref="A32:C32"/>
    <mergeCell ref="A33:C33"/>
    <mergeCell ref="D33:E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Bangousha</dc:creator>
  <cp:lastModifiedBy>Bangousha</cp:lastModifiedBy>
  <dcterms:created xsi:type="dcterms:W3CDTF">2022-12-15T12:10:02Z</dcterms:created>
  <dcterms:modified xsi:type="dcterms:W3CDTF">2022-12-15T12:17:12Z</dcterms:modified>
</cp:coreProperties>
</file>