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cluster_result\"/>
    </mc:Choice>
  </mc:AlternateContent>
  <xr:revisionPtr revIDLastSave="0" documentId="8_{CE8C3DAD-E82B-4D52-9C47-57A7820AEE4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eoul_newcluster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K105" i="1"/>
  <c r="K87" i="1"/>
  <c r="K60" i="1"/>
  <c r="K55" i="1"/>
  <c r="J105" i="1"/>
  <c r="J87" i="1"/>
  <c r="J60" i="1"/>
  <c r="J55" i="1"/>
  <c r="I105" i="1"/>
  <c r="I87" i="1"/>
  <c r="I60" i="1"/>
  <c r="I55" i="1"/>
  <c r="H105" i="1"/>
  <c r="H87" i="1"/>
  <c r="H60" i="1"/>
  <c r="H55" i="1"/>
  <c r="G105" i="1"/>
  <c r="G87" i="1"/>
  <c r="G60" i="1"/>
  <c r="G55" i="1"/>
  <c r="F105" i="1"/>
  <c r="F87" i="1"/>
  <c r="F60" i="1"/>
  <c r="F55" i="1"/>
  <c r="E105" i="1"/>
  <c r="E87" i="1"/>
  <c r="E60" i="1"/>
  <c r="E55" i="1"/>
  <c r="D105" i="1"/>
  <c r="D87" i="1"/>
  <c r="D60" i="1"/>
  <c r="D55" i="1"/>
  <c r="C105" i="1"/>
  <c r="C87" i="1"/>
  <c r="C60" i="1"/>
  <c r="C55" i="1"/>
  <c r="B105" i="1"/>
  <c r="B87" i="1"/>
  <c r="B55" i="1"/>
  <c r="A105" i="1"/>
  <c r="A87" i="1"/>
  <c r="A60" i="1"/>
  <c r="A55" i="1"/>
  <c r="P5" i="1"/>
  <c r="P4" i="1"/>
  <c r="P3" i="1"/>
  <c r="P2" i="1"/>
</calcChain>
</file>

<file path=xl/sharedStrings.xml><?xml version="1.0" encoding="utf-8"?>
<sst xmlns="http://schemas.openxmlformats.org/spreadsheetml/2006/main" count="119" uniqueCount="119">
  <si>
    <t>시설물개수</t>
  </si>
  <si>
    <t>인구밀도 (명/㎢)</t>
  </si>
  <si>
    <t>하천</t>
  </si>
  <si>
    <t>자동차등록대수</t>
  </si>
  <si>
    <t>자전거도로(km)</t>
  </si>
  <si>
    <t>지하철_총승객수</t>
  </si>
  <si>
    <t>버스_총승객수</t>
  </si>
  <si>
    <t>학교개수</t>
  </si>
  <si>
    <t>영화관개수</t>
  </si>
  <si>
    <t>대학교개수</t>
  </si>
  <si>
    <t>강_한강</t>
  </si>
  <si>
    <t>cluster</t>
  </si>
  <si>
    <t>행정동명</t>
  </si>
  <si>
    <t>길동</t>
  </si>
  <si>
    <t>천호2동</t>
  </si>
  <si>
    <t>강일동</t>
  </si>
  <si>
    <t>성내1동</t>
  </si>
  <si>
    <t>둔촌2동</t>
  </si>
  <si>
    <t>가양1동</t>
  </si>
  <si>
    <t>발산1동</t>
  </si>
  <si>
    <t>공항동</t>
  </si>
  <si>
    <t>방화1동</t>
  </si>
  <si>
    <t>우장산동</t>
  </si>
  <si>
    <t>등촌1동</t>
  </si>
  <si>
    <t>염창동</t>
  </si>
  <si>
    <t>등촌3동</t>
  </si>
  <si>
    <t>방화2동</t>
  </si>
  <si>
    <t>화곡1동</t>
  </si>
  <si>
    <t>가양2동</t>
  </si>
  <si>
    <t>화곡6동</t>
  </si>
  <si>
    <t>신림동</t>
  </si>
  <si>
    <t>화양동</t>
  </si>
  <si>
    <t>자양1동</t>
  </si>
  <si>
    <t>군자동</t>
  </si>
  <si>
    <t>자양3동</t>
  </si>
  <si>
    <t>자양2동</t>
  </si>
  <si>
    <t>구의3동</t>
  </si>
  <si>
    <t>구로5동</t>
  </si>
  <si>
    <t>신도림동</t>
  </si>
  <si>
    <t>구로3동</t>
  </si>
  <si>
    <t>오류2동</t>
  </si>
  <si>
    <t>가산동</t>
  </si>
  <si>
    <t>독산1동</t>
  </si>
  <si>
    <t>상계1동</t>
  </si>
  <si>
    <t>중계1동</t>
  </si>
  <si>
    <t>공릉2동</t>
  </si>
  <si>
    <t>공릉1동</t>
  </si>
  <si>
    <t>중계2.3동</t>
  </si>
  <si>
    <t>월계1동</t>
  </si>
  <si>
    <t>상계6.7동</t>
  </si>
  <si>
    <t>상계2동</t>
  </si>
  <si>
    <t>창4동</t>
  </si>
  <si>
    <t>방학1동</t>
  </si>
  <si>
    <t>창5동</t>
  </si>
  <si>
    <t>용신동</t>
  </si>
  <si>
    <t>답십리1동</t>
  </si>
  <si>
    <t>전농2동</t>
  </si>
  <si>
    <t>청량리동</t>
  </si>
  <si>
    <t>휘경2동</t>
  </si>
  <si>
    <t>노량진1동</t>
  </si>
  <si>
    <t>대방동</t>
  </si>
  <si>
    <t>상암동</t>
  </si>
  <si>
    <t>서교동</t>
  </si>
  <si>
    <t>성산2동</t>
  </si>
  <si>
    <t>망원2동</t>
  </si>
  <si>
    <t>서강동</t>
  </si>
  <si>
    <t>성산1동</t>
  </si>
  <si>
    <t>반포3동</t>
  </si>
  <si>
    <t>양재2동</t>
  </si>
  <si>
    <t>양재1동</t>
  </si>
  <si>
    <t>잠원동</t>
  </si>
  <si>
    <t>성수1가1동</t>
  </si>
  <si>
    <t>성수2가3동</t>
  </si>
  <si>
    <t>마장동</t>
  </si>
  <si>
    <t>왕십리도선동</t>
  </si>
  <si>
    <t>송정동</t>
  </si>
  <si>
    <t>잠실6동</t>
  </si>
  <si>
    <t>오륜동</t>
  </si>
  <si>
    <t>문정2동</t>
  </si>
  <si>
    <t>잠실3동</t>
  </si>
  <si>
    <t>잠실2동</t>
  </si>
  <si>
    <t>위례동</t>
  </si>
  <si>
    <t>오금동</t>
  </si>
  <si>
    <t>장지동</t>
  </si>
  <si>
    <t>석촌동</t>
  </si>
  <si>
    <t>송파2동</t>
  </si>
  <si>
    <t>잠실본동</t>
  </si>
  <si>
    <t>목1동</t>
  </si>
  <si>
    <t>목5동</t>
  </si>
  <si>
    <t>신정6동</t>
  </si>
  <si>
    <t>신정3동</t>
  </si>
  <si>
    <t>신정7동</t>
  </si>
  <si>
    <t>신정2동</t>
  </si>
  <si>
    <t>여의동</t>
  </si>
  <si>
    <t>당산2동</t>
  </si>
  <si>
    <t>영등포동</t>
  </si>
  <si>
    <t>문래동</t>
  </si>
  <si>
    <t>양평2동</t>
  </si>
  <si>
    <t>양평1동</t>
  </si>
  <si>
    <t>당산1동</t>
  </si>
  <si>
    <t>영등포본동</t>
  </si>
  <si>
    <t>한강로동</t>
  </si>
  <si>
    <t>진관동</t>
  </si>
  <si>
    <t>응암1동</t>
  </si>
  <si>
    <t>녹번동</t>
  </si>
  <si>
    <t>종로1.2.3.4가동</t>
  </si>
  <si>
    <t>사직동</t>
  </si>
  <si>
    <t>혜화동</t>
  </si>
  <si>
    <t>명동</t>
  </si>
  <si>
    <t>광희동</t>
  </si>
  <si>
    <t>신내1동</t>
  </si>
  <si>
    <t>상봉2동</t>
  </si>
  <si>
    <t>망우본동</t>
  </si>
  <si>
    <t>cluster</t>
    <phoneticPr fontId="18" type="noConversion"/>
  </si>
  <si>
    <t>개수</t>
    <phoneticPr fontId="18" type="noConversion"/>
  </si>
  <si>
    <t>인구밀도 높고 나머지 다 낮음</t>
    <phoneticPr fontId="18" type="noConversion"/>
  </si>
  <si>
    <t>전반적으로 높음. 특히, 지하철, 버스, 다중이용시설, 영화관</t>
    <phoneticPr fontId="18" type="noConversion"/>
  </si>
  <si>
    <t>시설물, 자동차, 자전거</t>
    <phoneticPr fontId="18" type="noConversion"/>
  </si>
  <si>
    <t>강을 끼고있음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</si>
</sst>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workbookViewId="0">
      <pane ySplit="1" topLeftCell="A54" activePane="bottomLeft" state="frozen"/>
      <selection pane="bottomLeft" activeCell="M105" sqref="M105"/>
    </sheetView>
  </sheetViews>
  <sheetFormatPr defaultRowHeight="16.899999999999999" x14ac:dyDescent="0.6"/>
  <sheetData>
    <row r="1" spans="1:1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113</v>
      </c>
      <c r="P1" s="3" t="s">
        <v>114</v>
      </c>
    </row>
    <row r="2" spans="1:16" hidden="1" x14ac:dyDescent="0.6">
      <c r="A2">
        <v>10</v>
      </c>
      <c r="B2">
        <v>34310</v>
      </c>
      <c r="C2">
        <v>0</v>
      </c>
      <c r="D2">
        <v>6594.9379490000001</v>
      </c>
      <c r="E2">
        <v>3.4092786500000001</v>
      </c>
      <c r="F2">
        <v>556052</v>
      </c>
      <c r="G2">
        <v>292199</v>
      </c>
      <c r="H2">
        <v>4</v>
      </c>
      <c r="I2">
        <v>1</v>
      </c>
      <c r="J2">
        <v>0</v>
      </c>
      <c r="K2">
        <v>0</v>
      </c>
      <c r="L2">
        <v>0</v>
      </c>
      <c r="M2" t="s">
        <v>16</v>
      </c>
      <c r="O2">
        <v>0</v>
      </c>
      <c r="P2">
        <f>COUNT(L2:L54)</f>
        <v>53</v>
      </c>
    </row>
    <row r="3" spans="1:16" hidden="1" x14ac:dyDescent="0.6">
      <c r="A3">
        <v>7</v>
      </c>
      <c r="B3">
        <v>24772</v>
      </c>
      <c r="C3">
        <v>0</v>
      </c>
      <c r="D3">
        <v>8045.492894</v>
      </c>
      <c r="E3">
        <v>4.159148633</v>
      </c>
      <c r="F3">
        <v>547905</v>
      </c>
      <c r="G3">
        <v>386934</v>
      </c>
      <c r="H3">
        <v>4</v>
      </c>
      <c r="I3">
        <v>0</v>
      </c>
      <c r="J3">
        <v>0</v>
      </c>
      <c r="K3">
        <v>0</v>
      </c>
      <c r="L3">
        <v>0</v>
      </c>
      <c r="M3" t="s">
        <v>17</v>
      </c>
      <c r="O3">
        <v>1</v>
      </c>
      <c r="P3">
        <f>COUNT(L56:L59)</f>
        <v>4</v>
      </c>
    </row>
    <row r="4" spans="1:16" hidden="1" x14ac:dyDescent="0.6">
      <c r="A4">
        <v>9</v>
      </c>
      <c r="B4">
        <v>2845</v>
      </c>
      <c r="C4">
        <v>0</v>
      </c>
      <c r="D4">
        <v>10371.908799999999</v>
      </c>
      <c r="E4">
        <v>4.2188478309999997</v>
      </c>
      <c r="F4">
        <v>1073562</v>
      </c>
      <c r="G4">
        <v>451834</v>
      </c>
      <c r="H4">
        <v>6</v>
      </c>
      <c r="I4">
        <v>0</v>
      </c>
      <c r="J4">
        <v>0</v>
      </c>
      <c r="K4">
        <v>0</v>
      </c>
      <c r="L4">
        <v>0</v>
      </c>
      <c r="M4" t="s">
        <v>20</v>
      </c>
      <c r="O4">
        <v>2</v>
      </c>
      <c r="P4">
        <f>COUNT(L61:L86)</f>
        <v>26</v>
      </c>
    </row>
    <row r="5" spans="1:16" hidden="1" x14ac:dyDescent="0.6">
      <c r="A5">
        <v>12</v>
      </c>
      <c r="B5">
        <v>39048</v>
      </c>
      <c r="C5">
        <v>0</v>
      </c>
      <c r="D5">
        <v>8381.1676819999993</v>
      </c>
      <c r="E5">
        <v>3.4090996910000002</v>
      </c>
      <c r="F5">
        <v>384443</v>
      </c>
      <c r="G5">
        <v>490017</v>
      </c>
      <c r="H5">
        <v>1</v>
      </c>
      <c r="I5">
        <v>1</v>
      </c>
      <c r="J5">
        <v>0</v>
      </c>
      <c r="K5">
        <v>0</v>
      </c>
      <c r="L5">
        <v>0</v>
      </c>
      <c r="M5" t="s">
        <v>23</v>
      </c>
      <c r="O5">
        <v>3</v>
      </c>
      <c r="P5">
        <f>COUNT(L88:L104)</f>
        <v>17</v>
      </c>
    </row>
    <row r="6" spans="1:16" hidden="1" x14ac:dyDescent="0.6">
      <c r="A6">
        <v>11</v>
      </c>
      <c r="B6">
        <v>3646</v>
      </c>
      <c r="C6">
        <v>0</v>
      </c>
      <c r="D6">
        <v>7837.8724300000003</v>
      </c>
      <c r="E6">
        <v>3.1881104750000002</v>
      </c>
      <c r="F6">
        <v>6441980</v>
      </c>
      <c r="G6">
        <v>277704</v>
      </c>
      <c r="H6">
        <v>2</v>
      </c>
      <c r="I6">
        <v>1</v>
      </c>
      <c r="J6">
        <v>0</v>
      </c>
      <c r="K6">
        <v>0</v>
      </c>
      <c r="L6">
        <v>0</v>
      </c>
      <c r="M6" t="s">
        <v>26</v>
      </c>
    </row>
    <row r="7" spans="1:16" hidden="1" x14ac:dyDescent="0.6">
      <c r="A7">
        <v>6</v>
      </c>
      <c r="B7">
        <v>22795</v>
      </c>
      <c r="C7">
        <v>0</v>
      </c>
      <c r="D7">
        <v>8485.8023229999999</v>
      </c>
      <c r="E7">
        <v>3.4516605770000002</v>
      </c>
      <c r="F7">
        <v>0</v>
      </c>
      <c r="G7">
        <v>766801</v>
      </c>
      <c r="H7">
        <v>1</v>
      </c>
      <c r="I7">
        <v>0</v>
      </c>
      <c r="J7">
        <v>0</v>
      </c>
      <c r="K7">
        <v>0</v>
      </c>
      <c r="L7">
        <v>0</v>
      </c>
      <c r="M7" t="s">
        <v>29</v>
      </c>
    </row>
    <row r="8" spans="1:16" hidden="1" x14ac:dyDescent="0.6">
      <c r="A8">
        <v>19</v>
      </c>
      <c r="B8">
        <v>44217</v>
      </c>
      <c r="C8">
        <v>0</v>
      </c>
      <c r="D8">
        <v>5505.1541280000001</v>
      </c>
      <c r="E8">
        <v>1.319047619</v>
      </c>
      <c r="F8">
        <v>4176356</v>
      </c>
      <c r="G8">
        <v>973997</v>
      </c>
      <c r="H8">
        <v>0</v>
      </c>
      <c r="I8">
        <v>1</v>
      </c>
      <c r="J8">
        <v>0</v>
      </c>
      <c r="K8">
        <v>0</v>
      </c>
      <c r="L8">
        <v>0</v>
      </c>
      <c r="M8" t="s">
        <v>30</v>
      </c>
    </row>
    <row r="9" spans="1:16" hidden="1" x14ac:dyDescent="0.6">
      <c r="A9">
        <v>10</v>
      </c>
      <c r="B9">
        <v>23347</v>
      </c>
      <c r="C9">
        <v>0</v>
      </c>
      <c r="D9">
        <v>7454.1121300000004</v>
      </c>
      <c r="E9">
        <v>3.886582996</v>
      </c>
      <c r="F9">
        <v>5812056</v>
      </c>
      <c r="G9">
        <v>656642</v>
      </c>
      <c r="H9">
        <v>3</v>
      </c>
      <c r="I9">
        <v>1</v>
      </c>
      <c r="J9">
        <v>1</v>
      </c>
      <c r="K9">
        <v>0</v>
      </c>
      <c r="L9">
        <v>0</v>
      </c>
      <c r="M9" t="s">
        <v>31</v>
      </c>
    </row>
    <row r="10" spans="1:16" hidden="1" x14ac:dyDescent="0.6">
      <c r="A10">
        <v>7</v>
      </c>
      <c r="B10">
        <v>39840</v>
      </c>
      <c r="C10">
        <v>0</v>
      </c>
      <c r="D10">
        <v>6250.4775259999997</v>
      </c>
      <c r="E10">
        <v>3.2590064710000002</v>
      </c>
      <c r="F10">
        <v>0</v>
      </c>
      <c r="G10">
        <v>389865</v>
      </c>
      <c r="H10">
        <v>1</v>
      </c>
      <c r="I10">
        <v>0</v>
      </c>
      <c r="J10">
        <v>0</v>
      </c>
      <c r="K10">
        <v>0</v>
      </c>
      <c r="L10">
        <v>0</v>
      </c>
      <c r="M10" t="s">
        <v>32</v>
      </c>
    </row>
    <row r="11" spans="1:16" hidden="1" x14ac:dyDescent="0.6">
      <c r="A11">
        <v>6</v>
      </c>
      <c r="B11">
        <v>29086</v>
      </c>
      <c r="C11">
        <v>1</v>
      </c>
      <c r="D11">
        <v>5924.3153929999999</v>
      </c>
      <c r="E11">
        <v>3.0889451449999998</v>
      </c>
      <c r="F11">
        <v>1380098</v>
      </c>
      <c r="G11">
        <v>536797</v>
      </c>
      <c r="H11">
        <v>0</v>
      </c>
      <c r="I11">
        <v>1</v>
      </c>
      <c r="J11">
        <v>1</v>
      </c>
      <c r="K11">
        <v>0</v>
      </c>
      <c r="L11">
        <v>0</v>
      </c>
      <c r="M11" t="s">
        <v>33</v>
      </c>
    </row>
    <row r="12" spans="1:16" hidden="1" x14ac:dyDescent="0.6">
      <c r="A12">
        <v>13</v>
      </c>
      <c r="B12">
        <v>27882</v>
      </c>
      <c r="C12">
        <v>0</v>
      </c>
      <c r="D12">
        <v>7827.891181</v>
      </c>
      <c r="E12">
        <v>4.0814718409999999</v>
      </c>
      <c r="F12">
        <v>0</v>
      </c>
      <c r="G12">
        <v>392151</v>
      </c>
      <c r="H12">
        <v>2</v>
      </c>
      <c r="I12">
        <v>1</v>
      </c>
      <c r="J12">
        <v>0</v>
      </c>
      <c r="K12">
        <v>0</v>
      </c>
      <c r="L12">
        <v>0</v>
      </c>
      <c r="M12" t="s">
        <v>36</v>
      </c>
    </row>
    <row r="13" spans="1:16" hidden="1" x14ac:dyDescent="0.6">
      <c r="A13">
        <v>17</v>
      </c>
      <c r="B13">
        <v>30816</v>
      </c>
      <c r="C13">
        <v>0</v>
      </c>
      <c r="D13">
        <v>10624.85332</v>
      </c>
      <c r="E13">
        <v>1.71875</v>
      </c>
      <c r="F13">
        <v>6818463</v>
      </c>
      <c r="G13">
        <v>902648</v>
      </c>
      <c r="H13">
        <v>4</v>
      </c>
      <c r="I13">
        <v>2</v>
      </c>
      <c r="J13">
        <v>0</v>
      </c>
      <c r="K13">
        <v>0</v>
      </c>
      <c r="L13">
        <v>0</v>
      </c>
      <c r="M13" t="s">
        <v>37</v>
      </c>
    </row>
    <row r="14" spans="1:16" hidden="1" x14ac:dyDescent="0.6">
      <c r="A14">
        <v>10</v>
      </c>
      <c r="B14">
        <v>24584</v>
      </c>
      <c r="C14">
        <v>1</v>
      </c>
      <c r="D14">
        <v>12097.06834</v>
      </c>
      <c r="E14">
        <v>1.71875</v>
      </c>
      <c r="F14">
        <v>72318</v>
      </c>
      <c r="G14">
        <v>997539</v>
      </c>
      <c r="H14">
        <v>5</v>
      </c>
      <c r="I14">
        <v>1</v>
      </c>
      <c r="J14">
        <v>0</v>
      </c>
      <c r="K14">
        <v>0</v>
      </c>
      <c r="L14">
        <v>0</v>
      </c>
      <c r="M14" t="s">
        <v>38</v>
      </c>
    </row>
    <row r="15" spans="1:16" hidden="1" x14ac:dyDescent="0.6">
      <c r="A15">
        <v>9</v>
      </c>
      <c r="B15">
        <v>24564</v>
      </c>
      <c r="C15">
        <v>0</v>
      </c>
      <c r="D15">
        <v>8387.0730879999992</v>
      </c>
      <c r="E15">
        <v>1.71875</v>
      </c>
      <c r="F15">
        <v>3914118</v>
      </c>
      <c r="G15">
        <v>872654</v>
      </c>
      <c r="H15">
        <v>3</v>
      </c>
      <c r="I15">
        <v>0</v>
      </c>
      <c r="J15">
        <v>0</v>
      </c>
      <c r="K15">
        <v>0</v>
      </c>
      <c r="L15">
        <v>0</v>
      </c>
      <c r="M15" t="s">
        <v>39</v>
      </c>
    </row>
    <row r="16" spans="1:16" hidden="1" x14ac:dyDescent="0.6">
      <c r="A16">
        <v>10</v>
      </c>
      <c r="B16">
        <v>6736</v>
      </c>
      <c r="C16">
        <v>1</v>
      </c>
      <c r="D16">
        <v>10821.62017</v>
      </c>
      <c r="E16">
        <v>3.2965835590000001</v>
      </c>
      <c r="F16">
        <v>711969</v>
      </c>
      <c r="G16">
        <v>436935</v>
      </c>
      <c r="H16">
        <v>4</v>
      </c>
      <c r="I16">
        <v>0</v>
      </c>
      <c r="J16">
        <v>0</v>
      </c>
      <c r="K16">
        <v>0</v>
      </c>
      <c r="L16">
        <v>0</v>
      </c>
      <c r="M16" t="s">
        <v>43</v>
      </c>
    </row>
    <row r="17" spans="1:13" hidden="1" x14ac:dyDescent="0.6">
      <c r="A17">
        <v>5</v>
      </c>
      <c r="B17">
        <v>42190</v>
      </c>
      <c r="C17">
        <v>0</v>
      </c>
      <c r="D17">
        <v>7598.0311179999999</v>
      </c>
      <c r="E17">
        <v>2.3145835909999999</v>
      </c>
      <c r="F17">
        <v>0</v>
      </c>
      <c r="G17">
        <v>392062</v>
      </c>
      <c r="H17">
        <v>4</v>
      </c>
      <c r="I17">
        <v>0</v>
      </c>
      <c r="J17">
        <v>0</v>
      </c>
      <c r="K17">
        <v>0</v>
      </c>
      <c r="L17">
        <v>0</v>
      </c>
      <c r="M17" t="s">
        <v>44</v>
      </c>
    </row>
    <row r="18" spans="1:13" hidden="1" x14ac:dyDescent="0.6">
      <c r="A18">
        <v>16</v>
      </c>
      <c r="B18">
        <v>37219</v>
      </c>
      <c r="C18">
        <v>0</v>
      </c>
      <c r="D18">
        <v>9575.2915109999994</v>
      </c>
      <c r="E18">
        <v>2.9169152199999999</v>
      </c>
      <c r="F18">
        <v>762176</v>
      </c>
      <c r="G18">
        <v>518843</v>
      </c>
      <c r="H18">
        <v>2</v>
      </c>
      <c r="I18">
        <v>1</v>
      </c>
      <c r="J18">
        <v>0</v>
      </c>
      <c r="K18">
        <v>0</v>
      </c>
      <c r="L18">
        <v>0</v>
      </c>
      <c r="M18" t="s">
        <v>47</v>
      </c>
    </row>
    <row r="19" spans="1:13" hidden="1" x14ac:dyDescent="0.6">
      <c r="A19">
        <v>10</v>
      </c>
      <c r="B19">
        <v>18603</v>
      </c>
      <c r="C19">
        <v>0</v>
      </c>
      <c r="D19">
        <v>6168.7551359999998</v>
      </c>
      <c r="E19">
        <v>1.879184119</v>
      </c>
      <c r="F19">
        <v>970546</v>
      </c>
      <c r="G19">
        <v>841697</v>
      </c>
      <c r="H19">
        <v>3</v>
      </c>
      <c r="I19">
        <v>0</v>
      </c>
      <c r="J19">
        <v>1</v>
      </c>
      <c r="K19">
        <v>0</v>
      </c>
      <c r="L19">
        <v>0</v>
      </c>
      <c r="M19" t="s">
        <v>48</v>
      </c>
    </row>
    <row r="20" spans="1:13" hidden="1" x14ac:dyDescent="0.6">
      <c r="A20">
        <v>10</v>
      </c>
      <c r="B20">
        <v>32179</v>
      </c>
      <c r="C20">
        <v>0</v>
      </c>
      <c r="D20">
        <v>5611.0516479999997</v>
      </c>
      <c r="E20">
        <v>1.709291245</v>
      </c>
      <c r="F20">
        <v>4498620</v>
      </c>
      <c r="G20">
        <v>661778</v>
      </c>
      <c r="H20">
        <v>4</v>
      </c>
      <c r="I20">
        <v>0</v>
      </c>
      <c r="J20">
        <v>0</v>
      </c>
      <c r="K20">
        <v>0</v>
      </c>
      <c r="L20">
        <v>0</v>
      </c>
      <c r="M20" t="s">
        <v>50</v>
      </c>
    </row>
    <row r="21" spans="1:13" hidden="1" x14ac:dyDescent="0.6">
      <c r="A21">
        <v>6</v>
      </c>
      <c r="B21">
        <v>27496</v>
      </c>
      <c r="C21">
        <v>1</v>
      </c>
      <c r="D21">
        <v>7408.7141019999999</v>
      </c>
      <c r="E21">
        <v>1.086890004</v>
      </c>
      <c r="F21">
        <v>0</v>
      </c>
      <c r="G21">
        <v>663518</v>
      </c>
      <c r="H21">
        <v>9</v>
      </c>
      <c r="I21">
        <v>0</v>
      </c>
      <c r="J21">
        <v>0</v>
      </c>
      <c r="K21">
        <v>0</v>
      </c>
      <c r="L21">
        <v>0</v>
      </c>
      <c r="M21" t="s">
        <v>51</v>
      </c>
    </row>
    <row r="22" spans="1:13" hidden="1" x14ac:dyDescent="0.6">
      <c r="A22">
        <v>12</v>
      </c>
      <c r="B22">
        <v>41174</v>
      </c>
      <c r="C22">
        <v>1</v>
      </c>
      <c r="D22">
        <v>8057.9444750000002</v>
      </c>
      <c r="E22">
        <v>1.1821348730000001</v>
      </c>
      <c r="F22">
        <v>549616</v>
      </c>
      <c r="G22">
        <v>593450</v>
      </c>
      <c r="H22">
        <v>3</v>
      </c>
      <c r="I22">
        <v>1</v>
      </c>
      <c r="J22">
        <v>0</v>
      </c>
      <c r="K22">
        <v>0</v>
      </c>
      <c r="L22">
        <v>0</v>
      </c>
      <c r="M22" t="s">
        <v>52</v>
      </c>
    </row>
    <row r="23" spans="1:13" hidden="1" x14ac:dyDescent="0.6">
      <c r="A23">
        <v>7</v>
      </c>
      <c r="B23">
        <v>34776</v>
      </c>
      <c r="C23">
        <v>0</v>
      </c>
      <c r="D23">
        <v>6904.4189500000002</v>
      </c>
      <c r="E23">
        <v>1.0129077520000001</v>
      </c>
      <c r="F23">
        <v>2925008</v>
      </c>
      <c r="G23">
        <v>424604</v>
      </c>
      <c r="H23">
        <v>3</v>
      </c>
      <c r="I23">
        <v>2</v>
      </c>
      <c r="J23">
        <v>0</v>
      </c>
      <c r="K23">
        <v>0</v>
      </c>
      <c r="L23">
        <v>0</v>
      </c>
      <c r="M23" t="s">
        <v>53</v>
      </c>
    </row>
    <row r="24" spans="1:13" hidden="1" x14ac:dyDescent="0.6">
      <c r="A24">
        <v>7</v>
      </c>
      <c r="B24">
        <v>35222</v>
      </c>
      <c r="C24">
        <v>0</v>
      </c>
      <c r="D24">
        <v>7949.5570520000001</v>
      </c>
      <c r="E24">
        <v>3.1850947019999998</v>
      </c>
      <c r="F24">
        <v>0</v>
      </c>
      <c r="G24">
        <v>460955</v>
      </c>
      <c r="H24">
        <v>4</v>
      </c>
      <c r="I24">
        <v>0</v>
      </c>
      <c r="J24">
        <v>0</v>
      </c>
      <c r="K24">
        <v>0</v>
      </c>
      <c r="L24">
        <v>0</v>
      </c>
      <c r="M24" t="s">
        <v>55</v>
      </c>
    </row>
    <row r="25" spans="1:13" hidden="1" x14ac:dyDescent="0.6">
      <c r="A25">
        <v>6</v>
      </c>
      <c r="B25">
        <v>21662</v>
      </c>
      <c r="C25">
        <v>0</v>
      </c>
      <c r="D25">
        <v>5190.7570390000001</v>
      </c>
      <c r="E25">
        <v>2.0797451520000001</v>
      </c>
      <c r="F25">
        <v>0</v>
      </c>
      <c r="G25">
        <v>515175</v>
      </c>
      <c r="H25">
        <v>5</v>
      </c>
      <c r="I25">
        <v>0</v>
      </c>
      <c r="J25">
        <v>0</v>
      </c>
      <c r="K25">
        <v>0</v>
      </c>
      <c r="L25">
        <v>0</v>
      </c>
      <c r="M25" t="s">
        <v>56</v>
      </c>
    </row>
    <row r="26" spans="1:13" hidden="1" x14ac:dyDescent="0.6">
      <c r="A26">
        <v>5</v>
      </c>
      <c r="B26">
        <v>15912</v>
      </c>
      <c r="C26">
        <v>0</v>
      </c>
      <c r="D26">
        <v>5320.3239519999997</v>
      </c>
      <c r="E26">
        <v>2.1316578420000001</v>
      </c>
      <c r="F26">
        <v>2163860</v>
      </c>
      <c r="G26">
        <v>541360</v>
      </c>
      <c r="H26">
        <v>2</v>
      </c>
      <c r="I26">
        <v>0</v>
      </c>
      <c r="J26">
        <v>1</v>
      </c>
      <c r="K26">
        <v>0</v>
      </c>
      <c r="L26">
        <v>0</v>
      </c>
      <c r="M26" t="s">
        <v>57</v>
      </c>
    </row>
    <row r="27" spans="1:13" hidden="1" x14ac:dyDescent="0.6">
      <c r="A27">
        <v>6</v>
      </c>
      <c r="B27">
        <v>23491</v>
      </c>
      <c r="C27">
        <v>1</v>
      </c>
      <c r="D27">
        <v>6872.8977999999997</v>
      </c>
      <c r="E27">
        <v>2.7537169970000002</v>
      </c>
      <c r="F27">
        <v>0</v>
      </c>
      <c r="G27">
        <v>663715</v>
      </c>
      <c r="H27">
        <v>11</v>
      </c>
      <c r="I27">
        <v>0</v>
      </c>
      <c r="J27">
        <v>1</v>
      </c>
      <c r="K27">
        <v>0</v>
      </c>
      <c r="L27">
        <v>0</v>
      </c>
      <c r="M27" t="s">
        <v>58</v>
      </c>
    </row>
    <row r="28" spans="1:13" hidden="1" x14ac:dyDescent="0.6">
      <c r="A28">
        <v>8</v>
      </c>
      <c r="B28">
        <v>23907</v>
      </c>
      <c r="C28">
        <v>0</v>
      </c>
      <c r="D28">
        <v>10066.49764</v>
      </c>
      <c r="E28">
        <v>1.3930643949999999</v>
      </c>
      <c r="F28">
        <v>1375217</v>
      </c>
      <c r="G28">
        <v>1150088</v>
      </c>
      <c r="H28">
        <v>12</v>
      </c>
      <c r="I28">
        <v>0</v>
      </c>
      <c r="J28">
        <v>0</v>
      </c>
      <c r="K28">
        <v>0</v>
      </c>
      <c r="L28">
        <v>0</v>
      </c>
      <c r="M28" t="s">
        <v>60</v>
      </c>
    </row>
    <row r="29" spans="1:13" hidden="1" x14ac:dyDescent="0.6">
      <c r="A29">
        <v>8</v>
      </c>
      <c r="B29">
        <v>23849</v>
      </c>
      <c r="C29">
        <v>1</v>
      </c>
      <c r="D29">
        <v>5935.8014739999999</v>
      </c>
      <c r="E29">
        <v>3.5203130690000002</v>
      </c>
      <c r="F29">
        <v>0</v>
      </c>
      <c r="G29">
        <v>439357</v>
      </c>
      <c r="H29">
        <v>2</v>
      </c>
      <c r="I29">
        <v>0</v>
      </c>
      <c r="J29">
        <v>0</v>
      </c>
      <c r="K29">
        <v>0</v>
      </c>
      <c r="L29">
        <v>0</v>
      </c>
      <c r="M29" t="s">
        <v>66</v>
      </c>
    </row>
    <row r="30" spans="1:13" hidden="1" x14ac:dyDescent="0.6">
      <c r="A30">
        <v>14</v>
      </c>
      <c r="B30">
        <v>2872</v>
      </c>
      <c r="C30">
        <v>0</v>
      </c>
      <c r="D30">
        <v>8883.8148060000003</v>
      </c>
      <c r="E30">
        <v>2.2113630569999998</v>
      </c>
      <c r="F30">
        <v>0</v>
      </c>
      <c r="G30">
        <v>857375</v>
      </c>
      <c r="H30">
        <v>3</v>
      </c>
      <c r="I30">
        <v>0</v>
      </c>
      <c r="J30">
        <v>0</v>
      </c>
      <c r="K30">
        <v>0</v>
      </c>
      <c r="L30">
        <v>0</v>
      </c>
      <c r="M30" t="s">
        <v>68</v>
      </c>
    </row>
    <row r="31" spans="1:13" hidden="1" x14ac:dyDescent="0.6">
      <c r="A31">
        <v>8</v>
      </c>
      <c r="B31">
        <v>10214</v>
      </c>
      <c r="C31">
        <v>1</v>
      </c>
      <c r="D31">
        <v>3524.8650619999999</v>
      </c>
      <c r="E31">
        <v>1.044560326</v>
      </c>
      <c r="F31">
        <v>2030197</v>
      </c>
      <c r="G31">
        <v>316898</v>
      </c>
      <c r="H31">
        <v>4</v>
      </c>
      <c r="I31">
        <v>0</v>
      </c>
      <c r="J31">
        <v>0</v>
      </c>
      <c r="K31">
        <v>0</v>
      </c>
      <c r="L31">
        <v>0</v>
      </c>
      <c r="M31" t="s">
        <v>72</v>
      </c>
    </row>
    <row r="32" spans="1:13" hidden="1" x14ac:dyDescent="0.6">
      <c r="A32">
        <v>6</v>
      </c>
      <c r="B32">
        <v>21625</v>
      </c>
      <c r="C32">
        <v>0</v>
      </c>
      <c r="D32">
        <v>7607.9454470000001</v>
      </c>
      <c r="E32">
        <v>2.2545424679999999</v>
      </c>
      <c r="F32">
        <v>312620</v>
      </c>
      <c r="G32">
        <v>365888</v>
      </c>
      <c r="H32">
        <v>3</v>
      </c>
      <c r="I32">
        <v>0</v>
      </c>
      <c r="J32">
        <v>0</v>
      </c>
      <c r="K32">
        <v>0</v>
      </c>
      <c r="L32">
        <v>0</v>
      </c>
      <c r="M32" t="s">
        <v>73</v>
      </c>
    </row>
    <row r="33" spans="1:13" hidden="1" x14ac:dyDescent="0.6">
      <c r="A33">
        <v>11</v>
      </c>
      <c r="B33">
        <v>37365</v>
      </c>
      <c r="C33">
        <v>0</v>
      </c>
      <c r="D33">
        <v>9014.2057760000007</v>
      </c>
      <c r="E33">
        <v>2.671274377</v>
      </c>
      <c r="F33">
        <v>2044407</v>
      </c>
      <c r="G33">
        <v>550844</v>
      </c>
      <c r="H33">
        <v>2</v>
      </c>
      <c r="I33">
        <v>0</v>
      </c>
      <c r="J33">
        <v>0</v>
      </c>
      <c r="K33">
        <v>0</v>
      </c>
      <c r="L33">
        <v>0</v>
      </c>
      <c r="M33" t="s">
        <v>74</v>
      </c>
    </row>
    <row r="34" spans="1:13" hidden="1" x14ac:dyDescent="0.6">
      <c r="A34">
        <v>2</v>
      </c>
      <c r="B34">
        <v>13952</v>
      </c>
      <c r="C34">
        <v>1</v>
      </c>
      <c r="D34">
        <v>3506.1015219999999</v>
      </c>
      <c r="E34">
        <v>1.038999929</v>
      </c>
      <c r="F34">
        <v>0</v>
      </c>
      <c r="G34">
        <v>150901</v>
      </c>
      <c r="H34">
        <v>1</v>
      </c>
      <c r="I34">
        <v>0</v>
      </c>
      <c r="J34">
        <v>0</v>
      </c>
      <c r="K34">
        <v>0</v>
      </c>
      <c r="L34">
        <v>0</v>
      </c>
      <c r="M34" t="s">
        <v>75</v>
      </c>
    </row>
    <row r="35" spans="1:13" hidden="1" x14ac:dyDescent="0.6">
      <c r="A35">
        <v>5</v>
      </c>
      <c r="B35">
        <v>5616</v>
      </c>
      <c r="C35">
        <v>0</v>
      </c>
      <c r="D35">
        <v>6369.8776610000004</v>
      </c>
      <c r="E35">
        <v>2.6394745039999998</v>
      </c>
      <c r="F35">
        <v>207869</v>
      </c>
      <c r="G35">
        <v>380253</v>
      </c>
      <c r="H35">
        <v>2</v>
      </c>
      <c r="I35">
        <v>0</v>
      </c>
      <c r="J35">
        <v>0</v>
      </c>
      <c r="K35">
        <v>0</v>
      </c>
      <c r="L35">
        <v>0</v>
      </c>
      <c r="M35" t="s">
        <v>77</v>
      </c>
    </row>
    <row r="36" spans="1:13" hidden="1" x14ac:dyDescent="0.6">
      <c r="A36">
        <v>7</v>
      </c>
      <c r="B36">
        <v>22915</v>
      </c>
      <c r="C36">
        <v>0</v>
      </c>
      <c r="D36">
        <v>12215.610699999999</v>
      </c>
      <c r="E36">
        <v>5.061760166</v>
      </c>
      <c r="F36">
        <v>0</v>
      </c>
      <c r="G36">
        <v>1011002</v>
      </c>
      <c r="H36">
        <v>3</v>
      </c>
      <c r="I36">
        <v>0</v>
      </c>
      <c r="J36">
        <v>0</v>
      </c>
      <c r="K36">
        <v>0</v>
      </c>
      <c r="L36">
        <v>0</v>
      </c>
      <c r="M36" t="s">
        <v>79</v>
      </c>
    </row>
    <row r="37" spans="1:13" hidden="1" x14ac:dyDescent="0.6">
      <c r="A37">
        <v>11</v>
      </c>
      <c r="B37">
        <v>21242</v>
      </c>
      <c r="C37">
        <v>0</v>
      </c>
      <c r="D37">
        <v>10412.05233</v>
      </c>
      <c r="E37">
        <v>4.3144229960000002</v>
      </c>
      <c r="F37">
        <v>0</v>
      </c>
      <c r="G37">
        <v>571880</v>
      </c>
      <c r="H37">
        <v>6</v>
      </c>
      <c r="I37">
        <v>0</v>
      </c>
      <c r="J37">
        <v>0</v>
      </c>
      <c r="K37">
        <v>0</v>
      </c>
      <c r="L37">
        <v>0</v>
      </c>
      <c r="M37" t="s">
        <v>83</v>
      </c>
    </row>
    <row r="38" spans="1:13" hidden="1" x14ac:dyDescent="0.6">
      <c r="A38">
        <v>5</v>
      </c>
      <c r="B38">
        <v>35749</v>
      </c>
      <c r="C38">
        <v>0</v>
      </c>
      <c r="D38">
        <v>6778.8177960000003</v>
      </c>
      <c r="E38">
        <v>2.8089262769999999</v>
      </c>
      <c r="F38">
        <v>0</v>
      </c>
      <c r="G38">
        <v>300617</v>
      </c>
      <c r="H38">
        <v>7</v>
      </c>
      <c r="I38">
        <v>0</v>
      </c>
      <c r="J38">
        <v>0</v>
      </c>
      <c r="K38">
        <v>0</v>
      </c>
      <c r="L38">
        <v>0</v>
      </c>
      <c r="M38" t="s">
        <v>85</v>
      </c>
    </row>
    <row r="39" spans="1:13" hidden="1" x14ac:dyDescent="0.6">
      <c r="A39">
        <v>13</v>
      </c>
      <c r="B39">
        <v>30168</v>
      </c>
      <c r="C39">
        <v>1</v>
      </c>
      <c r="D39">
        <v>10145.86558</v>
      </c>
      <c r="E39">
        <v>4.2041236800000004</v>
      </c>
      <c r="F39">
        <v>370656</v>
      </c>
      <c r="G39">
        <v>538257</v>
      </c>
      <c r="H39">
        <v>1</v>
      </c>
      <c r="I39">
        <v>0</v>
      </c>
      <c r="J39">
        <v>0</v>
      </c>
      <c r="K39">
        <v>0</v>
      </c>
      <c r="L39">
        <v>0</v>
      </c>
      <c r="M39" t="s">
        <v>86</v>
      </c>
    </row>
    <row r="40" spans="1:13" hidden="1" x14ac:dyDescent="0.6">
      <c r="A40">
        <v>11</v>
      </c>
      <c r="B40">
        <v>25158</v>
      </c>
      <c r="C40">
        <v>0</v>
      </c>
      <c r="D40">
        <v>7860.8142589999998</v>
      </c>
      <c r="E40">
        <v>3.109477541</v>
      </c>
      <c r="F40">
        <v>385287</v>
      </c>
      <c r="G40">
        <v>300514</v>
      </c>
      <c r="H40">
        <v>5</v>
      </c>
      <c r="I40">
        <v>0</v>
      </c>
      <c r="J40">
        <v>0</v>
      </c>
      <c r="K40">
        <v>0</v>
      </c>
      <c r="L40">
        <v>0</v>
      </c>
      <c r="M40" t="s">
        <v>89</v>
      </c>
    </row>
    <row r="41" spans="1:13" hidden="1" x14ac:dyDescent="0.6">
      <c r="A41">
        <v>7</v>
      </c>
      <c r="B41">
        <v>23619</v>
      </c>
      <c r="C41">
        <v>1</v>
      </c>
      <c r="D41">
        <v>9301.6814639999993</v>
      </c>
      <c r="E41">
        <v>3.679436844</v>
      </c>
      <c r="F41">
        <v>385287</v>
      </c>
      <c r="G41">
        <v>242359</v>
      </c>
      <c r="H41">
        <v>4</v>
      </c>
      <c r="I41">
        <v>0</v>
      </c>
      <c r="J41">
        <v>0</v>
      </c>
      <c r="K41">
        <v>0</v>
      </c>
      <c r="L41">
        <v>0</v>
      </c>
      <c r="M41" t="s">
        <v>91</v>
      </c>
    </row>
    <row r="42" spans="1:13" hidden="1" x14ac:dyDescent="0.6">
      <c r="A42">
        <v>3</v>
      </c>
      <c r="B42">
        <v>36544</v>
      </c>
      <c r="C42">
        <v>1</v>
      </c>
      <c r="D42">
        <v>6184.9558370000004</v>
      </c>
      <c r="E42">
        <v>2.4465635030000001</v>
      </c>
      <c r="F42">
        <v>0</v>
      </c>
      <c r="G42">
        <v>160333</v>
      </c>
      <c r="H42">
        <v>6</v>
      </c>
      <c r="I42">
        <v>0</v>
      </c>
      <c r="J42">
        <v>0</v>
      </c>
      <c r="K42">
        <v>0</v>
      </c>
      <c r="L42">
        <v>0</v>
      </c>
      <c r="M42" t="s">
        <v>92</v>
      </c>
    </row>
    <row r="43" spans="1:13" hidden="1" x14ac:dyDescent="0.6">
      <c r="A43">
        <v>3</v>
      </c>
      <c r="B43">
        <v>21255</v>
      </c>
      <c r="C43">
        <v>1</v>
      </c>
      <c r="D43">
        <v>6759.3139419999998</v>
      </c>
      <c r="E43">
        <v>3.1403309570000002</v>
      </c>
      <c r="F43">
        <v>577719</v>
      </c>
      <c r="G43">
        <v>309118</v>
      </c>
      <c r="H43">
        <v>1</v>
      </c>
      <c r="I43">
        <v>0</v>
      </c>
      <c r="J43">
        <v>0</v>
      </c>
      <c r="K43">
        <v>0</v>
      </c>
      <c r="L43">
        <v>0</v>
      </c>
      <c r="M43" t="s">
        <v>98</v>
      </c>
    </row>
    <row r="44" spans="1:13" hidden="1" x14ac:dyDescent="0.6">
      <c r="A44">
        <v>6</v>
      </c>
      <c r="B44">
        <v>27653</v>
      </c>
      <c r="C44">
        <v>0</v>
      </c>
      <c r="D44">
        <v>7495.0904170000003</v>
      </c>
      <c r="E44">
        <v>3.4821676680000002</v>
      </c>
      <c r="F44">
        <v>2741062</v>
      </c>
      <c r="G44">
        <v>437143</v>
      </c>
      <c r="H44">
        <v>1</v>
      </c>
      <c r="I44">
        <v>0</v>
      </c>
      <c r="J44">
        <v>0</v>
      </c>
      <c r="K44">
        <v>0</v>
      </c>
      <c r="L44">
        <v>0</v>
      </c>
      <c r="M44" t="s">
        <v>99</v>
      </c>
    </row>
    <row r="45" spans="1:13" hidden="1" x14ac:dyDescent="0.6">
      <c r="A45">
        <v>9</v>
      </c>
      <c r="B45">
        <v>22269</v>
      </c>
      <c r="C45">
        <v>0</v>
      </c>
      <c r="D45">
        <v>8208.4611249999998</v>
      </c>
      <c r="E45">
        <v>3.8135948119999998</v>
      </c>
      <c r="F45">
        <v>2391986</v>
      </c>
      <c r="G45">
        <v>379193</v>
      </c>
      <c r="H45">
        <v>5</v>
      </c>
      <c r="I45">
        <v>0</v>
      </c>
      <c r="J45">
        <v>0</v>
      </c>
      <c r="K45">
        <v>0</v>
      </c>
      <c r="L45">
        <v>0</v>
      </c>
      <c r="M45" t="s">
        <v>100</v>
      </c>
    </row>
    <row r="46" spans="1:13" hidden="1" x14ac:dyDescent="0.6">
      <c r="A46">
        <v>9</v>
      </c>
      <c r="B46">
        <v>27733</v>
      </c>
      <c r="C46">
        <v>0</v>
      </c>
      <c r="D46">
        <v>9105.6526219999996</v>
      </c>
      <c r="E46">
        <v>3.2044739849999999</v>
      </c>
      <c r="F46">
        <v>1766865</v>
      </c>
      <c r="G46">
        <v>886598</v>
      </c>
      <c r="H46">
        <v>2</v>
      </c>
      <c r="I46">
        <v>0</v>
      </c>
      <c r="J46">
        <v>0</v>
      </c>
      <c r="K46">
        <v>0</v>
      </c>
      <c r="L46">
        <v>0</v>
      </c>
      <c r="M46" t="s">
        <v>103</v>
      </c>
    </row>
    <row r="47" spans="1:13" hidden="1" x14ac:dyDescent="0.6">
      <c r="A47">
        <v>12</v>
      </c>
      <c r="B47">
        <v>20606</v>
      </c>
      <c r="C47">
        <v>0</v>
      </c>
      <c r="D47">
        <v>10092.036760000001</v>
      </c>
      <c r="E47">
        <v>3.5516036679999998</v>
      </c>
      <c r="F47">
        <v>1036300</v>
      </c>
      <c r="G47">
        <v>872203</v>
      </c>
      <c r="H47">
        <v>2</v>
      </c>
      <c r="I47">
        <v>0</v>
      </c>
      <c r="J47">
        <v>0</v>
      </c>
      <c r="K47">
        <v>0</v>
      </c>
      <c r="L47">
        <v>0</v>
      </c>
      <c r="M47" t="s">
        <v>104</v>
      </c>
    </row>
    <row r="48" spans="1:13" hidden="1" x14ac:dyDescent="0.6">
      <c r="A48">
        <v>17</v>
      </c>
      <c r="B48">
        <v>7606</v>
      </c>
      <c r="C48">
        <v>0</v>
      </c>
      <c r="D48">
        <v>2943.1289080000001</v>
      </c>
      <c r="E48">
        <v>2.1314029990000001</v>
      </c>
      <c r="F48">
        <v>0</v>
      </c>
      <c r="G48">
        <v>1464686</v>
      </c>
      <c r="H48">
        <v>3</v>
      </c>
      <c r="I48">
        <v>0</v>
      </c>
      <c r="J48">
        <v>0</v>
      </c>
      <c r="K48">
        <v>0</v>
      </c>
      <c r="L48">
        <v>0</v>
      </c>
      <c r="M48" t="s">
        <v>106</v>
      </c>
    </row>
    <row r="49" spans="1:13" hidden="1" x14ac:dyDescent="0.6">
      <c r="A49">
        <v>8</v>
      </c>
      <c r="B49">
        <v>17314</v>
      </c>
      <c r="C49">
        <v>0</v>
      </c>
      <c r="D49">
        <v>6100.8183630000003</v>
      </c>
      <c r="E49">
        <v>4.4181899480000002</v>
      </c>
      <c r="F49">
        <v>2014877</v>
      </c>
      <c r="G49">
        <v>976690</v>
      </c>
      <c r="H49">
        <v>7</v>
      </c>
      <c r="I49">
        <v>1</v>
      </c>
      <c r="J49">
        <v>0</v>
      </c>
      <c r="K49">
        <v>0</v>
      </c>
      <c r="L49">
        <v>0</v>
      </c>
      <c r="M49" t="s">
        <v>107</v>
      </c>
    </row>
    <row r="50" spans="1:13" hidden="1" x14ac:dyDescent="0.6">
      <c r="A50">
        <v>18</v>
      </c>
      <c r="B50">
        <v>3675</v>
      </c>
      <c r="C50">
        <v>0</v>
      </c>
      <c r="D50">
        <v>1366.467791</v>
      </c>
      <c r="E50">
        <v>0.57598280999999996</v>
      </c>
      <c r="F50">
        <v>3618220</v>
      </c>
      <c r="G50">
        <v>1471245</v>
      </c>
      <c r="H50">
        <v>3</v>
      </c>
      <c r="I50">
        <v>1</v>
      </c>
      <c r="J50">
        <v>0</v>
      </c>
      <c r="K50">
        <v>0</v>
      </c>
      <c r="L50">
        <v>0</v>
      </c>
      <c r="M50" t="s">
        <v>108</v>
      </c>
    </row>
    <row r="51" spans="1:13" hidden="1" x14ac:dyDescent="0.6">
      <c r="A51">
        <v>20</v>
      </c>
      <c r="B51">
        <v>9030</v>
      </c>
      <c r="C51">
        <v>0</v>
      </c>
      <c r="D51">
        <v>2509.8234689999999</v>
      </c>
      <c r="E51">
        <v>1.057921149</v>
      </c>
      <c r="F51">
        <v>1755720</v>
      </c>
      <c r="G51">
        <v>705689</v>
      </c>
      <c r="H51">
        <v>1</v>
      </c>
      <c r="I51">
        <v>2</v>
      </c>
      <c r="J51">
        <v>1</v>
      </c>
      <c r="K51">
        <v>0</v>
      </c>
      <c r="L51">
        <v>0</v>
      </c>
      <c r="M51" t="s">
        <v>109</v>
      </c>
    </row>
    <row r="52" spans="1:13" hidden="1" x14ac:dyDescent="0.6">
      <c r="A52">
        <v>9</v>
      </c>
      <c r="B52">
        <v>14924</v>
      </c>
      <c r="C52">
        <v>0</v>
      </c>
      <c r="D52">
        <v>10553.97853</v>
      </c>
      <c r="E52">
        <v>0.975818831</v>
      </c>
      <c r="F52">
        <v>0</v>
      </c>
      <c r="G52">
        <v>771760</v>
      </c>
      <c r="H52">
        <v>3</v>
      </c>
      <c r="I52">
        <v>0</v>
      </c>
      <c r="J52">
        <v>1</v>
      </c>
      <c r="K52">
        <v>0</v>
      </c>
      <c r="L52">
        <v>0</v>
      </c>
      <c r="M52" t="s">
        <v>110</v>
      </c>
    </row>
    <row r="53" spans="1:13" hidden="1" x14ac:dyDescent="0.6">
      <c r="A53">
        <v>9</v>
      </c>
      <c r="B53">
        <v>31711</v>
      </c>
      <c r="C53">
        <v>0</v>
      </c>
      <c r="D53">
        <v>5693.9826059999996</v>
      </c>
      <c r="E53">
        <v>0.52646453999999998</v>
      </c>
      <c r="F53">
        <v>0</v>
      </c>
      <c r="G53">
        <v>647843</v>
      </c>
      <c r="H53">
        <v>0</v>
      </c>
      <c r="I53">
        <v>1</v>
      </c>
      <c r="J53">
        <v>0</v>
      </c>
      <c r="K53">
        <v>0</v>
      </c>
      <c r="L53">
        <v>0</v>
      </c>
      <c r="M53" t="s">
        <v>111</v>
      </c>
    </row>
    <row r="54" spans="1:13" x14ac:dyDescent="0.6">
      <c r="A54">
        <v>14</v>
      </c>
      <c r="B54">
        <v>11850</v>
      </c>
      <c r="C54">
        <v>0</v>
      </c>
      <c r="D54">
        <v>9918.6127230000002</v>
      </c>
      <c r="E54">
        <v>0.91707303100000004</v>
      </c>
      <c r="F54">
        <v>407167</v>
      </c>
      <c r="G54">
        <v>1002543</v>
      </c>
      <c r="H54">
        <v>11</v>
      </c>
      <c r="I54">
        <v>0</v>
      </c>
      <c r="J54">
        <v>1</v>
      </c>
      <c r="K54">
        <v>0</v>
      </c>
      <c r="L54">
        <v>0</v>
      </c>
      <c r="M54" t="s">
        <v>112</v>
      </c>
    </row>
    <row r="55" spans="1:13" s="1" customFormat="1" x14ac:dyDescent="0.6">
      <c r="A55" s="1">
        <f>2/53</f>
        <v>3.7735849056603772E-2</v>
      </c>
      <c r="B55" s="1">
        <f>16/53</f>
        <v>0.30188679245283018</v>
      </c>
      <c r="C55" s="1">
        <f>13/53</f>
        <v>0.24528301886792453</v>
      </c>
      <c r="D55" s="1">
        <f>2/53</f>
        <v>3.7735849056603772E-2</v>
      </c>
      <c r="E55" s="1">
        <f>1/53</f>
        <v>1.8867924528301886E-2</v>
      </c>
      <c r="F55" s="1">
        <f>9/53</f>
        <v>0.16981132075471697</v>
      </c>
      <c r="G55" s="1">
        <f>5/53</f>
        <v>9.4339622641509441E-2</v>
      </c>
      <c r="H55" s="1">
        <f>6/53</f>
        <v>0.11320754716981132</v>
      </c>
      <c r="I55" s="1">
        <f>16/53</f>
        <v>0.30188679245283018</v>
      </c>
      <c r="J55" s="1">
        <f>8/53</f>
        <v>0.15094339622641509</v>
      </c>
      <c r="K55" s="1">
        <f>0</f>
        <v>0</v>
      </c>
      <c r="M55" s="1" t="s">
        <v>115</v>
      </c>
    </row>
    <row r="56" spans="1:13" x14ac:dyDescent="0.6">
      <c r="A56">
        <v>17</v>
      </c>
      <c r="B56">
        <v>10543</v>
      </c>
      <c r="C56">
        <v>1</v>
      </c>
      <c r="D56">
        <v>9830.3724359999997</v>
      </c>
      <c r="E56">
        <v>1.0658742059999999</v>
      </c>
      <c r="F56">
        <v>7204395</v>
      </c>
      <c r="G56">
        <v>1765497</v>
      </c>
      <c r="H56">
        <v>0</v>
      </c>
      <c r="I56">
        <v>2</v>
      </c>
      <c r="J56">
        <v>0</v>
      </c>
      <c r="K56">
        <v>0</v>
      </c>
      <c r="L56">
        <v>1</v>
      </c>
      <c r="M56" t="s">
        <v>41</v>
      </c>
    </row>
    <row r="57" spans="1:13" hidden="1" x14ac:dyDescent="0.6">
      <c r="A57">
        <v>26</v>
      </c>
      <c r="B57">
        <v>16166</v>
      </c>
      <c r="C57">
        <v>0</v>
      </c>
      <c r="D57">
        <v>8298.735181</v>
      </c>
      <c r="E57">
        <v>4.9216851410000002</v>
      </c>
      <c r="F57">
        <v>13594053</v>
      </c>
      <c r="G57">
        <v>3007005</v>
      </c>
      <c r="H57">
        <v>1</v>
      </c>
      <c r="I57">
        <v>2</v>
      </c>
      <c r="J57">
        <v>0</v>
      </c>
      <c r="K57">
        <v>0</v>
      </c>
      <c r="L57">
        <v>1</v>
      </c>
      <c r="M57" t="s">
        <v>62</v>
      </c>
    </row>
    <row r="58" spans="1:13" hidden="1" x14ac:dyDescent="0.6">
      <c r="A58">
        <v>20</v>
      </c>
      <c r="B58">
        <v>3919</v>
      </c>
      <c r="C58">
        <v>0</v>
      </c>
      <c r="D58">
        <v>11897.823619999999</v>
      </c>
      <c r="E58">
        <v>5.527647354</v>
      </c>
      <c r="F58">
        <v>7984912</v>
      </c>
      <c r="G58">
        <v>2788411</v>
      </c>
      <c r="H58">
        <v>5</v>
      </c>
      <c r="I58">
        <v>1</v>
      </c>
      <c r="J58">
        <v>0</v>
      </c>
      <c r="K58">
        <v>1</v>
      </c>
      <c r="L58">
        <v>1</v>
      </c>
      <c r="M58" t="s">
        <v>93</v>
      </c>
    </row>
    <row r="59" spans="1:13" hidden="1" x14ac:dyDescent="0.6">
      <c r="A59">
        <v>29</v>
      </c>
      <c r="B59">
        <v>3702</v>
      </c>
      <c r="C59">
        <v>0</v>
      </c>
      <c r="D59">
        <v>2737.0626940000002</v>
      </c>
      <c r="E59">
        <v>1.9821706139999999</v>
      </c>
      <c r="F59">
        <v>11550312</v>
      </c>
      <c r="G59">
        <v>3700523</v>
      </c>
      <c r="H59">
        <v>2</v>
      </c>
      <c r="I59">
        <v>4</v>
      </c>
      <c r="J59">
        <v>5</v>
      </c>
      <c r="K59">
        <v>0</v>
      </c>
      <c r="L59">
        <v>1</v>
      </c>
      <c r="M59" t="s">
        <v>105</v>
      </c>
    </row>
    <row r="60" spans="1:13" s="1" customFormat="1" x14ac:dyDescent="0.6">
      <c r="A60" s="1">
        <f>3/4</f>
        <v>0.75</v>
      </c>
      <c r="B60" s="1">
        <f>0</f>
        <v>0</v>
      </c>
      <c r="C60" s="1">
        <f>1/4</f>
        <v>0.25</v>
      </c>
      <c r="D60" s="1">
        <f>0</f>
        <v>0</v>
      </c>
      <c r="E60" s="1">
        <f>1/4</f>
        <v>0.25</v>
      </c>
      <c r="F60" s="1">
        <f>4/4</f>
        <v>1</v>
      </c>
      <c r="G60" s="1">
        <f>4/4</f>
        <v>1</v>
      </c>
      <c r="H60" s="1">
        <f>0</f>
        <v>0</v>
      </c>
      <c r="I60" s="1">
        <f>4/4</f>
        <v>1</v>
      </c>
      <c r="J60" s="1">
        <f>1/4</f>
        <v>0.25</v>
      </c>
      <c r="K60" s="1">
        <f>1/4</f>
        <v>0.25</v>
      </c>
      <c r="M60" s="1" t="s">
        <v>116</v>
      </c>
    </row>
    <row r="61" spans="1:13" x14ac:dyDescent="0.6">
      <c r="A61">
        <v>16</v>
      </c>
      <c r="B61">
        <v>20910</v>
      </c>
      <c r="C61">
        <v>0</v>
      </c>
      <c r="D61">
        <v>15037.12133</v>
      </c>
      <c r="E61">
        <v>7.7734979629999996</v>
      </c>
      <c r="F61">
        <v>445294</v>
      </c>
      <c r="G61">
        <v>536472</v>
      </c>
      <c r="H61">
        <v>12</v>
      </c>
      <c r="I61">
        <v>0</v>
      </c>
      <c r="J61">
        <v>0</v>
      </c>
      <c r="K61">
        <v>0</v>
      </c>
      <c r="L61">
        <v>2</v>
      </c>
      <c r="M61" t="s">
        <v>13</v>
      </c>
    </row>
    <row r="62" spans="1:13" hidden="1" x14ac:dyDescent="0.6">
      <c r="A62">
        <v>10</v>
      </c>
      <c r="B62">
        <v>14627</v>
      </c>
      <c r="C62">
        <v>0</v>
      </c>
      <c r="D62">
        <v>10955.219289999999</v>
      </c>
      <c r="E62">
        <v>5.6633429309999999</v>
      </c>
      <c r="F62">
        <v>0</v>
      </c>
      <c r="G62">
        <v>545602</v>
      </c>
      <c r="H62">
        <v>5</v>
      </c>
      <c r="I62">
        <v>0</v>
      </c>
      <c r="J62">
        <v>0</v>
      </c>
      <c r="K62">
        <v>0</v>
      </c>
      <c r="L62">
        <v>2</v>
      </c>
      <c r="M62" t="s">
        <v>15</v>
      </c>
    </row>
    <row r="63" spans="1:13" hidden="1" x14ac:dyDescent="0.6">
      <c r="A63">
        <v>20</v>
      </c>
      <c r="B63">
        <v>7310</v>
      </c>
      <c r="C63">
        <v>0</v>
      </c>
      <c r="D63">
        <v>11522.889859999999</v>
      </c>
      <c r="E63">
        <v>4.6870175779999999</v>
      </c>
      <c r="F63">
        <v>522372</v>
      </c>
      <c r="G63">
        <v>711582</v>
      </c>
      <c r="H63">
        <v>2</v>
      </c>
      <c r="I63">
        <v>1</v>
      </c>
      <c r="J63">
        <v>0</v>
      </c>
      <c r="K63">
        <v>0</v>
      </c>
      <c r="L63">
        <v>2</v>
      </c>
      <c r="M63" t="s">
        <v>18</v>
      </c>
    </row>
    <row r="64" spans="1:13" hidden="1" x14ac:dyDescent="0.6">
      <c r="A64">
        <v>32</v>
      </c>
      <c r="B64">
        <v>12325</v>
      </c>
      <c r="C64">
        <v>0</v>
      </c>
      <c r="D64">
        <v>12152.374540000001</v>
      </c>
      <c r="E64">
        <v>4.9430649600000001</v>
      </c>
      <c r="F64">
        <v>1919704</v>
      </c>
      <c r="G64">
        <v>744341</v>
      </c>
      <c r="H64">
        <v>17</v>
      </c>
      <c r="I64">
        <v>0</v>
      </c>
      <c r="J64">
        <v>0</v>
      </c>
      <c r="K64">
        <v>0</v>
      </c>
      <c r="L64">
        <v>2</v>
      </c>
      <c r="M64" t="s">
        <v>19</v>
      </c>
    </row>
    <row r="65" spans="1:13" hidden="1" x14ac:dyDescent="0.6">
      <c r="A65">
        <v>21</v>
      </c>
      <c r="B65">
        <v>28953</v>
      </c>
      <c r="C65">
        <v>0</v>
      </c>
      <c r="D65">
        <v>14370.83015</v>
      </c>
      <c r="E65">
        <v>5.8454375919999997</v>
      </c>
      <c r="F65">
        <v>371644</v>
      </c>
      <c r="G65">
        <v>273859</v>
      </c>
      <c r="H65">
        <v>9</v>
      </c>
      <c r="I65">
        <v>0</v>
      </c>
      <c r="J65">
        <v>0</v>
      </c>
      <c r="K65">
        <v>0</v>
      </c>
      <c r="L65">
        <v>2</v>
      </c>
      <c r="M65" t="s">
        <v>21</v>
      </c>
    </row>
    <row r="66" spans="1:13" hidden="1" x14ac:dyDescent="0.6">
      <c r="A66">
        <v>18</v>
      </c>
      <c r="B66">
        <v>31532</v>
      </c>
      <c r="C66">
        <v>0</v>
      </c>
      <c r="D66">
        <v>14381.56191</v>
      </c>
      <c r="E66">
        <v>5.849802811</v>
      </c>
      <c r="F66">
        <v>0</v>
      </c>
      <c r="G66">
        <v>600892</v>
      </c>
      <c r="H66">
        <v>1</v>
      </c>
      <c r="I66">
        <v>0</v>
      </c>
      <c r="J66">
        <v>0</v>
      </c>
      <c r="K66">
        <v>0</v>
      </c>
      <c r="L66">
        <v>2</v>
      </c>
      <c r="M66" t="s">
        <v>22</v>
      </c>
    </row>
    <row r="67" spans="1:13" hidden="1" x14ac:dyDescent="0.6">
      <c r="A67">
        <v>22</v>
      </c>
      <c r="B67">
        <v>38006</v>
      </c>
      <c r="C67">
        <v>0</v>
      </c>
      <c r="D67">
        <v>10069.407370000001</v>
      </c>
      <c r="E67">
        <v>4.0958032180000004</v>
      </c>
      <c r="F67">
        <v>1150450</v>
      </c>
      <c r="G67">
        <v>693381</v>
      </c>
      <c r="H67">
        <v>14</v>
      </c>
      <c r="I67">
        <v>1</v>
      </c>
      <c r="J67">
        <v>0</v>
      </c>
      <c r="K67">
        <v>0</v>
      </c>
      <c r="L67">
        <v>2</v>
      </c>
      <c r="M67" t="s">
        <v>25</v>
      </c>
    </row>
    <row r="68" spans="1:13" hidden="1" x14ac:dyDescent="0.6">
      <c r="A68">
        <v>21</v>
      </c>
      <c r="B68">
        <v>47006</v>
      </c>
      <c r="C68">
        <v>0</v>
      </c>
      <c r="D68">
        <v>17656.08959</v>
      </c>
      <c r="E68">
        <v>7.181740284</v>
      </c>
      <c r="F68">
        <v>4586661</v>
      </c>
      <c r="G68">
        <v>1088378</v>
      </c>
      <c r="H68">
        <v>3</v>
      </c>
      <c r="I68">
        <v>1</v>
      </c>
      <c r="J68">
        <v>0</v>
      </c>
      <c r="K68">
        <v>0</v>
      </c>
      <c r="L68">
        <v>2</v>
      </c>
      <c r="M68" t="s">
        <v>27</v>
      </c>
    </row>
    <row r="69" spans="1:13" hidden="1" x14ac:dyDescent="0.6">
      <c r="A69">
        <v>22</v>
      </c>
      <c r="B69">
        <v>12040</v>
      </c>
      <c r="C69">
        <v>0</v>
      </c>
      <c r="D69">
        <v>12897.112429999999</v>
      </c>
      <c r="E69">
        <v>1.71875</v>
      </c>
      <c r="F69">
        <v>1251401</v>
      </c>
      <c r="G69">
        <v>448060</v>
      </c>
      <c r="H69">
        <v>8</v>
      </c>
      <c r="I69">
        <v>0</v>
      </c>
      <c r="J69">
        <v>0</v>
      </c>
      <c r="K69">
        <v>0</v>
      </c>
      <c r="L69">
        <v>2</v>
      </c>
      <c r="M69" t="s">
        <v>40</v>
      </c>
    </row>
    <row r="70" spans="1:13" hidden="1" x14ac:dyDescent="0.6">
      <c r="A70">
        <v>30</v>
      </c>
      <c r="B70">
        <v>22762</v>
      </c>
      <c r="C70">
        <v>1</v>
      </c>
      <c r="D70">
        <v>17601.727869999999</v>
      </c>
      <c r="E70">
        <v>1.9084961279999999</v>
      </c>
      <c r="F70">
        <v>0</v>
      </c>
      <c r="G70">
        <v>1199502</v>
      </c>
      <c r="H70">
        <v>7</v>
      </c>
      <c r="I70">
        <v>1</v>
      </c>
      <c r="J70">
        <v>0</v>
      </c>
      <c r="K70">
        <v>0</v>
      </c>
      <c r="L70">
        <v>2</v>
      </c>
      <c r="M70" t="s">
        <v>42</v>
      </c>
    </row>
    <row r="71" spans="1:13" hidden="1" x14ac:dyDescent="0.6">
      <c r="A71">
        <v>16</v>
      </c>
      <c r="B71">
        <v>6237</v>
      </c>
      <c r="C71">
        <v>0</v>
      </c>
      <c r="D71">
        <v>12159.708339999999</v>
      </c>
      <c r="E71">
        <v>3.704204544</v>
      </c>
      <c r="F71">
        <v>609130</v>
      </c>
      <c r="G71">
        <v>856612</v>
      </c>
      <c r="H71">
        <v>6</v>
      </c>
      <c r="I71">
        <v>1</v>
      </c>
      <c r="J71">
        <v>2</v>
      </c>
      <c r="K71">
        <v>0</v>
      </c>
      <c r="L71">
        <v>2</v>
      </c>
      <c r="M71" t="s">
        <v>45</v>
      </c>
    </row>
    <row r="72" spans="1:13" hidden="1" x14ac:dyDescent="0.6">
      <c r="A72">
        <v>14</v>
      </c>
      <c r="B72">
        <v>26372</v>
      </c>
      <c r="C72">
        <v>1</v>
      </c>
      <c r="D72">
        <v>10629.23962</v>
      </c>
      <c r="E72">
        <v>3.2379787900000001</v>
      </c>
      <c r="F72">
        <v>1680496</v>
      </c>
      <c r="G72">
        <v>607633</v>
      </c>
      <c r="H72">
        <v>7</v>
      </c>
      <c r="I72">
        <v>1</v>
      </c>
      <c r="J72">
        <v>0</v>
      </c>
      <c r="K72">
        <v>0</v>
      </c>
      <c r="L72">
        <v>2</v>
      </c>
      <c r="M72" t="s">
        <v>46</v>
      </c>
    </row>
    <row r="73" spans="1:13" hidden="1" x14ac:dyDescent="0.6">
      <c r="A73">
        <v>35</v>
      </c>
      <c r="B73">
        <v>28868</v>
      </c>
      <c r="C73">
        <v>1</v>
      </c>
      <c r="D73">
        <v>9159.9439110000003</v>
      </c>
      <c r="E73">
        <v>2.790388133</v>
      </c>
      <c r="F73">
        <v>0</v>
      </c>
      <c r="G73">
        <v>642651</v>
      </c>
      <c r="H73">
        <v>10</v>
      </c>
      <c r="I73">
        <v>2</v>
      </c>
      <c r="J73">
        <v>1</v>
      </c>
      <c r="K73">
        <v>0</v>
      </c>
      <c r="L73">
        <v>2</v>
      </c>
      <c r="M73" t="s">
        <v>49</v>
      </c>
    </row>
    <row r="74" spans="1:13" hidden="1" x14ac:dyDescent="0.6">
      <c r="A74">
        <v>19</v>
      </c>
      <c r="B74">
        <v>22445</v>
      </c>
      <c r="C74">
        <v>0</v>
      </c>
      <c r="D74">
        <v>10069.16029</v>
      </c>
      <c r="E74">
        <v>4.0343416489999999</v>
      </c>
      <c r="F74">
        <v>4179549</v>
      </c>
      <c r="G74">
        <v>2056816</v>
      </c>
      <c r="H74">
        <v>5</v>
      </c>
      <c r="I74">
        <v>0</v>
      </c>
      <c r="J74">
        <v>0</v>
      </c>
      <c r="K74">
        <v>0</v>
      </c>
      <c r="L74">
        <v>2</v>
      </c>
      <c r="M74" t="s">
        <v>54</v>
      </c>
    </row>
    <row r="75" spans="1:13" hidden="1" x14ac:dyDescent="0.6">
      <c r="A75">
        <v>16</v>
      </c>
      <c r="B75">
        <v>19082</v>
      </c>
      <c r="C75">
        <v>1</v>
      </c>
      <c r="D75">
        <v>12289.12198</v>
      </c>
      <c r="E75">
        <v>7.2882418480000002</v>
      </c>
      <c r="F75">
        <v>746168</v>
      </c>
      <c r="G75">
        <v>691270</v>
      </c>
      <c r="H75">
        <v>8</v>
      </c>
      <c r="I75">
        <v>2</v>
      </c>
      <c r="J75">
        <v>0</v>
      </c>
      <c r="K75">
        <v>0</v>
      </c>
      <c r="L75">
        <v>2</v>
      </c>
      <c r="M75" t="s">
        <v>63</v>
      </c>
    </row>
    <row r="76" spans="1:13" hidden="1" x14ac:dyDescent="0.6">
      <c r="A76">
        <v>29</v>
      </c>
      <c r="B76">
        <v>7410</v>
      </c>
      <c r="C76">
        <v>0</v>
      </c>
      <c r="D76">
        <v>17421.109410000001</v>
      </c>
      <c r="E76">
        <v>4.3364701539999997</v>
      </c>
      <c r="F76">
        <v>0</v>
      </c>
      <c r="G76">
        <v>1895555</v>
      </c>
      <c r="H76">
        <v>5</v>
      </c>
      <c r="I76">
        <v>0</v>
      </c>
      <c r="J76">
        <v>2</v>
      </c>
      <c r="K76">
        <v>0</v>
      </c>
      <c r="L76">
        <v>2</v>
      </c>
      <c r="M76" t="s">
        <v>69</v>
      </c>
    </row>
    <row r="77" spans="1:13" hidden="1" x14ac:dyDescent="0.6">
      <c r="A77">
        <v>21</v>
      </c>
      <c r="B77">
        <v>13110</v>
      </c>
      <c r="C77">
        <v>1</v>
      </c>
      <c r="D77">
        <v>10318.6723</v>
      </c>
      <c r="E77">
        <v>4.2757292849999997</v>
      </c>
      <c r="F77">
        <v>2935202</v>
      </c>
      <c r="G77">
        <v>485584</v>
      </c>
      <c r="H77">
        <v>1</v>
      </c>
      <c r="I77">
        <v>2</v>
      </c>
      <c r="J77">
        <v>0</v>
      </c>
      <c r="K77">
        <v>0</v>
      </c>
      <c r="L77">
        <v>2</v>
      </c>
      <c r="M77" t="s">
        <v>78</v>
      </c>
    </row>
    <row r="78" spans="1:13" hidden="1" x14ac:dyDescent="0.6">
      <c r="A78">
        <v>6</v>
      </c>
      <c r="B78">
        <v>17495</v>
      </c>
      <c r="C78">
        <v>0</v>
      </c>
      <c r="D78">
        <v>15961.54528</v>
      </c>
      <c r="E78">
        <v>6.6139561929999999</v>
      </c>
      <c r="F78">
        <v>0</v>
      </c>
      <c r="G78">
        <v>783823</v>
      </c>
      <c r="H78">
        <v>6</v>
      </c>
      <c r="I78">
        <v>0</v>
      </c>
      <c r="J78">
        <v>0</v>
      </c>
      <c r="K78">
        <v>0</v>
      </c>
      <c r="L78">
        <v>2</v>
      </c>
      <c r="M78" t="s">
        <v>81</v>
      </c>
    </row>
    <row r="79" spans="1:13" hidden="1" x14ac:dyDescent="0.6">
      <c r="A79">
        <v>18</v>
      </c>
      <c r="B79">
        <v>23053</v>
      </c>
      <c r="C79">
        <v>0</v>
      </c>
      <c r="D79">
        <v>13608.79783</v>
      </c>
      <c r="E79">
        <v>5.6390525570000003</v>
      </c>
      <c r="F79">
        <v>1036528</v>
      </c>
      <c r="G79">
        <v>594270</v>
      </c>
      <c r="H79">
        <v>7</v>
      </c>
      <c r="I79">
        <v>0</v>
      </c>
      <c r="J79">
        <v>0</v>
      </c>
      <c r="K79">
        <v>0</v>
      </c>
      <c r="L79">
        <v>2</v>
      </c>
      <c r="M79" t="s">
        <v>82</v>
      </c>
    </row>
    <row r="80" spans="1:13" hidden="1" x14ac:dyDescent="0.6">
      <c r="A80">
        <v>23</v>
      </c>
      <c r="B80">
        <v>33265</v>
      </c>
      <c r="C80">
        <v>0</v>
      </c>
      <c r="D80">
        <v>11306.497069999999</v>
      </c>
      <c r="E80">
        <v>4.6850524199999999</v>
      </c>
      <c r="F80">
        <v>2160068</v>
      </c>
      <c r="G80">
        <v>716536</v>
      </c>
      <c r="H80">
        <v>1</v>
      </c>
      <c r="I80">
        <v>0</v>
      </c>
      <c r="J80">
        <v>0</v>
      </c>
      <c r="K80">
        <v>0</v>
      </c>
      <c r="L80">
        <v>2</v>
      </c>
      <c r="M80" t="s">
        <v>84</v>
      </c>
    </row>
    <row r="81" spans="1:13" hidden="1" x14ac:dyDescent="0.6">
      <c r="A81">
        <v>15</v>
      </c>
      <c r="B81">
        <v>21657</v>
      </c>
      <c r="C81">
        <v>1</v>
      </c>
      <c r="D81">
        <v>9938.6313439999994</v>
      </c>
      <c r="E81">
        <v>3.9313931019999999</v>
      </c>
      <c r="F81">
        <v>944886</v>
      </c>
      <c r="G81">
        <v>1182139</v>
      </c>
      <c r="H81">
        <v>1</v>
      </c>
      <c r="I81">
        <v>2</v>
      </c>
      <c r="J81">
        <v>0</v>
      </c>
      <c r="K81">
        <v>0</v>
      </c>
      <c r="L81">
        <v>2</v>
      </c>
      <c r="M81" t="s">
        <v>87</v>
      </c>
    </row>
    <row r="82" spans="1:13" hidden="1" x14ac:dyDescent="0.6">
      <c r="A82">
        <v>14</v>
      </c>
      <c r="B82">
        <v>22507</v>
      </c>
      <c r="C82">
        <v>1</v>
      </c>
      <c r="D82">
        <v>13258.77735</v>
      </c>
      <c r="E82">
        <v>5.2447328009999996</v>
      </c>
      <c r="F82">
        <v>218869</v>
      </c>
      <c r="G82">
        <v>817466</v>
      </c>
      <c r="H82">
        <v>8</v>
      </c>
      <c r="I82">
        <v>0</v>
      </c>
      <c r="J82">
        <v>0</v>
      </c>
      <c r="K82">
        <v>0</v>
      </c>
      <c r="L82">
        <v>2</v>
      </c>
      <c r="M82" t="s">
        <v>88</v>
      </c>
    </row>
    <row r="83" spans="1:13" hidden="1" x14ac:dyDescent="0.6">
      <c r="A83">
        <v>14</v>
      </c>
      <c r="B83">
        <v>18598</v>
      </c>
      <c r="C83">
        <v>0</v>
      </c>
      <c r="D83">
        <v>16464.68247</v>
      </c>
      <c r="E83">
        <v>6.5128825929999996</v>
      </c>
      <c r="F83">
        <v>573959</v>
      </c>
      <c r="G83">
        <v>966712</v>
      </c>
      <c r="H83">
        <v>11</v>
      </c>
      <c r="I83">
        <v>0</v>
      </c>
      <c r="J83">
        <v>0</v>
      </c>
      <c r="K83">
        <v>0</v>
      </c>
      <c r="L83">
        <v>2</v>
      </c>
      <c r="M83" t="s">
        <v>90</v>
      </c>
    </row>
    <row r="84" spans="1:13" hidden="1" x14ac:dyDescent="0.6">
      <c r="A84">
        <v>28</v>
      </c>
      <c r="B84">
        <v>24175</v>
      </c>
      <c r="C84">
        <v>0</v>
      </c>
      <c r="D84">
        <v>11008.09784</v>
      </c>
      <c r="E84">
        <v>5.1142868530000003</v>
      </c>
      <c r="F84">
        <v>575286</v>
      </c>
      <c r="G84">
        <v>2147150</v>
      </c>
      <c r="H84">
        <v>2</v>
      </c>
      <c r="I84">
        <v>1</v>
      </c>
      <c r="J84">
        <v>1</v>
      </c>
      <c r="K84">
        <v>0</v>
      </c>
      <c r="L84">
        <v>2</v>
      </c>
      <c r="M84" t="s">
        <v>95</v>
      </c>
    </row>
    <row r="85" spans="1:13" hidden="1" x14ac:dyDescent="0.6">
      <c r="A85">
        <v>16</v>
      </c>
      <c r="B85">
        <v>21839</v>
      </c>
      <c r="C85">
        <v>0</v>
      </c>
      <c r="D85">
        <v>11759.4138</v>
      </c>
      <c r="E85">
        <v>5.4633431010000004</v>
      </c>
      <c r="F85">
        <v>1155598</v>
      </c>
      <c r="G85">
        <v>717718</v>
      </c>
      <c r="H85">
        <v>3</v>
      </c>
      <c r="I85">
        <v>0</v>
      </c>
      <c r="J85">
        <v>0</v>
      </c>
      <c r="K85">
        <v>0</v>
      </c>
      <c r="L85">
        <v>2</v>
      </c>
      <c r="M85" t="s">
        <v>96</v>
      </c>
    </row>
    <row r="86" spans="1:13" hidden="1" x14ac:dyDescent="0.6">
      <c r="A86">
        <v>19</v>
      </c>
      <c r="B86">
        <v>4773</v>
      </c>
      <c r="C86">
        <v>0</v>
      </c>
      <c r="D86">
        <v>15058.159390000001</v>
      </c>
      <c r="E86">
        <v>5.2992884790000003</v>
      </c>
      <c r="F86">
        <v>1163598</v>
      </c>
      <c r="G86">
        <v>1313228</v>
      </c>
      <c r="H86">
        <v>17</v>
      </c>
      <c r="I86">
        <v>1</v>
      </c>
      <c r="J86">
        <v>0</v>
      </c>
      <c r="K86">
        <v>0</v>
      </c>
      <c r="L86">
        <v>2</v>
      </c>
      <c r="M86" t="s">
        <v>102</v>
      </c>
    </row>
    <row r="87" spans="1:13" s="1" customFormat="1" x14ac:dyDescent="0.6">
      <c r="A87" s="1">
        <f>14/26</f>
        <v>0.53846153846153844</v>
      </c>
      <c r="B87" s="1">
        <f>4/26</f>
        <v>0.15384615384615385</v>
      </c>
      <c r="C87" s="1">
        <f>7/26</f>
        <v>0.26923076923076922</v>
      </c>
      <c r="D87" s="1">
        <f>15/26</f>
        <v>0.57692307692307687</v>
      </c>
      <c r="E87" s="1">
        <f>13/26</f>
        <v>0.5</v>
      </c>
      <c r="F87" s="1">
        <f>3/26</f>
        <v>0.11538461538461539</v>
      </c>
      <c r="G87" s="1">
        <f>7/26</f>
        <v>0.26923076923076922</v>
      </c>
      <c r="H87" s="1">
        <f>13/26</f>
        <v>0.5</v>
      </c>
      <c r="I87" s="1">
        <f>12/26</f>
        <v>0.46153846153846156</v>
      </c>
      <c r="J87" s="1">
        <f>4/26</f>
        <v>0.15384615384615385</v>
      </c>
      <c r="K87" s="1">
        <f>0</f>
        <v>0</v>
      </c>
      <c r="M87" s="1" t="s">
        <v>117</v>
      </c>
    </row>
    <row r="88" spans="1:13" x14ac:dyDescent="0.6">
      <c r="A88">
        <v>23</v>
      </c>
      <c r="B88">
        <v>21545</v>
      </c>
      <c r="C88">
        <v>0</v>
      </c>
      <c r="D88">
        <v>11209.73749</v>
      </c>
      <c r="E88">
        <v>5.7949171020000003</v>
      </c>
      <c r="F88">
        <v>0</v>
      </c>
      <c r="G88">
        <v>547707</v>
      </c>
      <c r="H88">
        <v>3</v>
      </c>
      <c r="I88">
        <v>0</v>
      </c>
      <c r="J88">
        <v>1</v>
      </c>
      <c r="K88">
        <v>1</v>
      </c>
      <c r="L88">
        <v>3</v>
      </c>
      <c r="M88" t="s">
        <v>14</v>
      </c>
    </row>
    <row r="89" spans="1:13" hidden="1" x14ac:dyDescent="0.6">
      <c r="A89">
        <v>10</v>
      </c>
      <c r="B89">
        <v>23924</v>
      </c>
      <c r="C89">
        <v>1</v>
      </c>
      <c r="D89">
        <v>13960.67577</v>
      </c>
      <c r="E89">
        <v>5.6786043749999999</v>
      </c>
      <c r="F89">
        <v>0</v>
      </c>
      <c r="G89">
        <v>714378</v>
      </c>
      <c r="H89">
        <v>4</v>
      </c>
      <c r="I89">
        <v>0</v>
      </c>
      <c r="J89">
        <v>0</v>
      </c>
      <c r="K89">
        <v>1</v>
      </c>
      <c r="L89">
        <v>3</v>
      </c>
      <c r="M89" t="s">
        <v>24</v>
      </c>
    </row>
    <row r="90" spans="1:13" hidden="1" x14ac:dyDescent="0.6">
      <c r="A90">
        <v>11</v>
      </c>
      <c r="B90">
        <v>13902</v>
      </c>
      <c r="C90">
        <v>0</v>
      </c>
      <c r="D90">
        <v>4662.2781450000002</v>
      </c>
      <c r="E90">
        <v>1.896414866</v>
      </c>
      <c r="F90">
        <v>0</v>
      </c>
      <c r="G90">
        <v>112027</v>
      </c>
      <c r="H90">
        <v>3</v>
      </c>
      <c r="I90">
        <v>0</v>
      </c>
      <c r="J90">
        <v>0</v>
      </c>
      <c r="K90">
        <v>1</v>
      </c>
      <c r="L90">
        <v>3</v>
      </c>
      <c r="M90" t="s">
        <v>28</v>
      </c>
    </row>
    <row r="91" spans="1:13" hidden="1" x14ac:dyDescent="0.6">
      <c r="A91">
        <v>7</v>
      </c>
      <c r="B91">
        <v>23215</v>
      </c>
      <c r="C91">
        <v>0</v>
      </c>
      <c r="D91">
        <v>7667.700159</v>
      </c>
      <c r="E91">
        <v>3.9979480509999998</v>
      </c>
      <c r="F91">
        <v>646740</v>
      </c>
      <c r="G91">
        <v>334923</v>
      </c>
      <c r="H91">
        <v>2</v>
      </c>
      <c r="I91">
        <v>1</v>
      </c>
      <c r="J91">
        <v>0</v>
      </c>
      <c r="K91">
        <v>1</v>
      </c>
      <c r="L91">
        <v>3</v>
      </c>
      <c r="M91" t="s">
        <v>34</v>
      </c>
    </row>
    <row r="92" spans="1:13" hidden="1" x14ac:dyDescent="0.6">
      <c r="A92">
        <v>7</v>
      </c>
      <c r="B92">
        <v>14436</v>
      </c>
      <c r="C92">
        <v>0</v>
      </c>
      <c r="D92">
        <v>6675.4516460000004</v>
      </c>
      <c r="E92">
        <v>3.4805884869999999</v>
      </c>
      <c r="F92">
        <v>0</v>
      </c>
      <c r="G92">
        <v>385819</v>
      </c>
      <c r="H92">
        <v>8</v>
      </c>
      <c r="I92">
        <v>0</v>
      </c>
      <c r="J92">
        <v>0</v>
      </c>
      <c r="K92">
        <v>1</v>
      </c>
      <c r="L92">
        <v>3</v>
      </c>
      <c r="M92" t="s">
        <v>35</v>
      </c>
    </row>
    <row r="93" spans="1:13" hidden="1" x14ac:dyDescent="0.6">
      <c r="A93">
        <v>4</v>
      </c>
      <c r="B93">
        <v>20325</v>
      </c>
      <c r="C93">
        <v>0</v>
      </c>
      <c r="D93">
        <v>8723.9719650000006</v>
      </c>
      <c r="E93">
        <v>1.207277363</v>
      </c>
      <c r="F93">
        <v>4202796</v>
      </c>
      <c r="G93">
        <v>1561135</v>
      </c>
      <c r="H93">
        <v>2</v>
      </c>
      <c r="I93">
        <v>0</v>
      </c>
      <c r="J93">
        <v>0</v>
      </c>
      <c r="K93">
        <v>1</v>
      </c>
      <c r="L93">
        <v>3</v>
      </c>
      <c r="M93" t="s">
        <v>59</v>
      </c>
    </row>
    <row r="94" spans="1:13" hidden="1" x14ac:dyDescent="0.6">
      <c r="A94">
        <v>19</v>
      </c>
      <c r="B94">
        <v>3671</v>
      </c>
      <c r="C94">
        <v>0</v>
      </c>
      <c r="D94">
        <v>9593.9153019999994</v>
      </c>
      <c r="E94">
        <v>5.6898104780000001</v>
      </c>
      <c r="F94">
        <v>4981827</v>
      </c>
      <c r="G94">
        <v>1616294</v>
      </c>
      <c r="H94">
        <v>2</v>
      </c>
      <c r="I94">
        <v>1</v>
      </c>
      <c r="J94">
        <v>0</v>
      </c>
      <c r="K94">
        <v>1</v>
      </c>
      <c r="L94">
        <v>3</v>
      </c>
      <c r="M94" t="s">
        <v>61</v>
      </c>
    </row>
    <row r="95" spans="1:13" hidden="1" x14ac:dyDescent="0.6">
      <c r="A95">
        <v>4</v>
      </c>
      <c r="B95">
        <v>27536</v>
      </c>
      <c r="C95">
        <v>1</v>
      </c>
      <c r="D95">
        <v>5739.7977559999999</v>
      </c>
      <c r="E95">
        <v>3.4040702239999998</v>
      </c>
      <c r="F95">
        <v>0</v>
      </c>
      <c r="G95">
        <v>307492</v>
      </c>
      <c r="H95">
        <v>2</v>
      </c>
      <c r="I95">
        <v>0</v>
      </c>
      <c r="J95">
        <v>0</v>
      </c>
      <c r="K95">
        <v>1</v>
      </c>
      <c r="L95">
        <v>3</v>
      </c>
      <c r="M95" t="s">
        <v>64</v>
      </c>
    </row>
    <row r="96" spans="1:13" hidden="1" x14ac:dyDescent="0.6">
      <c r="A96">
        <v>11</v>
      </c>
      <c r="B96">
        <v>17639</v>
      </c>
      <c r="C96">
        <v>0</v>
      </c>
      <c r="D96">
        <v>7957.128702</v>
      </c>
      <c r="E96">
        <v>4.7190904690000002</v>
      </c>
      <c r="F96">
        <v>607635</v>
      </c>
      <c r="G96">
        <v>368024</v>
      </c>
      <c r="H96">
        <v>0</v>
      </c>
      <c r="I96">
        <v>0</v>
      </c>
      <c r="J96">
        <v>1</v>
      </c>
      <c r="K96">
        <v>1</v>
      </c>
      <c r="L96">
        <v>3</v>
      </c>
      <c r="M96" t="s">
        <v>65</v>
      </c>
    </row>
    <row r="97" spans="1:13" hidden="1" x14ac:dyDescent="0.6">
      <c r="A97">
        <v>12</v>
      </c>
      <c r="B97">
        <v>17791</v>
      </c>
      <c r="C97">
        <v>0</v>
      </c>
      <c r="D97">
        <v>9294.82287</v>
      </c>
      <c r="E97">
        <v>2.3136713640000002</v>
      </c>
      <c r="F97">
        <v>0</v>
      </c>
      <c r="G97">
        <v>732873</v>
      </c>
      <c r="H97">
        <v>2</v>
      </c>
      <c r="I97">
        <v>1</v>
      </c>
      <c r="J97">
        <v>0</v>
      </c>
      <c r="K97">
        <v>1</v>
      </c>
      <c r="L97">
        <v>3</v>
      </c>
      <c r="M97" t="s">
        <v>67</v>
      </c>
    </row>
    <row r="98" spans="1:13" hidden="1" x14ac:dyDescent="0.6">
      <c r="A98">
        <v>14</v>
      </c>
      <c r="B98">
        <v>14996</v>
      </c>
      <c r="C98">
        <v>0</v>
      </c>
      <c r="D98">
        <v>10772.32951</v>
      </c>
      <c r="E98">
        <v>2.6814529619999998</v>
      </c>
      <c r="F98">
        <v>271394</v>
      </c>
      <c r="G98">
        <v>664621</v>
      </c>
      <c r="H98">
        <v>2</v>
      </c>
      <c r="I98">
        <v>0</v>
      </c>
      <c r="J98">
        <v>0</v>
      </c>
      <c r="K98">
        <v>1</v>
      </c>
      <c r="L98">
        <v>3</v>
      </c>
      <c r="M98" t="s">
        <v>70</v>
      </c>
    </row>
    <row r="99" spans="1:13" hidden="1" x14ac:dyDescent="0.6">
      <c r="A99">
        <v>3</v>
      </c>
      <c r="B99">
        <v>8328</v>
      </c>
      <c r="C99">
        <v>1</v>
      </c>
      <c r="D99">
        <v>5497.3822309999996</v>
      </c>
      <c r="E99">
        <v>1.6290970789999999</v>
      </c>
      <c r="F99">
        <v>690144</v>
      </c>
      <c r="G99">
        <v>283005</v>
      </c>
      <c r="H99">
        <v>1</v>
      </c>
      <c r="I99">
        <v>1</v>
      </c>
      <c r="J99">
        <v>0</v>
      </c>
      <c r="K99">
        <v>1</v>
      </c>
      <c r="L99">
        <v>3</v>
      </c>
      <c r="M99" t="s">
        <v>71</v>
      </c>
    </row>
    <row r="100" spans="1:13" hidden="1" x14ac:dyDescent="0.6">
      <c r="A100">
        <v>17</v>
      </c>
      <c r="B100">
        <v>5990</v>
      </c>
      <c r="C100">
        <v>0</v>
      </c>
      <c r="D100">
        <v>5979.5419769999999</v>
      </c>
      <c r="E100">
        <v>2.4777318240000001</v>
      </c>
      <c r="F100">
        <v>766020</v>
      </c>
      <c r="G100">
        <v>852829</v>
      </c>
      <c r="H100">
        <v>3</v>
      </c>
      <c r="I100">
        <v>1</v>
      </c>
      <c r="J100">
        <v>0</v>
      </c>
      <c r="K100">
        <v>1</v>
      </c>
      <c r="L100">
        <v>3</v>
      </c>
      <c r="M100" t="s">
        <v>76</v>
      </c>
    </row>
    <row r="101" spans="1:13" hidden="1" x14ac:dyDescent="0.6">
      <c r="A101">
        <v>5</v>
      </c>
      <c r="B101">
        <v>15998</v>
      </c>
      <c r="C101">
        <v>0</v>
      </c>
      <c r="D101">
        <v>12477.8619</v>
      </c>
      <c r="E101">
        <v>5.1704287139999998</v>
      </c>
      <c r="F101">
        <v>1227186</v>
      </c>
      <c r="G101">
        <v>321933</v>
      </c>
      <c r="H101">
        <v>9</v>
      </c>
      <c r="I101">
        <v>0</v>
      </c>
      <c r="J101">
        <v>0</v>
      </c>
      <c r="K101">
        <v>1</v>
      </c>
      <c r="L101">
        <v>3</v>
      </c>
      <c r="M101" t="s">
        <v>80</v>
      </c>
    </row>
    <row r="102" spans="1:13" hidden="1" x14ac:dyDescent="0.6">
      <c r="A102">
        <v>8</v>
      </c>
      <c r="B102">
        <v>23937</v>
      </c>
      <c r="C102">
        <v>0</v>
      </c>
      <c r="D102">
        <v>13408.04458</v>
      </c>
      <c r="E102">
        <v>6.2292856700000003</v>
      </c>
      <c r="F102">
        <v>4249030</v>
      </c>
      <c r="G102">
        <v>1017536</v>
      </c>
      <c r="H102">
        <v>7</v>
      </c>
      <c r="I102">
        <v>0</v>
      </c>
      <c r="J102">
        <v>0</v>
      </c>
      <c r="K102">
        <v>1</v>
      </c>
      <c r="L102">
        <v>3</v>
      </c>
      <c r="M102" t="s">
        <v>94</v>
      </c>
    </row>
    <row r="103" spans="1:13" hidden="1" x14ac:dyDescent="0.6">
      <c r="A103">
        <v>4</v>
      </c>
      <c r="B103">
        <v>7528</v>
      </c>
      <c r="C103">
        <v>1</v>
      </c>
      <c r="D103">
        <v>8161.1199079999997</v>
      </c>
      <c r="E103">
        <v>3.7916004069999998</v>
      </c>
      <c r="F103">
        <v>437948</v>
      </c>
      <c r="G103">
        <v>582218</v>
      </c>
      <c r="H103">
        <v>3</v>
      </c>
      <c r="I103">
        <v>0</v>
      </c>
      <c r="J103">
        <v>0</v>
      </c>
      <c r="K103">
        <v>1</v>
      </c>
      <c r="L103">
        <v>3</v>
      </c>
      <c r="M103" t="s">
        <v>97</v>
      </c>
    </row>
    <row r="104" spans="1:13" hidden="1" x14ac:dyDescent="0.6">
      <c r="A104">
        <v>14</v>
      </c>
      <c r="B104">
        <v>7892</v>
      </c>
      <c r="C104">
        <v>0</v>
      </c>
      <c r="D104">
        <v>7662.636356</v>
      </c>
      <c r="E104">
        <v>3.4180027659999999</v>
      </c>
      <c r="F104">
        <v>6963977</v>
      </c>
      <c r="G104">
        <v>1610947</v>
      </c>
      <c r="H104">
        <v>3</v>
      </c>
      <c r="I104">
        <v>2</v>
      </c>
      <c r="J104">
        <v>0</v>
      </c>
      <c r="K104">
        <v>1</v>
      </c>
      <c r="L104">
        <v>3</v>
      </c>
      <c r="M104" t="s">
        <v>101</v>
      </c>
    </row>
    <row r="105" spans="1:13" s="1" customFormat="1" x14ac:dyDescent="0.6">
      <c r="A105" s="1">
        <f>2/17</f>
        <v>0.11764705882352941</v>
      </c>
      <c r="B105" s="1">
        <f>0</f>
        <v>0</v>
      </c>
      <c r="C105" s="1">
        <f>4/17</f>
        <v>0.23529411764705882</v>
      </c>
      <c r="D105" s="1">
        <f>3/17</f>
        <v>0.17647058823529413</v>
      </c>
      <c r="E105" s="1">
        <f>5/17</f>
        <v>0.29411764705882354</v>
      </c>
      <c r="F105" s="1">
        <f>4/17</f>
        <v>0.23529411764705882</v>
      </c>
      <c r="G105" s="1">
        <f>4/17</f>
        <v>0.23529411764705882</v>
      </c>
      <c r="H105" s="1">
        <f>3/17</f>
        <v>0.17647058823529413</v>
      </c>
      <c r="I105" s="1">
        <f>6/17</f>
        <v>0.35294117647058826</v>
      </c>
      <c r="J105" s="1">
        <f>2/17</f>
        <v>0.11764705882352941</v>
      </c>
      <c r="K105" s="1">
        <f>1</f>
        <v>1</v>
      </c>
      <c r="M105" s="1" t="s">
        <v>118</v>
      </c>
    </row>
  </sheetData>
  <sortState xmlns:xlrd2="http://schemas.microsoft.com/office/spreadsheetml/2017/richdata2" ref="A2:M104">
    <sortCondition ref="L2:L104"/>
  </sortState>
  <phoneticPr fontId="18" type="noConversion"/>
  <conditionalFormatting sqref="A1:A54 A106:A1048576 A88:A104 A61:A86 A56:A59">
    <cfRule type="top10" dxfId="20" priority="21" percent="1" rank="20"/>
    <cfRule type="top10" dxfId="19" priority="22" percent="1" rank="10"/>
  </conditionalFormatting>
  <conditionalFormatting sqref="B1:B54 B106:B1048576 B88:B104 B61:B86 B56:B59">
    <cfRule type="top10" dxfId="18" priority="19" percent="1" rank="20"/>
    <cfRule type="top10" dxfId="17" priority="20" percent="1" rank="10"/>
  </conditionalFormatting>
  <conditionalFormatting sqref="C1:C54 C106:C1048576 C88:C104 C61:C86 C56:C59">
    <cfRule type="top10" dxfId="16" priority="17" percent="1" rank="20"/>
    <cfRule type="top10" dxfId="15" priority="18" percent="1" rank="10"/>
  </conditionalFormatting>
  <conditionalFormatting sqref="D1:D54 D106:D1048576 D88:D104 D61:D86 D56:D59">
    <cfRule type="top10" dxfId="14" priority="15" percent="1" rank="20"/>
    <cfRule type="top10" dxfId="13" priority="16" percent="1" rank="10"/>
  </conditionalFormatting>
  <conditionalFormatting sqref="E1:E54 E106:E1048576 E88:E104 E61:E86 E56:E59">
    <cfRule type="top10" dxfId="12" priority="13" percent="1" rank="20"/>
    <cfRule type="top10" dxfId="11" priority="14" percent="1" rank="10"/>
  </conditionalFormatting>
  <conditionalFormatting sqref="F1:F54 F106:F1048576 F88:F104 F61:F86 F56:F59">
    <cfRule type="top10" dxfId="10" priority="11" percent="1" rank="20"/>
    <cfRule type="top10" dxfId="9" priority="12" percent="1" rank="10"/>
  </conditionalFormatting>
  <conditionalFormatting sqref="G1:G54 G106:G1048576 G88:G104 G61:G86 G56:G59">
    <cfRule type="top10" dxfId="8" priority="9" percent="1" rank="20"/>
    <cfRule type="top10" dxfId="7" priority="10" percent="1" rank="10"/>
  </conditionalFormatting>
  <conditionalFormatting sqref="H1:H54 H106:H1048576 H88:H104 H61:H86 H56:H59">
    <cfRule type="top10" dxfId="6" priority="7" percent="1" rank="20"/>
    <cfRule type="top10" dxfId="5" priority="8" percent="1" rank="10"/>
  </conditionalFormatting>
  <conditionalFormatting sqref="I1:I54 I106:I1048576 I88:I104 I61:I86 I56:I59">
    <cfRule type="top10" dxfId="4" priority="4" percent="1" rank="20"/>
    <cfRule type="top10" dxfId="3" priority="5" percent="1" rank="10"/>
  </conditionalFormatting>
  <conditionalFormatting sqref="J1:J54 J106:J1048576 J88:J104 J61:J86 J56:J59">
    <cfRule type="top10" dxfId="2" priority="2" percent="1" rank="10"/>
    <cfRule type="top10" dxfId="1" priority="3" percent="1" rank="10"/>
  </conditionalFormatting>
  <conditionalFormatting sqref="K1:K54 K106:K1048576 K88:K104 K61:K86 K56:K5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seoul_newcluster100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</dc:creator>
  <cp:lastModifiedBy>서지흔</cp:lastModifiedBy>
  <dcterms:created xsi:type="dcterms:W3CDTF">2023-09-17T05:41:34Z</dcterms:created>
  <dcterms:modified xsi:type="dcterms:W3CDTF">2023-09-19T03:45:39Z</dcterms:modified>
</cp:coreProperties>
</file>