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Crypto_NAVI/Result/"/>
    </mc:Choice>
  </mc:AlternateContent>
  <xr:revisionPtr revIDLastSave="0" documentId="13_ncr:1_{7E51F194-0765-AD46-9DF3-77B6AC37FDEC}" xr6:coauthVersionLast="47" xr6:coauthVersionMax="47" xr10:uidLastSave="{00000000-0000-0000-0000-000000000000}"/>
  <bookViews>
    <workbookView xWindow="0" yWindow="500" windowWidth="35840" windowHeight="20780" xr2:uid="{567F6CF6-2135-8C4F-ACB4-319F29643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" i="1" l="1"/>
  <c r="R11" i="1"/>
  <c r="R10" i="1"/>
  <c r="R9" i="1"/>
  <c r="R8" i="1"/>
  <c r="R7" i="1"/>
  <c r="R6" i="1"/>
  <c r="R5" i="1"/>
  <c r="R4" i="1"/>
  <c r="R3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2" i="1"/>
  <c r="S2" i="1" s="1"/>
  <c r="S14" i="1" l="1"/>
  <c r="S16" i="1" s="1"/>
</calcChain>
</file>

<file path=xl/sharedStrings.xml><?xml version="1.0" encoding="utf-8"?>
<sst xmlns="http://schemas.openxmlformats.org/spreadsheetml/2006/main" count="18" uniqueCount="18">
  <si>
    <t>KLAY</t>
    <phoneticPr fontId="1" type="noConversion"/>
  </si>
  <si>
    <t>KBNB</t>
    <phoneticPr fontId="1" type="noConversion"/>
  </si>
  <si>
    <t>KUSDT</t>
    <phoneticPr fontId="1" type="noConversion"/>
  </si>
  <si>
    <t>KDAI</t>
    <phoneticPr fontId="1" type="noConversion"/>
  </si>
  <si>
    <t>KXRP</t>
    <phoneticPr fontId="1" type="noConversion"/>
  </si>
  <si>
    <t>KETH</t>
    <phoneticPr fontId="1" type="noConversion"/>
  </si>
  <si>
    <t>KSP</t>
    <phoneticPr fontId="1" type="noConversion"/>
  </si>
  <si>
    <t>SIX</t>
    <phoneticPr fontId="1" type="noConversion"/>
  </si>
  <si>
    <t>KORC</t>
    <phoneticPr fontId="1" type="noConversion"/>
  </si>
  <si>
    <t>KWBTC</t>
    <phoneticPr fontId="1" type="noConversion"/>
  </si>
  <si>
    <t>FINIX</t>
    <phoneticPr fontId="1" type="noConversion"/>
  </si>
  <si>
    <t>Minimum</t>
    <phoneticPr fontId="1" type="noConversion"/>
  </si>
  <si>
    <t>Klay Ratio</t>
    <phoneticPr fontId="1" type="noConversion"/>
  </si>
  <si>
    <t>Min of Line S</t>
    <phoneticPr fontId="1" type="noConversion"/>
  </si>
  <si>
    <t>KBNB-&gt;KETH</t>
    <phoneticPr fontId="1" type="noConversion"/>
  </si>
  <si>
    <t>KETH-&gt;KBNB</t>
    <phoneticPr fontId="1" type="noConversion"/>
  </si>
  <si>
    <t>KUSDT-&gt;KLAY</t>
    <phoneticPr fontId="1" type="noConversion"/>
  </si>
  <si>
    <t>KLAY-&gt;KUSDT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</si>
</sst>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3D74-BC77-0A44-9C3F-6569B6950D15}">
  <dimension ref="A1:S21"/>
  <sheetViews>
    <sheetView tabSelected="1" workbookViewId="0">
      <selection activeCell="J18" sqref="J18"/>
    </sheetView>
  </sheetViews>
  <sheetFormatPr baseColWidth="10" defaultRowHeight="18"/>
  <cols>
    <col min="3" max="3" width="12.7109375" bestFit="1" customWidth="1"/>
    <col min="6" max="6" width="12.85546875" bestFit="1" customWidth="1"/>
    <col min="18" max="19" width="12.7109375" bestFit="1" customWidth="1"/>
  </cols>
  <sheetData>
    <row r="1" spans="1:19">
      <c r="Q1" t="s">
        <v>11</v>
      </c>
      <c r="R1" t="s">
        <v>12</v>
      </c>
    </row>
    <row r="2" spans="1:19">
      <c r="A2" t="s">
        <v>0</v>
      </c>
      <c r="B2">
        <v>3442765.24397997</v>
      </c>
      <c r="C2">
        <v>15112499.1476868</v>
      </c>
      <c r="D2" s="3"/>
      <c r="E2">
        <v>4814611.1674030796</v>
      </c>
      <c r="F2">
        <v>17331812.026807599</v>
      </c>
      <c r="G2">
        <v>614760.75465172296</v>
      </c>
      <c r="H2">
        <v>650099.15987700201</v>
      </c>
      <c r="I2">
        <v>27140990.052643999</v>
      </c>
      <c r="J2">
        <v>40948579.454217598</v>
      </c>
      <c r="K2">
        <v>959161.96613571001</v>
      </c>
      <c r="L2">
        <v>509805.04189391498</v>
      </c>
      <c r="M2">
        <v>19796330.526237998</v>
      </c>
      <c r="N2">
        <v>1143818.2090028101</v>
      </c>
      <c r="O2">
        <v>1056995.9426017001</v>
      </c>
      <c r="Q2" s="3">
        <f>MIN(B2:O2)</f>
        <v>509805.04189391498</v>
      </c>
      <c r="R2">
        <v>1</v>
      </c>
      <c r="S2" s="4">
        <f>Q2*R2</f>
        <v>509805.04189391498</v>
      </c>
    </row>
    <row r="3" spans="1:19">
      <c r="A3" t="s">
        <v>1</v>
      </c>
      <c r="B3">
        <v>10874.2472300426</v>
      </c>
      <c r="C3">
        <v>2587.3726772558298</v>
      </c>
      <c r="D3" s="1"/>
      <c r="E3">
        <v>4305.6104435941397</v>
      </c>
      <c r="F3">
        <v>1553.30354167737</v>
      </c>
      <c r="Q3">
        <f t="shared" ref="Q3:Q12" si="0">MIN(B3:O3)</f>
        <v>1553.30354167737</v>
      </c>
      <c r="R3">
        <f>3442765.24397997/10874.2472300426</f>
        <v>316.59802937609714</v>
      </c>
      <c r="S3" s="5">
        <f t="shared" ref="S3:S12" si="1">Q3*R3</f>
        <v>491772.84031796776</v>
      </c>
    </row>
    <row r="4" spans="1:19">
      <c r="A4" t="s">
        <v>2</v>
      </c>
      <c r="B4">
        <v>15327101.539078999</v>
      </c>
      <c r="C4" s="3"/>
      <c r="D4">
        <v>827370.24691999995</v>
      </c>
      <c r="E4">
        <v>443622.10135700001</v>
      </c>
      <c r="F4">
        <v>39770786.031658001</v>
      </c>
      <c r="G4">
        <v>560793.879419</v>
      </c>
      <c r="H4">
        <v>620843.21965400001</v>
      </c>
      <c r="I4">
        <v>43263438.771210998</v>
      </c>
      <c r="J4">
        <v>4604166.0093449997</v>
      </c>
      <c r="K4">
        <v>771096.86213400005</v>
      </c>
      <c r="L4">
        <v>3520835.798372</v>
      </c>
      <c r="M4">
        <v>1228059.519106</v>
      </c>
      <c r="N4">
        <v>715817.41370000003</v>
      </c>
      <c r="O4">
        <v>429338.60047900002</v>
      </c>
      <c r="Q4" s="3">
        <f t="shared" si="0"/>
        <v>429338.60047900002</v>
      </c>
      <c r="R4">
        <f>15112499.1476868/15327101.539079</f>
        <v>0.98599850135754408</v>
      </c>
      <c r="S4" s="4">
        <f t="shared" si="1"/>
        <v>423327.21664723934</v>
      </c>
    </row>
    <row r="5" spans="1:19">
      <c r="A5" s="2" t="s">
        <v>3</v>
      </c>
      <c r="B5">
        <v>4869962.0477275699</v>
      </c>
      <c r="C5">
        <v>442698.20811389299</v>
      </c>
      <c r="D5">
        <v>39680904.755377203</v>
      </c>
      <c r="E5">
        <v>5174608.9434018796</v>
      </c>
      <c r="F5">
        <v>402100.62032685301</v>
      </c>
      <c r="G5">
        <v>3802066.6128267902</v>
      </c>
      <c r="Q5">
        <f t="shared" si="0"/>
        <v>402100.62032685301</v>
      </c>
      <c r="R5">
        <f>4814611.16740308/4869962.04772757</f>
        <v>0.98863422758082509</v>
      </c>
      <c r="S5" s="5">
        <f t="shared" si="1"/>
        <v>397530.43618660892</v>
      </c>
    </row>
    <row r="6" spans="1:19">
      <c r="A6" t="s">
        <v>4</v>
      </c>
      <c r="B6">
        <v>25127971.374740999</v>
      </c>
      <c r="C6">
        <v>889250.68221999996</v>
      </c>
      <c r="D6">
        <v>802374.59961000003</v>
      </c>
      <c r="E6">
        <v>7394616.8705550004</v>
      </c>
      <c r="F6">
        <v>18102913.460322</v>
      </c>
      <c r="G6">
        <v>4418203.807298</v>
      </c>
      <c r="H6">
        <v>5432486.6798289996</v>
      </c>
      <c r="Q6">
        <f t="shared" si="0"/>
        <v>802374.59961000003</v>
      </c>
      <c r="R6">
        <f>17331812.0268076/25127971.374741</f>
        <v>0.68974179285438808</v>
      </c>
      <c r="S6" s="5">
        <f t="shared" si="1"/>
        <v>553431.29487582319</v>
      </c>
    </row>
    <row r="7" spans="1:19">
      <c r="A7" t="s">
        <v>5</v>
      </c>
      <c r="B7">
        <v>265.41842536005402</v>
      </c>
      <c r="C7">
        <v>11077.581311102</v>
      </c>
      <c r="D7" s="1"/>
      <c r="E7">
        <v>250.75095062896901</v>
      </c>
      <c r="F7">
        <v>17394.154818917101</v>
      </c>
      <c r="G7">
        <v>5106.8548499999497</v>
      </c>
      <c r="H7">
        <v>2827.4967681735998</v>
      </c>
      <c r="I7">
        <v>6847.5743285788803</v>
      </c>
      <c r="Q7">
        <f t="shared" si="0"/>
        <v>250.75095062896901</v>
      </c>
      <c r="R7">
        <f>650099.159877002/265.418425360054</f>
        <v>2449.3369629297904</v>
      </c>
      <c r="S7" s="5">
        <f t="shared" si="1"/>
        <v>614173.57186531671</v>
      </c>
    </row>
    <row r="8" spans="1:19">
      <c r="A8" t="s">
        <v>6</v>
      </c>
      <c r="B8">
        <v>2084898.6393496499</v>
      </c>
      <c r="C8">
        <v>69544.917964651395</v>
      </c>
      <c r="D8">
        <v>230867.86266088</v>
      </c>
      <c r="E8">
        <v>20295.388386086401</v>
      </c>
      <c r="F8">
        <v>155448.97238098699</v>
      </c>
      <c r="G8">
        <v>353188.23658606497</v>
      </c>
      <c r="H8">
        <v>1252108.7713285999</v>
      </c>
      <c r="I8">
        <v>57895.160188537397</v>
      </c>
      <c r="J8">
        <v>32675.407866294401</v>
      </c>
      <c r="Q8">
        <f t="shared" si="0"/>
        <v>20295.388386086401</v>
      </c>
      <c r="R8">
        <f>40948579.4542176/2084898.63934965</f>
        <v>19.640561263443885</v>
      </c>
      <c r="S8" s="5">
        <f t="shared" si="1"/>
        <v>398612.81896231748</v>
      </c>
    </row>
    <row r="9" spans="1:19">
      <c r="A9" t="s">
        <v>7</v>
      </c>
      <c r="B9">
        <v>16213591.3843526</v>
      </c>
      <c r="C9">
        <v>8588853.8156839106</v>
      </c>
      <c r="D9">
        <v>12880973.8158674</v>
      </c>
      <c r="E9">
        <v>20911362.890811499</v>
      </c>
      <c r="Q9">
        <f t="shared" si="0"/>
        <v>8588853.8156839106</v>
      </c>
      <c r="R9">
        <f>959161.96613571/16213591.3843526</f>
        <v>5.9157896816209227E-2</v>
      </c>
      <c r="S9" s="5">
        <f t="shared" si="1"/>
        <v>508098.52779773367</v>
      </c>
    </row>
    <row r="10" spans="1:19">
      <c r="A10" t="s">
        <v>8</v>
      </c>
      <c r="B10">
        <v>33269300.358508799</v>
      </c>
      <c r="C10">
        <v>5847357.5533963004</v>
      </c>
      <c r="D10">
        <v>6314423.3942331998</v>
      </c>
      <c r="E10">
        <v>6309533.0672812099</v>
      </c>
      <c r="F10">
        <v>41341856.589486599</v>
      </c>
      <c r="Q10">
        <f t="shared" si="0"/>
        <v>5847357.5533963004</v>
      </c>
      <c r="R10">
        <f>19796330.526238/33269300.3585088</f>
        <v>0.59503296771839032</v>
      </c>
      <c r="S10" s="5">
        <f t="shared" si="1"/>
        <v>3479370.5183079466</v>
      </c>
    </row>
    <row r="11" spans="1:19">
      <c r="A11" t="s">
        <v>9</v>
      </c>
      <c r="B11">
        <v>30.60180351</v>
      </c>
      <c r="C11">
        <v>32.484663689999998</v>
      </c>
      <c r="D11">
        <v>18.923355480000001</v>
      </c>
      <c r="E11">
        <v>448.57775187999999</v>
      </c>
      <c r="F11">
        <v>30.376915520000001</v>
      </c>
      <c r="Q11">
        <f t="shared" si="0"/>
        <v>18.923355480000001</v>
      </c>
      <c r="R11">
        <f>1143818.20900281/30.60180351</f>
        <v>37377.477070233304</v>
      </c>
      <c r="S11" s="5">
        <f t="shared" si="1"/>
        <v>707307.2855455738</v>
      </c>
    </row>
    <row r="12" spans="1:19">
      <c r="A12" t="s">
        <v>10</v>
      </c>
      <c r="B12">
        <v>1608252.4048558499</v>
      </c>
      <c r="C12">
        <v>745139.64970706997</v>
      </c>
      <c r="D12">
        <v>644836.70968746499</v>
      </c>
      <c r="E12">
        <v>974714.36796650698</v>
      </c>
      <c r="F12">
        <v>1888325.4216662101</v>
      </c>
      <c r="Q12">
        <f t="shared" si="0"/>
        <v>644836.70968746499</v>
      </c>
      <c r="R12">
        <f>1056995.9426017/1608252.40485585</f>
        <v>0.65723262058261323</v>
      </c>
      <c r="S12" s="5">
        <f t="shared" si="1"/>
        <v>423807.72055576241</v>
      </c>
    </row>
    <row r="14" spans="1:19">
      <c r="R14" t="s">
        <v>13</v>
      </c>
      <c r="S14" s="3">
        <f>MIN(S2:S12)</f>
        <v>397530.43618660892</v>
      </c>
    </row>
    <row r="16" spans="1:19">
      <c r="F16" s="3" t="s">
        <v>17</v>
      </c>
      <c r="G16" s="3">
        <v>121702.568789411</v>
      </c>
      <c r="S16">
        <f>S14*(SQRT(1/0.9999)-1)/0.998</f>
        <v>19.917848369388842</v>
      </c>
    </row>
    <row r="17" spans="3:8">
      <c r="C17" t="s">
        <v>14</v>
      </c>
      <c r="D17" s="1">
        <v>6.8232645225142594E-2</v>
      </c>
    </row>
    <row r="18" spans="3:8">
      <c r="F18" s="3" t="s">
        <v>16</v>
      </c>
      <c r="G18" s="3">
        <v>123261.040918</v>
      </c>
      <c r="H18">
        <v>6.0893946650000004</v>
      </c>
    </row>
    <row r="21" spans="3:8">
      <c r="C21" t="s">
        <v>15</v>
      </c>
      <c r="D21" s="1">
        <v>8.8340062570221103E-3</v>
      </c>
      <c r="E21">
        <v>1.0823619999999999E-3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2021-08-04T10:57:42Z</dcterms:created>
  <dcterms:modified xsi:type="dcterms:W3CDTF">2021-08-05T01:43:57Z</dcterms:modified>
</cp:coreProperties>
</file>