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gif" ContentType="image/gi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ml.chartshapes+xml"/>
  <Override PartName="/xl/charts/chart4.xml" ContentType="application/vnd.openxmlformats-officedocument.drawingml.chart+xml"/>
  <Override PartName="/xl/drawings/drawing6.xml" ContentType="application/vnd.openxmlformats-officedocument.drawingml.chartshapes+xml"/>
  <Override PartName="/xl/charts/chart5.xml" ContentType="application/vnd.openxmlformats-officedocument.drawingml.chart+xml"/>
  <Override PartName="/xl/drawings/drawing7.xml" ContentType="application/vnd.openxmlformats-officedocument.drawingml.chartshapes+xml"/>
  <Override PartName="/xl/drawings/drawing8.xml" ContentType="application/vnd.openxmlformats-officedocument.drawing+xml"/>
  <Override PartName="/xl/charts/chart6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9.xml" ContentType="application/vnd.openxmlformats-officedocument.drawingml.chartshapes+xml"/>
  <Override PartName="/xl/charts/chart7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10.xml" ContentType="application/vnd.openxmlformats-officedocument.drawingml.chartshapes+xml"/>
  <Override PartName="/xl/charts/chart8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11.xml" ContentType="application/vnd.openxmlformats-officedocument.drawingml.chartshapes+xml"/>
  <Override PartName="/xl/drawings/drawing12.xml" ContentType="application/vnd.openxmlformats-officedocument.drawing+xml"/>
  <Override PartName="/xl/charts/chart9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3.xml" ContentType="application/vnd.openxmlformats-officedocument.themeOverride+xml"/>
  <Override PartName="/xl/drawings/drawing13.xml" ContentType="application/vnd.openxmlformats-officedocument.drawingml.chartshapes+xml"/>
  <Override PartName="/xl/drawings/drawing14.xml" ContentType="application/vnd.openxmlformats-officedocument.drawing+xml"/>
  <Override PartName="/xl/charts/chart10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15.xml" ContentType="application/vnd.openxmlformats-officedocument.drawingml.chartshapes+xml"/>
  <Override PartName="/xl/charts/chart11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4.xml" ContentType="application/vnd.openxmlformats-officedocument.themeOverride+xml"/>
  <Override PartName="/xl/charts/chart12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5.xml" ContentType="application/vnd.openxmlformats-officedocument.themeOverride+xml"/>
  <Override PartName="/xl/charts/chart13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6.xml" ContentType="application/vnd.openxmlformats-officedocument.themeOverride+xml"/>
  <Override PartName="/xl/charts/chart14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7.xml" ContentType="application/vnd.openxmlformats-officedocument.themeOverride+xml"/>
  <Override PartName="/xl/charts/chart15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8.xml" ContentType="application/vnd.openxmlformats-officedocument.themeOverride+xml"/>
  <Override PartName="/xl/charts/chart16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heme/themeOverride9.xml" ContentType="application/vnd.openxmlformats-officedocument.themeOverride+xml"/>
  <Override PartName="/xl/charts/chart17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10.xml" ContentType="application/vnd.openxmlformats-officedocument.themeOverride+xml"/>
  <Override PartName="/xl/drawings/drawing16.xml" ContentType="application/vnd.openxmlformats-officedocument.drawing+xml"/>
  <Override PartName="/xl/charts/chart18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7.xml" ContentType="application/vnd.openxmlformats-officedocument.drawingml.chartshapes+xml"/>
  <Override PartName="/xl/drawings/drawing18.xml" ContentType="application/vnd.openxmlformats-officedocument.drawing+xml"/>
  <Override PartName="/xl/charts/chart19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9.xml" ContentType="application/vnd.openxmlformats-officedocument.drawingml.chartshapes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21.xml" ContentType="application/vnd.openxmlformats-officedocument.drawingml.chartshapes+xml"/>
  <Override PartName="/xl/drawings/drawing22.xml" ContentType="application/vnd.openxmlformats-officedocument.drawing+xml"/>
  <Override PartName="/xl/charts/chart21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23.xml" ContentType="application/vnd.openxmlformats-officedocument.drawingml.chartshapes+xml"/>
  <Override PartName="/xl/charts/chart22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theme/themeOverride11.xml" ContentType="application/vnd.openxmlformats-officedocument.themeOverride+xml"/>
  <Override PartName="/xl/charts/chart23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theme/themeOverride12.xml" ContentType="application/vnd.openxmlformats-officedocument.themeOverride+xml"/>
  <Override PartName="/xl/drawings/drawing24.xml" ContentType="application/vnd.openxmlformats-officedocument.drawingml.chartshapes+xml"/>
  <Override PartName="/xl/charts/chart24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theme/themeOverride13.xml" ContentType="application/vnd.openxmlformats-officedocument.themeOverride+xml"/>
  <Override PartName="/xl/drawings/drawing25.xml" ContentType="application/vnd.openxmlformats-officedocument.drawingml.chartshapes+xml"/>
  <Override PartName="/xl/charts/chart25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theme/themeOverride14.xml" ContentType="application/vnd.openxmlformats-officedocument.themeOverride+xml"/>
  <Override PartName="/xl/charts/chart26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theme/themeOverride15.xml" ContentType="application/vnd.openxmlformats-officedocument.themeOverride+xml"/>
  <Override PartName="/xl/drawings/drawing26.xml" ContentType="application/vnd.openxmlformats-officedocument.drawingml.chartshapes+xml"/>
  <Override PartName="/xl/charts/chart27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8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9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theme/themeOverride16.xml" ContentType="application/vnd.openxmlformats-officedocument.themeOverride+xml"/>
  <Override PartName="/xl/drawings/drawing27.xml" ContentType="application/vnd.openxmlformats-officedocument.drawing+xml"/>
  <Override PartName="/xl/charts/chart30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31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28.xml" ContentType="application/vnd.openxmlformats-officedocument.drawingml.chartshapes+xml"/>
  <Override PartName="/xl/charts/chart32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29.xml" ContentType="application/vnd.openxmlformats-officedocument.drawingml.chartshapes+xml"/>
  <Override PartName="/xl/charts/chart33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30.xml" ContentType="application/vnd.openxmlformats-officedocument.drawingml.chartshapes+xml"/>
  <Override PartName="/xl/charts/chart34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31.xml" ContentType="application/vnd.openxmlformats-officedocument.drawingml.chartshapes+xml"/>
  <Override PartName="/xl/drawings/drawing32.xml" ContentType="application/vnd.openxmlformats-officedocument.drawing+xml"/>
  <Override PartName="/xl/charts/chart35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33.xml" ContentType="application/vnd.openxmlformats-officedocument.drawingml.chartshapes+xml"/>
  <Override PartName="/xl/charts/chart36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34.xml" ContentType="application/vnd.openxmlformats-officedocument.drawingml.chartshapes+xml"/>
  <Override PartName="/xl/charts/chart37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35.xml" ContentType="application/vnd.openxmlformats-officedocument.drawingml.chartshapes+xml"/>
  <Override PartName="/xl/drawings/drawing36.xml" ContentType="application/vnd.openxmlformats-officedocument.drawing+xml"/>
  <Override PartName="/xl/charts/chart38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37.xml" ContentType="application/vnd.openxmlformats-officedocument.drawingml.chartshapes+xml"/>
  <Override PartName="/xl/charts/chart39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drawings/drawing38.xml" ContentType="application/vnd.openxmlformats-officedocument.drawingml.chartshapes+xml"/>
  <Override PartName="/xl/charts/chart40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drawings/drawing39.xml" ContentType="application/vnd.openxmlformats-officedocument.drawingml.chartshapes+xml"/>
  <Override PartName="/xl/drawings/drawing40.xml" ContentType="application/vnd.openxmlformats-officedocument.drawing+xml"/>
  <Override PartName="/xl/charts/chart41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41.xml" ContentType="application/vnd.openxmlformats-officedocument.drawingml.chartshapes+xml"/>
  <Override PartName="/xl/drawings/drawing42.xml" ContentType="application/vnd.openxmlformats-officedocument.drawing+xml"/>
  <Override PartName="/xl/charts/chart42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drawings/drawing43.xml" ContentType="application/vnd.openxmlformats-officedocument.drawing+xml"/>
  <Override PartName="/xl/charts/chart43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44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theme/themeOverride17.xml" ContentType="application/vnd.openxmlformats-officedocument.themeOverride+xml"/>
  <Override PartName="/xl/charts/chart45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theme/themeOverride18.xml" ContentType="application/vnd.openxmlformats-officedocument.themeOverride+xml"/>
  <Override PartName="/xl/charts/chart46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theme/themeOverride19.xml" ContentType="application/vnd.openxmlformats-officedocument.themeOverride+xml"/>
  <Override PartName="/xl/drawings/drawing44.xml" ContentType="application/vnd.openxmlformats-officedocument.drawing+xml"/>
  <Override PartName="/xl/charts/chart47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drawings/drawing45.xml" ContentType="application/vnd.openxmlformats-officedocument.drawingml.chartshapes+xml"/>
  <Override PartName="/xl/drawings/drawing46.xml" ContentType="application/vnd.openxmlformats-officedocument.drawing+xml"/>
  <Override PartName="/xl/charts/chart48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drawings/drawing47.xml" ContentType="application/vnd.openxmlformats-officedocument.drawingml.chartshapes+xml"/>
  <Override PartName="/xl/charts/chart49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drawings/drawing48.xml" ContentType="application/vnd.openxmlformats-officedocument.drawingml.chartshapes+xml"/>
  <Override PartName="/xl/charts/chart50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drawings/drawing49.xml" ContentType="application/vnd.openxmlformats-officedocument.drawingml.chartshapes+xml"/>
  <Override PartName="/xl/drawings/drawing50.xml" ContentType="application/vnd.openxmlformats-officedocument.drawing+xml"/>
  <Override PartName="/xl/charts/chart51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drawings/drawing51.xml" ContentType="application/vnd.openxmlformats-officedocument.drawing+xml"/>
  <Override PartName="/xl/charts/chart52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drawings/drawing52.xml" ContentType="application/vnd.openxmlformats-officedocument.drawingml.chartshapes+xml"/>
  <Override PartName="/xl/charts/chart53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drawings/drawing53.xml" ContentType="application/vnd.openxmlformats-officedocument.drawingml.chartshapes+xml"/>
  <Override PartName="/xl/charts/chart54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drawings/drawing54.xml" ContentType="application/vnd.openxmlformats-officedocument.drawingml.chartshapes+xml"/>
  <Override PartName="/xl/drawings/drawing55.xml" ContentType="application/vnd.openxmlformats-officedocument.drawing+xml"/>
  <Override PartName="/xl/charts/chart55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6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7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drawings/drawing56.xml" ContentType="application/vnd.openxmlformats-officedocument.drawing+xml"/>
  <Override PartName="/xl/charts/chart58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drawings/drawing57.xml" ContentType="application/vnd.openxmlformats-officedocument.drawing+xml"/>
  <Override PartName="/xl/charts/chart59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drawings/drawing58.xml" ContentType="application/vnd.openxmlformats-officedocument.drawing+xml"/>
  <Override PartName="/xl/charts/chart60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61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62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63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drawings/drawing59.xml" ContentType="application/vnd.openxmlformats-officedocument.drawing+xml"/>
  <Override PartName="/xl/charts/chart64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hidePivotFieldList="1"/>
  <mc:AlternateContent xmlns:mc="http://schemas.openxmlformats.org/markup-compatibility/2006">
    <mc:Choice Requires="x15">
      <x15ac:absPath xmlns:x15ac="http://schemas.microsoft.com/office/spreadsheetml/2010/11/ac" url="https://idbg.sharepoint.com/sites/SCLSCL_PaperdepobrezaLAC/Shared Documents/General/2. Data/"/>
    </mc:Choice>
  </mc:AlternateContent>
  <xr:revisionPtr revIDLastSave="1018" documentId="13_ncr:1_{5FB3E13F-E9A7-404B-9533-256F4B9DE3FF}" xr6:coauthVersionLast="47" xr6:coauthVersionMax="47" xr10:uidLastSave="{BC02DCEB-8254-4BA7-AD68-E07D9661ED2F}"/>
  <bookViews>
    <workbookView xWindow="-110" yWindow="-110" windowWidth="19420" windowHeight="10300" xr2:uid="{9C7386E1-F1AD-48B8-AACF-FFFED956C374}"/>
  </bookViews>
  <sheets>
    <sheet name="1A" sheetId="1" r:id="rId1"/>
    <sheet name="1B" sheetId="3" r:id="rId2"/>
    <sheet name="2" sheetId="22" r:id="rId3"/>
    <sheet name="2A" sheetId="35" r:id="rId4"/>
    <sheet name="3A" sheetId="4" r:id="rId5"/>
    <sheet name="3B" sheetId="6" r:id="rId6"/>
    <sheet name="4A" sheetId="29" r:id="rId7"/>
    <sheet name="4B" sheetId="31" r:id="rId8"/>
    <sheet name="5" sheetId="21" r:id="rId9"/>
    <sheet name="6A_6B" sheetId="11" r:id="rId10"/>
    <sheet name="6C" sheetId="13" r:id="rId11"/>
    <sheet name="6B (2)" sheetId="38" state="hidden" r:id="rId12"/>
    <sheet name="7A" sheetId="12" r:id="rId13"/>
    <sheet name="7urban rural" sheetId="28" r:id="rId14"/>
    <sheet name="7A (2)" sheetId="26" state="hidden" r:id="rId15"/>
    <sheet name="8A" sheetId="46" r:id="rId16"/>
    <sheet name="8B" sheetId="23" r:id="rId17"/>
    <sheet name="9A" sheetId="33" r:id="rId18"/>
    <sheet name="9B" sheetId="24" r:id="rId19"/>
    <sheet name="10" sheetId="34" r:id="rId20"/>
    <sheet name="Sources" sheetId="39" r:id="rId21"/>
    <sheet name="WB" sheetId="36" r:id="rId22"/>
    <sheet name="A1" sheetId="25" r:id="rId23"/>
    <sheet name="A2" sheetId="32" r:id="rId24"/>
    <sheet name="A3" sheetId="37" r:id="rId25"/>
    <sheet name="P1" sheetId="41" r:id="rId26"/>
    <sheet name="P2" sheetId="40" r:id="rId27"/>
    <sheet name="P3" sheetId="42" r:id="rId28"/>
    <sheet name="P4" sheetId="44" r:id="rId29"/>
    <sheet name="P5" sheetId="45" r:id="rId30"/>
  </sheets>
  <externalReferences>
    <externalReference r:id="rId31"/>
    <externalReference r:id="rId32"/>
    <externalReference r:id="rId33"/>
  </externalReferences>
  <definedNames>
    <definedName name="_xlnm._FilterDatabase" localSheetId="19" hidden="1">'10'!$N$2:$R$17</definedName>
    <definedName name="_xlnm._FilterDatabase" localSheetId="2" hidden="1">'2'!$A$2:$J$2</definedName>
    <definedName name="_xlnm._FilterDatabase" localSheetId="3" hidden="1">'2A'!$A$2:$C$2</definedName>
    <definedName name="_xlnm._FilterDatabase" localSheetId="6" hidden="1">'4A'!$A$2:$A$3</definedName>
    <definedName name="_xlnm._FilterDatabase" localSheetId="9" hidden="1">'6A_6B'!#REF!</definedName>
    <definedName name="_xlnm._FilterDatabase" localSheetId="15" hidden="1">'8A'!$A$1:$D$1</definedName>
    <definedName name="_xlnm._FilterDatabase" localSheetId="26" hidden="1">'P2'!$A$1:$H$1</definedName>
    <definedName name="Groups_population" localSheetId="2">'[1]Groups&amp;Population'!$B$4:$J$273</definedName>
    <definedName name="Groups_population" localSheetId="9">'[2]Groups&amp;Population'!$B$4:$J$273</definedName>
    <definedName name="Groups_population" localSheetId="11">'[2]Groups&amp;Population'!$B$4:$J$273</definedName>
    <definedName name="Groups_population" localSheetId="10">'[2]Groups&amp;Population'!$B$4:$J$273</definedName>
    <definedName name="Groups_population" localSheetId="12">'[2]Groups&amp;Population'!$B$4:$J$273</definedName>
    <definedName name="Groups_population" localSheetId="14">'[2]Groups&amp;Population'!$B$4:$J$273</definedName>
    <definedName name="Groups_population">'[3]Groups&amp;Population'!$B$4:$J$273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6" i="11" l="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45" i="11"/>
  <c r="I46" i="11"/>
  <c r="I47" i="11"/>
  <c r="I48" i="11"/>
  <c r="I49" i="11"/>
  <c r="I50" i="11"/>
  <c r="I51" i="11"/>
  <c r="I52" i="11"/>
  <c r="I53" i="11"/>
  <c r="I54" i="11"/>
  <c r="I55" i="11"/>
  <c r="I56" i="11"/>
  <c r="I57" i="11"/>
  <c r="I58" i="11"/>
  <c r="I59" i="11"/>
  <c r="I60" i="11"/>
  <c r="I61" i="11"/>
  <c r="I62" i="11"/>
  <c r="I63" i="11"/>
  <c r="I45" i="11"/>
  <c r="R25" i="4" l="1"/>
  <c r="R28" i="4" s="1"/>
  <c r="R26" i="4"/>
  <c r="R27" i="4"/>
  <c r="A168" i="12" l="1"/>
  <c r="A169" i="12"/>
  <c r="A170" i="12"/>
  <c r="A171" i="12"/>
  <c r="A172" i="12"/>
  <c r="A173" i="12"/>
  <c r="A174" i="12"/>
  <c r="A175" i="12"/>
  <c r="A176" i="12"/>
  <c r="A177" i="12"/>
  <c r="A178" i="12"/>
  <c r="A179" i="12"/>
  <c r="A180" i="12"/>
  <c r="A181" i="12"/>
  <c r="A182" i="12"/>
  <c r="A183" i="12"/>
  <c r="A184" i="12"/>
  <c r="A167" i="12"/>
  <c r="B67" i="12"/>
  <c r="B68" i="12"/>
  <c r="B69" i="12"/>
  <c r="B70" i="12"/>
  <c r="B71" i="12"/>
  <c r="B72" i="12"/>
  <c r="B73" i="12"/>
  <c r="B74" i="12"/>
  <c r="B75" i="12"/>
  <c r="B76" i="12"/>
  <c r="B77" i="12"/>
  <c r="B78" i="12"/>
  <c r="B79" i="12"/>
  <c r="B80" i="12"/>
  <c r="B81" i="12"/>
  <c r="B82" i="12"/>
  <c r="B83" i="12"/>
  <c r="B84" i="12"/>
  <c r="B85" i="12"/>
  <c r="B86" i="12"/>
  <c r="B87" i="12"/>
  <c r="B88" i="12"/>
  <c r="B89" i="12"/>
  <c r="B90" i="12"/>
  <c r="B91" i="12"/>
  <c r="B92" i="12"/>
  <c r="B93" i="12"/>
  <c r="B94" i="12"/>
  <c r="B95" i="12"/>
  <c r="B96" i="12"/>
  <c r="B97" i="12"/>
  <c r="B98" i="12"/>
  <c r="B99" i="12"/>
  <c r="B100" i="12"/>
  <c r="B101" i="12"/>
  <c r="B102" i="12"/>
  <c r="B103" i="12"/>
  <c r="B104" i="12"/>
  <c r="B105" i="12"/>
  <c r="B106" i="12"/>
  <c r="B107" i="12"/>
  <c r="B108" i="12"/>
  <c r="B109" i="12"/>
  <c r="B110" i="12"/>
  <c r="B111" i="12"/>
  <c r="B112" i="12"/>
  <c r="B113" i="12"/>
  <c r="B114" i="12"/>
  <c r="B115" i="12"/>
  <c r="B116" i="12"/>
  <c r="B117" i="12"/>
  <c r="B118" i="12"/>
  <c r="B119" i="12"/>
  <c r="B120" i="12"/>
  <c r="B121" i="12"/>
  <c r="B122" i="12"/>
  <c r="B123" i="12"/>
  <c r="B124" i="12"/>
  <c r="B125" i="12"/>
  <c r="B126" i="12"/>
  <c r="B127" i="12"/>
  <c r="B128" i="12"/>
  <c r="B129" i="12"/>
  <c r="B130" i="12"/>
  <c r="B131" i="12"/>
  <c r="B132" i="12"/>
  <c r="B133" i="12"/>
  <c r="B134" i="12"/>
  <c r="B135" i="12"/>
  <c r="B136" i="12"/>
  <c r="B137" i="12"/>
  <c r="B138" i="12"/>
  <c r="B139" i="12"/>
  <c r="B140" i="12"/>
  <c r="B141" i="12"/>
  <c r="B142" i="12"/>
  <c r="B143" i="12"/>
  <c r="B144" i="12"/>
  <c r="B145" i="12"/>
  <c r="B146" i="12"/>
  <c r="B147" i="12"/>
  <c r="B148" i="12"/>
  <c r="B149" i="12"/>
  <c r="B150" i="12"/>
  <c r="B151" i="12"/>
  <c r="B152" i="12"/>
  <c r="B153" i="12"/>
  <c r="B154" i="12"/>
  <c r="B155" i="12"/>
  <c r="B156" i="12"/>
  <c r="B157" i="12"/>
  <c r="B158" i="12"/>
  <c r="B159" i="12"/>
  <c r="B160" i="12"/>
  <c r="B161" i="12"/>
  <c r="B162" i="12"/>
  <c r="B163" i="12"/>
  <c r="B164" i="12"/>
  <c r="B165" i="12"/>
  <c r="B166" i="12"/>
  <c r="B167" i="12"/>
  <c r="B168" i="12"/>
  <c r="B169" i="12"/>
  <c r="B170" i="12"/>
  <c r="B171" i="12"/>
  <c r="B172" i="12"/>
  <c r="B173" i="12"/>
  <c r="B174" i="12"/>
  <c r="B175" i="12"/>
  <c r="B176" i="12"/>
  <c r="B177" i="12"/>
  <c r="B178" i="12"/>
  <c r="B179" i="12"/>
  <c r="B180" i="12"/>
  <c r="B181" i="12"/>
  <c r="B182" i="12"/>
  <c r="B183" i="12"/>
  <c r="B184" i="12"/>
  <c r="B185" i="12"/>
  <c r="B186" i="12"/>
  <c r="B187" i="12"/>
  <c r="B188" i="12"/>
  <c r="B189" i="12"/>
  <c r="B190" i="12"/>
  <c r="B191" i="12"/>
  <c r="B192" i="12"/>
  <c r="B193" i="12"/>
  <c r="B194" i="12"/>
  <c r="B195" i="12"/>
  <c r="B196" i="12"/>
  <c r="B197" i="12"/>
  <c r="B198" i="12"/>
  <c r="B199" i="12"/>
  <c r="B200" i="12"/>
  <c r="B201" i="12"/>
  <c r="B202" i="12"/>
  <c r="B203" i="12"/>
  <c r="B204" i="12"/>
  <c r="B205" i="12"/>
  <c r="B206" i="12"/>
  <c r="B207" i="12"/>
  <c r="B208" i="12"/>
  <c r="B209" i="12"/>
  <c r="B210" i="12"/>
  <c r="B211" i="12"/>
  <c r="B212" i="12"/>
  <c r="B213" i="12"/>
  <c r="B214" i="12"/>
  <c r="B215" i="12"/>
  <c r="B216" i="12"/>
  <c r="B217" i="12"/>
  <c r="B218" i="12"/>
  <c r="B219" i="12"/>
  <c r="B220" i="12"/>
  <c r="B221" i="12"/>
  <c r="B222" i="12"/>
  <c r="B223" i="12"/>
  <c r="B224" i="12"/>
  <c r="B225" i="12"/>
  <c r="B226" i="12"/>
  <c r="B227" i="12"/>
  <c r="B228" i="12"/>
  <c r="B229" i="12"/>
  <c r="B230" i="12"/>
  <c r="B231" i="12"/>
  <c r="B232" i="12"/>
  <c r="B233" i="12"/>
  <c r="B234" i="12"/>
  <c r="B235" i="12"/>
  <c r="B236" i="12"/>
  <c r="B237" i="12"/>
  <c r="B238" i="12"/>
  <c r="B239" i="12"/>
  <c r="B240" i="12"/>
  <c r="B241" i="12"/>
  <c r="B242" i="12"/>
  <c r="B243" i="12"/>
  <c r="B244" i="12"/>
  <c r="B245" i="12"/>
  <c r="B246" i="12"/>
  <c r="B247" i="12"/>
  <c r="B248" i="12"/>
  <c r="B249" i="12"/>
  <c r="B250" i="12"/>
  <c r="B251" i="12"/>
  <c r="B252" i="12"/>
  <c r="B253" i="12"/>
  <c r="B254" i="12"/>
  <c r="B255" i="12"/>
  <c r="B256" i="12"/>
  <c r="B257" i="12"/>
  <c r="B258" i="12"/>
  <c r="B259" i="12"/>
  <c r="B260" i="12"/>
  <c r="B261" i="12"/>
  <c r="B262" i="12"/>
  <c r="B263" i="12"/>
  <c r="B264" i="12"/>
  <c r="B265" i="12"/>
  <c r="B266" i="12"/>
  <c r="B267" i="12"/>
  <c r="B268" i="12"/>
  <c r="B269" i="12"/>
  <c r="B270" i="12"/>
  <c r="B271" i="12"/>
  <c r="B272" i="12"/>
  <c r="B273" i="12"/>
  <c r="B274" i="12"/>
  <c r="B275" i="12"/>
  <c r="B53" i="12"/>
  <c r="B54" i="12"/>
  <c r="B55" i="12"/>
  <c r="B56" i="12"/>
  <c r="B57" i="12"/>
  <c r="B58" i="12"/>
  <c r="C70" i="12"/>
  <c r="B59" i="12"/>
  <c r="B60" i="12"/>
  <c r="B61" i="12"/>
  <c r="B62" i="12"/>
  <c r="B63" i="12"/>
  <c r="B64" i="12"/>
  <c r="B65" i="12"/>
  <c r="B66" i="12"/>
  <c r="B52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29" i="12"/>
  <c r="H46" i="12"/>
  <c r="K6" i="13"/>
  <c r="L9" i="38"/>
  <c r="K9" i="38"/>
  <c r="J9" i="38"/>
  <c r="L8" i="38"/>
  <c r="K8" i="38"/>
  <c r="J8" i="38"/>
  <c r="L7" i="38"/>
  <c r="K7" i="38"/>
  <c r="J7" i="38"/>
  <c r="L6" i="38"/>
  <c r="K6" i="38"/>
  <c r="J6" i="38"/>
  <c r="N4" i="24"/>
  <c r="N5" i="24"/>
  <c r="N6" i="24"/>
  <c r="N7" i="24"/>
  <c r="N8" i="24"/>
  <c r="N9" i="24"/>
  <c r="N10" i="24"/>
  <c r="N11" i="24"/>
  <c r="N12" i="24"/>
  <c r="N13" i="24"/>
  <c r="N14" i="24"/>
  <c r="N15" i="24"/>
  <c r="N16" i="24"/>
  <c r="N17" i="24"/>
  <c r="N18" i="24"/>
  <c r="N19" i="24"/>
  <c r="N20" i="24"/>
  <c r="N21" i="24"/>
  <c r="N3" i="24"/>
  <c r="AM8" i="3" l="1"/>
  <c r="H4" i="1"/>
  <c r="J190" i="12"/>
  <c r="J44" i="12"/>
  <c r="J45" i="12"/>
  <c r="J46" i="12"/>
  <c r="J47" i="12"/>
  <c r="J48" i="12"/>
  <c r="J49" i="12"/>
  <c r="J50" i="12"/>
  <c r="J51" i="12"/>
  <c r="J52" i="12"/>
  <c r="J53" i="12"/>
  <c r="J54" i="12"/>
  <c r="J55" i="12"/>
  <c r="J56" i="12"/>
  <c r="J57" i="12"/>
  <c r="J58" i="12"/>
  <c r="J59" i="12"/>
  <c r="J60" i="12"/>
  <c r="J61" i="12"/>
  <c r="J62" i="12"/>
  <c r="J63" i="12"/>
  <c r="J64" i="12"/>
  <c r="J65" i="12"/>
  <c r="J66" i="12"/>
  <c r="J67" i="12"/>
  <c r="J68" i="12"/>
  <c r="J69" i="12"/>
  <c r="J70" i="12"/>
  <c r="J71" i="12"/>
  <c r="J72" i="12"/>
  <c r="J73" i="12"/>
  <c r="J74" i="12"/>
  <c r="J75" i="12"/>
  <c r="J76" i="12"/>
  <c r="J77" i="12"/>
  <c r="J78" i="12"/>
  <c r="J79" i="12"/>
  <c r="J80" i="12"/>
  <c r="J81" i="12"/>
  <c r="J82" i="12"/>
  <c r="J83" i="12"/>
  <c r="J84" i="12"/>
  <c r="J85" i="12"/>
  <c r="J86" i="12"/>
  <c r="J87" i="12"/>
  <c r="J88" i="12"/>
  <c r="J89" i="12"/>
  <c r="J90" i="12"/>
  <c r="J91" i="12"/>
  <c r="J92" i="12"/>
  <c r="J93" i="12"/>
  <c r="J94" i="12"/>
  <c r="J95" i="12"/>
  <c r="J96" i="12"/>
  <c r="J97" i="12"/>
  <c r="J98" i="12"/>
  <c r="J99" i="12"/>
  <c r="J100" i="12"/>
  <c r="J101" i="12"/>
  <c r="J102" i="12"/>
  <c r="J103" i="12"/>
  <c r="J104" i="12"/>
  <c r="J105" i="12"/>
  <c r="J106" i="12"/>
  <c r="J107" i="12"/>
  <c r="J108" i="12"/>
  <c r="J109" i="12"/>
  <c r="J110" i="12"/>
  <c r="J116" i="12"/>
  <c r="J117" i="12"/>
  <c r="J113" i="12"/>
  <c r="J114" i="12"/>
  <c r="J115" i="12"/>
  <c r="J118" i="12"/>
  <c r="J119" i="12"/>
  <c r="J120" i="12"/>
  <c r="J121" i="12"/>
  <c r="J122" i="12"/>
  <c r="J123" i="12"/>
  <c r="J124" i="12"/>
  <c r="J125" i="12"/>
  <c r="J126" i="12"/>
  <c r="J127" i="12"/>
  <c r="J128" i="12"/>
  <c r="J129" i="12"/>
  <c r="J130" i="12"/>
  <c r="J131" i="12"/>
  <c r="J132" i="12"/>
  <c r="J133" i="12"/>
  <c r="J134" i="12"/>
  <c r="J135" i="12"/>
  <c r="J136" i="12"/>
  <c r="J137" i="12"/>
  <c r="J138" i="12"/>
  <c r="J139" i="12"/>
  <c r="J140" i="12"/>
  <c r="J141" i="12"/>
  <c r="J142" i="12"/>
  <c r="J143" i="12"/>
  <c r="J144" i="12"/>
  <c r="J145" i="12"/>
  <c r="J146" i="12"/>
  <c r="J147" i="12"/>
  <c r="J148" i="12"/>
  <c r="J149" i="12"/>
  <c r="J150" i="12"/>
  <c r="J151" i="12"/>
  <c r="J152" i="12"/>
  <c r="J153" i="12"/>
  <c r="J154" i="12"/>
  <c r="J155" i="12"/>
  <c r="J156" i="12"/>
  <c r="J157" i="12"/>
  <c r="J158" i="12"/>
  <c r="J159" i="12"/>
  <c r="J160" i="12"/>
  <c r="J161" i="12"/>
  <c r="J162" i="12"/>
  <c r="J163" i="12"/>
  <c r="J164" i="12"/>
  <c r="J165" i="12"/>
  <c r="J166" i="12"/>
  <c r="J167" i="12"/>
  <c r="J168" i="12"/>
  <c r="J169" i="12"/>
  <c r="J170" i="12"/>
  <c r="J171" i="12"/>
  <c r="J172" i="12"/>
  <c r="J173" i="12"/>
  <c r="J174" i="12"/>
  <c r="J175" i="12"/>
  <c r="J176" i="12"/>
  <c r="J177" i="12"/>
  <c r="J178" i="12"/>
  <c r="J179" i="12"/>
  <c r="J180" i="12"/>
  <c r="J181" i="12"/>
  <c r="J182" i="12"/>
  <c r="J183" i="12"/>
  <c r="J184" i="12"/>
  <c r="J185" i="12"/>
  <c r="J186" i="12"/>
  <c r="J187" i="12"/>
  <c r="J188" i="12"/>
  <c r="J189" i="12"/>
  <c r="J191" i="12"/>
  <c r="J192" i="12"/>
  <c r="J193" i="12"/>
  <c r="J194" i="12"/>
  <c r="J195" i="12"/>
  <c r="J196" i="12"/>
  <c r="J197" i="12"/>
  <c r="J198" i="12"/>
  <c r="J199" i="12"/>
  <c r="J200" i="12"/>
  <c r="J201" i="12"/>
  <c r="J202" i="12"/>
  <c r="J203" i="12"/>
  <c r="J204" i="12"/>
  <c r="J205" i="12"/>
  <c r="J206" i="12"/>
  <c r="J207" i="12"/>
  <c r="J208" i="12"/>
  <c r="J209" i="12"/>
  <c r="J210" i="12"/>
  <c r="J211" i="12"/>
  <c r="J212" i="12"/>
  <c r="J213" i="12"/>
  <c r="J214" i="12"/>
  <c r="J215" i="12"/>
  <c r="J216" i="12"/>
  <c r="J217" i="12"/>
  <c r="J218" i="12"/>
  <c r="J219" i="12"/>
  <c r="J220" i="12"/>
  <c r="J221" i="12"/>
  <c r="J222" i="12"/>
  <c r="J223" i="12"/>
  <c r="J224" i="12"/>
  <c r="J225" i="12"/>
  <c r="J226" i="12"/>
  <c r="J227" i="12"/>
  <c r="J228" i="12"/>
  <c r="J229" i="12"/>
  <c r="J230" i="12"/>
  <c r="J231" i="12"/>
  <c r="J232" i="12"/>
  <c r="J233" i="12"/>
  <c r="J234" i="12"/>
  <c r="J235" i="12"/>
  <c r="J236" i="12"/>
  <c r="J237" i="12"/>
  <c r="J238" i="12"/>
  <c r="J239" i="12"/>
  <c r="J240" i="12"/>
  <c r="J241" i="12"/>
  <c r="J242" i="12"/>
  <c r="J243" i="12"/>
  <c r="J244" i="12"/>
  <c r="J245" i="12"/>
  <c r="J246" i="12"/>
  <c r="J247" i="12"/>
  <c r="J248" i="12"/>
  <c r="J249" i="12"/>
  <c r="J250" i="12"/>
  <c r="J251" i="12"/>
  <c r="J252" i="12"/>
  <c r="J253" i="12"/>
  <c r="J254" i="12"/>
  <c r="J255" i="12"/>
  <c r="J256" i="12"/>
  <c r="J257" i="12"/>
  <c r="J258" i="12"/>
  <c r="J259" i="12"/>
  <c r="J260" i="12"/>
  <c r="J261" i="12"/>
  <c r="J262" i="12"/>
  <c r="J263" i="12"/>
  <c r="J264" i="12"/>
  <c r="J265" i="12"/>
  <c r="J266" i="12"/>
  <c r="J267" i="12"/>
  <c r="J268" i="12"/>
  <c r="J269" i="12"/>
  <c r="J270" i="12"/>
  <c r="J271" i="12"/>
  <c r="J272" i="12"/>
  <c r="J273" i="12"/>
  <c r="J274" i="12"/>
  <c r="J275" i="12"/>
  <c r="J276" i="12"/>
  <c r="J30" i="12"/>
  <c r="J31" i="12"/>
  <c r="J32" i="12"/>
  <c r="J33" i="12"/>
  <c r="J34" i="12"/>
  <c r="J35" i="12"/>
  <c r="J36" i="12"/>
  <c r="J37" i="12"/>
  <c r="J38" i="12"/>
  <c r="J39" i="12"/>
  <c r="J40" i="12"/>
  <c r="J41" i="12"/>
  <c r="J42" i="12"/>
  <c r="J43" i="12"/>
  <c r="J29" i="12"/>
  <c r="B17" i="34"/>
  <c r="L3" i="29"/>
  <c r="L2" i="29"/>
  <c r="Y3" i="29"/>
  <c r="Y2" i="29"/>
  <c r="L8" i="29"/>
  <c r="L7" i="29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T20" i="4"/>
  <c r="S20" i="4"/>
  <c r="R20" i="4"/>
  <c r="E24" i="3"/>
  <c r="L15" i="23" l="1"/>
  <c r="K5" i="23"/>
  <c r="L5" i="23"/>
  <c r="K6" i="23"/>
  <c r="L6" i="23"/>
  <c r="K7" i="23"/>
  <c r="L7" i="23"/>
  <c r="K8" i="23"/>
  <c r="L8" i="23"/>
  <c r="K9" i="23"/>
  <c r="L9" i="23"/>
  <c r="K10" i="23"/>
  <c r="L10" i="23"/>
  <c r="K11" i="23"/>
  <c r="L11" i="23"/>
  <c r="K12" i="23"/>
  <c r="L12" i="23"/>
  <c r="K13" i="23"/>
  <c r="L13" i="23"/>
  <c r="K14" i="23"/>
  <c r="L14" i="23"/>
  <c r="K15" i="23"/>
  <c r="K16" i="23"/>
  <c r="L16" i="23"/>
  <c r="K17" i="23"/>
  <c r="L17" i="23"/>
  <c r="K18" i="23"/>
  <c r="L18" i="23"/>
  <c r="K19" i="23"/>
  <c r="L19" i="23"/>
  <c r="L4" i="23"/>
  <c r="K4" i="23"/>
  <c r="M4" i="23"/>
  <c r="M5" i="23"/>
  <c r="M6" i="23"/>
  <c r="M7" i="23"/>
  <c r="M8" i="23"/>
  <c r="M9" i="23"/>
  <c r="M10" i="23"/>
  <c r="M11" i="23"/>
  <c r="M12" i="23"/>
  <c r="M13" i="23"/>
  <c r="M14" i="23"/>
  <c r="M15" i="23"/>
  <c r="M16" i="23"/>
  <c r="M17" i="23"/>
  <c r="M18" i="23"/>
  <c r="M19" i="23"/>
  <c r="M3" i="23"/>
  <c r="K3" i="23"/>
  <c r="L3" i="23"/>
  <c r="L20" i="23" l="1"/>
  <c r="K20" i="23"/>
  <c r="M20" i="23"/>
  <c r="J23" i="28" l="1"/>
  <c r="I29" i="12"/>
  <c r="AJ8" i="28" s="1"/>
  <c r="I30" i="12"/>
  <c r="AJ9" i="28" s="1"/>
  <c r="I45" i="12"/>
  <c r="I44" i="12"/>
  <c r="I43" i="12"/>
  <c r="I42" i="12"/>
  <c r="AJ21" i="28" s="1"/>
  <c r="I41" i="12"/>
  <c r="AJ20" i="28" s="1"/>
  <c r="I40" i="12"/>
  <c r="AJ19" i="28" s="1"/>
  <c r="I39" i="12"/>
  <c r="AJ18" i="28" s="1"/>
  <c r="I38" i="12"/>
  <c r="AJ17" i="28" s="1"/>
  <c r="I37" i="12"/>
  <c r="AJ16" i="28" s="1"/>
  <c r="I36" i="12"/>
  <c r="AJ15" i="28" s="1"/>
  <c r="I35" i="12"/>
  <c r="AJ14" i="28" s="1"/>
  <c r="I34" i="12"/>
  <c r="AJ13" i="28" s="1"/>
  <c r="I33" i="12"/>
  <c r="AJ12" i="28" s="1"/>
  <c r="I32" i="12"/>
  <c r="AJ11" i="28" s="1"/>
  <c r="I31" i="12"/>
  <c r="AJ10" i="28" s="1"/>
  <c r="AH21" i="28"/>
  <c r="AG21" i="28"/>
  <c r="AF21" i="28"/>
  <c r="AE21" i="28"/>
  <c r="AH20" i="28"/>
  <c r="AG20" i="28"/>
  <c r="AF20" i="28"/>
  <c r="AE20" i="28"/>
  <c r="AH19" i="28"/>
  <c r="AG19" i="28"/>
  <c r="AF19" i="28"/>
  <c r="AE19" i="28"/>
  <c r="AH18" i="28"/>
  <c r="AG18" i="28"/>
  <c r="AF18" i="28"/>
  <c r="AE18" i="28"/>
  <c r="AH17" i="28"/>
  <c r="AG17" i="28"/>
  <c r="AF17" i="28"/>
  <c r="AE17" i="28"/>
  <c r="AH16" i="28"/>
  <c r="AG16" i="28"/>
  <c r="AF16" i="28"/>
  <c r="AE16" i="28"/>
  <c r="AH15" i="28"/>
  <c r="AG15" i="28"/>
  <c r="AF15" i="28"/>
  <c r="AE15" i="28"/>
  <c r="AH14" i="28"/>
  <c r="AG14" i="28"/>
  <c r="AF14" i="28"/>
  <c r="AE14" i="28"/>
  <c r="AH13" i="28"/>
  <c r="AG13" i="28"/>
  <c r="AF13" i="28"/>
  <c r="AE13" i="28"/>
  <c r="AH12" i="28"/>
  <c r="AG12" i="28"/>
  <c r="AF12" i="28"/>
  <c r="AE12" i="28"/>
  <c r="AH11" i="28"/>
  <c r="AG11" i="28"/>
  <c r="AF11" i="28"/>
  <c r="AE11" i="28"/>
  <c r="AH10" i="28"/>
  <c r="AG10" i="28"/>
  <c r="AF10" i="28"/>
  <c r="AE10" i="28"/>
  <c r="AH9" i="28"/>
  <c r="AG9" i="28"/>
  <c r="AF9" i="28"/>
  <c r="AE9" i="28"/>
  <c r="AH8" i="28"/>
  <c r="AG8" i="28"/>
  <c r="AG24" i="28" s="1"/>
  <c r="AF8" i="28"/>
  <c r="AE8" i="28"/>
  <c r="J7" i="28"/>
  <c r="K7" i="28"/>
  <c r="L7" i="28"/>
  <c r="J15" i="28"/>
  <c r="K15" i="28"/>
  <c r="K29" i="28" s="1"/>
  <c r="L15" i="28"/>
  <c r="K23" i="28"/>
  <c r="L23" i="28"/>
  <c r="R10" i="28" l="1"/>
  <c r="N10" i="28"/>
  <c r="P10" i="28"/>
  <c r="AH23" i="28"/>
  <c r="L29" i="28"/>
  <c r="AH24" i="28"/>
  <c r="J29" i="28"/>
  <c r="AG23" i="28"/>
  <c r="AT8" i="3" l="1"/>
  <c r="AT9" i="3"/>
  <c r="AT10" i="3"/>
  <c r="AT11" i="3"/>
  <c r="AT12" i="3"/>
  <c r="AT13" i="3"/>
  <c r="AT14" i="3"/>
  <c r="AT15" i="3"/>
  <c r="AT23" i="3"/>
  <c r="AT24" i="3"/>
  <c r="AQ22" i="3"/>
  <c r="AQ23" i="3"/>
  <c r="AQ24" i="3"/>
  <c r="AQ25" i="3"/>
  <c r="AN22" i="3"/>
  <c r="AN23" i="3"/>
  <c r="AN24" i="3"/>
  <c r="AN16" i="3"/>
  <c r="AQ8" i="3"/>
  <c r="AQ9" i="3"/>
  <c r="AQ10" i="3"/>
  <c r="AQ11" i="3"/>
  <c r="AQ12" i="3"/>
  <c r="AQ13" i="3"/>
  <c r="AQ14" i="3"/>
  <c r="AQ15" i="3"/>
  <c r="AN8" i="3"/>
  <c r="AN9" i="3"/>
  <c r="AN10" i="3"/>
  <c r="AN11" i="3"/>
  <c r="AN12" i="3"/>
  <c r="AN13" i="3"/>
  <c r="AN14" i="3"/>
  <c r="AN15" i="3"/>
  <c r="AQ17" i="3" l="1"/>
  <c r="AQ18" i="3"/>
  <c r="AQ19" i="3"/>
  <c r="AQ20" i="3"/>
  <c r="AQ21" i="3"/>
  <c r="AQ16" i="3"/>
  <c r="H23" i="1"/>
  <c r="H24" i="1"/>
  <c r="H26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AT18" i="3"/>
  <c r="AT19" i="3"/>
  <c r="AT20" i="3"/>
  <c r="AT21" i="3"/>
  <c r="AT22" i="3"/>
  <c r="AT25" i="3"/>
  <c r="AT17" i="3"/>
  <c r="AT16" i="3"/>
  <c r="AN17" i="3"/>
  <c r="AN18" i="3"/>
  <c r="AN19" i="3"/>
  <c r="AN20" i="3"/>
  <c r="AN21" i="3"/>
  <c r="AN25" i="3"/>
  <c r="M6" i="13" l="1"/>
  <c r="M9" i="13"/>
  <c r="K8" i="13"/>
  <c r="M7" i="13"/>
  <c r="L7" i="13"/>
  <c r="L6" i="13"/>
  <c r="L9" i="13"/>
  <c r="M8" i="13"/>
  <c r="L8" i="13"/>
  <c r="K9" i="13"/>
  <c r="K7" i="13"/>
  <c r="AS9" i="3" l="1"/>
  <c r="AS10" i="3"/>
  <c r="AS11" i="3"/>
  <c r="AS12" i="3"/>
  <c r="AS13" i="3"/>
  <c r="AS15" i="3"/>
  <c r="AS16" i="3"/>
  <c r="AS14" i="3"/>
  <c r="AS17" i="3"/>
  <c r="AS18" i="3"/>
  <c r="AS19" i="3"/>
  <c r="AS20" i="3"/>
  <c r="AS21" i="3"/>
  <c r="AS22" i="3"/>
  <c r="AS23" i="3"/>
  <c r="AS24" i="3"/>
  <c r="AS25" i="3"/>
  <c r="AS8" i="3"/>
  <c r="AP8" i="3"/>
  <c r="AP9" i="3"/>
  <c r="AP10" i="3"/>
  <c r="AP11" i="3"/>
  <c r="AP12" i="3"/>
  <c r="AP14" i="3"/>
  <c r="AP15" i="3"/>
  <c r="AP16" i="3"/>
  <c r="AP17" i="3"/>
  <c r="AP18" i="3"/>
  <c r="AP19" i="3"/>
  <c r="AP20" i="3"/>
  <c r="AP21" i="3"/>
  <c r="AP22" i="3"/>
  <c r="AP23" i="3"/>
  <c r="AP24" i="3"/>
  <c r="AP25" i="3"/>
  <c r="AP13" i="3"/>
  <c r="AM9" i="3"/>
  <c r="AM10" i="3"/>
  <c r="AM11" i="3"/>
  <c r="AM12" i="3"/>
  <c r="AM13" i="3"/>
  <c r="AM15" i="3"/>
  <c r="AM16" i="3"/>
  <c r="AM17" i="3"/>
  <c r="AM18" i="3"/>
  <c r="AM19" i="3"/>
  <c r="AM20" i="3"/>
  <c r="AM21" i="3"/>
  <c r="AM14" i="3"/>
  <c r="AM22" i="3"/>
  <c r="AM23" i="3"/>
  <c r="AM24" i="3"/>
  <c r="AM25" i="3"/>
  <c r="AS28" i="3" l="1"/>
  <c r="AP28" i="3"/>
  <c r="AM27" i="3"/>
  <c r="AM28" i="3"/>
  <c r="AM29" i="3" l="1"/>
  <c r="AP27" i="3" l="1"/>
  <c r="AP29" i="3" s="1"/>
  <c r="AS27" i="3" l="1"/>
  <c r="AS29" i="3" l="1"/>
</calcChain>
</file>

<file path=xl/sharedStrings.xml><?xml version="1.0" encoding="utf-8"?>
<sst xmlns="http://schemas.openxmlformats.org/spreadsheetml/2006/main" count="2753" uniqueCount="436">
  <si>
    <t>Country</t>
  </si>
  <si>
    <t>Year</t>
  </si>
  <si>
    <t>Poverty rates (%)</t>
  </si>
  <si>
    <t>Population 2023 (millions)</t>
  </si>
  <si>
    <t xml:space="preserve">Extreme poverty </t>
  </si>
  <si>
    <t>Moderate poverty</t>
  </si>
  <si>
    <t>Total Poverty</t>
  </si>
  <si>
    <t xml:space="preserve">Total </t>
  </si>
  <si>
    <t xml:space="preserve">Extreme Poverty </t>
  </si>
  <si>
    <t>Total</t>
  </si>
  <si>
    <t>Argentina</t>
  </si>
  <si>
    <t>Bolivia</t>
  </si>
  <si>
    <t>Brazil</t>
  </si>
  <si>
    <t>Chile</t>
  </si>
  <si>
    <t>Colombia</t>
  </si>
  <si>
    <t>Costa Rica</t>
  </si>
  <si>
    <t>Dominican Republic</t>
  </si>
  <si>
    <t>Ecuador</t>
  </si>
  <si>
    <t>Guatemala</t>
  </si>
  <si>
    <t>Guyana</t>
  </si>
  <si>
    <t>Honduras</t>
  </si>
  <si>
    <t>Mexico</t>
  </si>
  <si>
    <t>Panama</t>
  </si>
  <si>
    <t>Peru</t>
  </si>
  <si>
    <t>Paraguay</t>
  </si>
  <si>
    <t>El Salvador</t>
  </si>
  <si>
    <t>Uruguay</t>
  </si>
  <si>
    <t>Venezuela</t>
  </si>
  <si>
    <t>LAC (weighted)</t>
  </si>
  <si>
    <t>LAC</t>
  </si>
  <si>
    <t>VEN</t>
  </si>
  <si>
    <t>HND</t>
  </si>
  <si>
    <t>GUY</t>
  </si>
  <si>
    <t>GTM</t>
  </si>
  <si>
    <t>COL</t>
  </si>
  <si>
    <t>ECU</t>
  </si>
  <si>
    <t>SLV</t>
  </si>
  <si>
    <t>PER</t>
  </si>
  <si>
    <t>PRY</t>
  </si>
  <si>
    <t>BRA</t>
  </si>
  <si>
    <t>MEX</t>
  </si>
  <si>
    <t>BOL</t>
  </si>
  <si>
    <t>DOM</t>
  </si>
  <si>
    <t>PAN</t>
  </si>
  <si>
    <t>ARG</t>
  </si>
  <si>
    <t>CRI</t>
  </si>
  <si>
    <t>URY</t>
  </si>
  <si>
    <t>CHL</t>
  </si>
  <si>
    <t>OECD</t>
  </si>
  <si>
    <t>Total poverty</t>
  </si>
  <si>
    <t>Population 2023 (millions) 2/</t>
  </si>
  <si>
    <t>Moderada</t>
  </si>
  <si>
    <t>Extreme</t>
  </si>
  <si>
    <t>weighted LAC</t>
  </si>
  <si>
    <t>weighted OECD</t>
  </si>
  <si>
    <t>Simple LAC</t>
  </si>
  <si>
    <t>women_ci</t>
  </si>
  <si>
    <t>migrante_ci</t>
  </si>
  <si>
    <t>indi</t>
  </si>
  <si>
    <t>dis_ci</t>
  </si>
  <si>
    <t>age65_mas</t>
  </si>
  <si>
    <t>Not poor</t>
  </si>
  <si>
    <t>afro</t>
  </si>
  <si>
    <t>age0_15</t>
  </si>
  <si>
    <t>People aged 65+ years old</t>
  </si>
  <si>
    <t>People aged 0-15 years old</t>
  </si>
  <si>
    <t>Women</t>
  </si>
  <si>
    <t>Migrants</t>
  </si>
  <si>
    <t>People with disabilities</t>
  </si>
  <si>
    <t>Indigenous people</t>
  </si>
  <si>
    <t>Afro-descendants</t>
  </si>
  <si>
    <t>Extreme poverty</t>
  </si>
  <si>
    <t>Isoalpha-3</t>
  </si>
  <si>
    <t>Isoalpha</t>
  </si>
  <si>
    <t>Afro-descendant people</t>
  </si>
  <si>
    <t>Extreme Poor</t>
  </si>
  <si>
    <t>Moderate Poor</t>
  </si>
  <si>
    <t>Total Poor</t>
  </si>
  <si>
    <t>Not Poor</t>
  </si>
  <si>
    <t>People aged 0 to 15 years old</t>
  </si>
  <si>
    <t>million</t>
  </si>
  <si>
    <t xml:space="preserve">  BOL</t>
  </si>
  <si>
    <t xml:space="preserve">  BRA</t>
  </si>
  <si>
    <t xml:space="preserve">  CHL</t>
  </si>
  <si>
    <t xml:space="preserve">  COL</t>
  </si>
  <si>
    <t xml:space="preserve">  CRI</t>
  </si>
  <si>
    <t xml:space="preserve">  DOM</t>
  </si>
  <si>
    <t xml:space="preserve">  ECU</t>
  </si>
  <si>
    <t xml:space="preserve">  GTM</t>
  </si>
  <si>
    <t xml:space="preserve">  HND</t>
  </si>
  <si>
    <t xml:space="preserve">  MEX</t>
  </si>
  <si>
    <t xml:space="preserve">  PER</t>
  </si>
  <si>
    <t xml:space="preserve">  PRY</t>
  </si>
  <si>
    <t xml:space="preserve">  SLV</t>
  </si>
  <si>
    <t xml:space="preserve">  URY</t>
  </si>
  <si>
    <t xml:space="preserve">  VEN</t>
  </si>
  <si>
    <t/>
  </si>
  <si>
    <t xml:space="preserve">  PAN</t>
  </si>
  <si>
    <t xml:space="preserve">  ARG</t>
  </si>
  <si>
    <t>Population</t>
  </si>
  <si>
    <t xml:space="preserve">  GUY</t>
  </si>
  <si>
    <t>Personas con discapacidad</t>
  </si>
  <si>
    <t>order</t>
  </si>
  <si>
    <t>0-15 years old</t>
  </si>
  <si>
    <t>65+ years old</t>
  </si>
  <si>
    <t>By country</t>
  </si>
  <si>
    <t>mediana</t>
  </si>
  <si>
    <t>anio_c</t>
  </si>
  <si>
    <t>pais_c</t>
  </si>
  <si>
    <t>Average of mean_hacinamiento_ch</t>
  </si>
  <si>
    <t>Average of ratio_joven_viejo</t>
  </si>
  <si>
    <t>Average of mean_nmiembros</t>
  </si>
  <si>
    <t>Average of mean_nhijos_ch</t>
  </si>
  <si>
    <t>mean ratio_dependecy</t>
  </si>
  <si>
    <t>Values</t>
  </si>
  <si>
    <t>niv_ingreso_g</t>
  </si>
  <si>
    <t>Age estructure by household</t>
  </si>
  <si>
    <t>Hacinamiento</t>
  </si>
  <si>
    <t>Ratio joven/viejo</t>
  </si>
  <si>
    <t>nmiembros</t>
  </si>
  <si>
    <t>nhijos</t>
  </si>
  <si>
    <t>Dependency Ratio</t>
  </si>
  <si>
    <t>65+</t>
  </si>
  <si>
    <t>Moderate</t>
  </si>
  <si>
    <t>15-64</t>
  </si>
  <si>
    <t>0-14</t>
  </si>
  <si>
    <t>hacinamiento</t>
  </si>
  <si>
    <t>ratio_joven_viejo</t>
  </si>
  <si>
    <t>15-64 years old</t>
  </si>
  <si>
    <t>0-14 years old</t>
  </si>
  <si>
    <t>edad</t>
  </si>
  <si>
    <t>mean</t>
  </si>
  <si>
    <t>mejor mediana</t>
  </si>
  <si>
    <t>cel_chh</t>
  </si>
  <si>
    <t>aguamejorada_chh</t>
  </si>
  <si>
    <t>Cuarto separado y exclusivo para cocinar</t>
  </si>
  <si>
    <t>Acceso a fuente de agua por red</t>
  </si>
  <si>
    <t>sanred_ch</t>
  </si>
  <si>
    <t>La principal fuente de iluminación es electricidad</t>
  </si>
  <si>
    <t>El hogar posee conexión a internet</t>
  </si>
  <si>
    <t>El hogar posee computador</t>
  </si>
  <si>
    <t>El hogar tiene servicio telefónico fijo</t>
  </si>
  <si>
    <t>Extreme Poverty</t>
  </si>
  <si>
    <t>El hogar posee automovil particular</t>
  </si>
  <si>
    <t>agua mejorada</t>
  </si>
  <si>
    <t>cuarto exclusivo par cocinar</t>
  </si>
  <si>
    <t>Poverty</t>
  </si>
  <si>
    <t>El hogar posee refrigerador o heladera</t>
  </si>
  <si>
    <t>Extreme poverty - area</t>
  </si>
  <si>
    <t>population 2023 millions</t>
  </si>
  <si>
    <t>materiales permanentes</t>
  </si>
  <si>
    <t>Floors</t>
  </si>
  <si>
    <t>Roofs</t>
  </si>
  <si>
    <t>Walls</t>
  </si>
  <si>
    <t>Materiales de construcción del piso</t>
  </si>
  <si>
    <t>techo_ch</t>
  </si>
  <si>
    <t>Materiales de construcción de las paredes</t>
  </si>
  <si>
    <t>rural</t>
  </si>
  <si>
    <t>urbana</t>
  </si>
  <si>
    <t>Computer</t>
  </si>
  <si>
    <t>Landline telephone</t>
  </si>
  <si>
    <t>Private car</t>
  </si>
  <si>
    <t>Refrigerator</t>
  </si>
  <si>
    <t>Internet access</t>
  </si>
  <si>
    <t>Electricity</t>
  </si>
  <si>
    <t>Piped water</t>
  </si>
  <si>
    <t>Sewerage connected to the network</t>
  </si>
  <si>
    <t>Mobile phone</t>
  </si>
  <si>
    <t>Urban</t>
  </si>
  <si>
    <t xml:space="preserve">Rural </t>
  </si>
  <si>
    <t xml:space="preserve">Hourly Wage* </t>
  </si>
  <si>
    <t>Working Hours</t>
  </si>
  <si>
    <t>Formal Employment</t>
  </si>
  <si>
    <t>Dependecy Ratio</t>
  </si>
  <si>
    <t>Number of Children</t>
  </si>
  <si>
    <t>Household Size</t>
  </si>
  <si>
    <t xml:space="preserve"> LAC without VEN</t>
  </si>
  <si>
    <t xml:space="preserve"> LAC</t>
  </si>
  <si>
    <t>2023</t>
  </si>
  <si>
    <t>2022</t>
  </si>
  <si>
    <t>2021</t>
  </si>
  <si>
    <t>2020</t>
  </si>
  <si>
    <t>2019</t>
  </si>
  <si>
    <t>2018</t>
  </si>
  <si>
    <t>2017</t>
  </si>
  <si>
    <t>2016</t>
  </si>
  <si>
    <t>2015</t>
  </si>
  <si>
    <t>2014</t>
  </si>
  <si>
    <t>2013</t>
  </si>
  <si>
    <t>2012</t>
  </si>
  <si>
    <t>2011</t>
  </si>
  <si>
    <t>2010</t>
  </si>
  <si>
    <t>2009</t>
  </si>
  <si>
    <t>2008</t>
  </si>
  <si>
    <t>2007</t>
  </si>
  <si>
    <t>2006</t>
  </si>
  <si>
    <t>2005</t>
  </si>
  <si>
    <t>2004</t>
  </si>
  <si>
    <t>2003</t>
  </si>
  <si>
    <t>Total Poverty Rate</t>
  </si>
  <si>
    <t>Moderate Poverty Rate</t>
  </si>
  <si>
    <t>Extreme Poverty Rate</t>
  </si>
  <si>
    <t>Num.</t>
  </si>
  <si>
    <t>IBRD</t>
  </si>
  <si>
    <t>Latin America &amp; Caribbean</t>
  </si>
  <si>
    <t>Venezuela, RB</t>
  </si>
  <si>
    <t>High income</t>
  </si>
  <si>
    <t>Upper middle income</t>
  </si>
  <si>
    <t>IDA</t>
  </si>
  <si>
    <t>Lower middle income</t>
  </si>
  <si>
    <t>Lending category</t>
  </si>
  <si>
    <t>Income group</t>
  </si>
  <si>
    <t>Region</t>
  </si>
  <si>
    <t>Code</t>
  </si>
  <si>
    <t>Economy</t>
  </si>
  <si>
    <t>Years of Education</t>
  </si>
  <si>
    <t>School Attendance 4 an5 year olds</t>
  </si>
  <si>
    <t>Age Structure by Household</t>
  </si>
  <si>
    <t xml:space="preserve">  LAC</t>
  </si>
  <si>
    <t xml:space="preserve">  LAC (weighted)</t>
  </si>
  <si>
    <t xml:space="preserve">  LAC (simple)</t>
  </si>
  <si>
    <t>LAC (simple)</t>
  </si>
  <si>
    <t>Internet 
access</t>
  </si>
  <si>
    <t>Sewerage 
connected 
to the 
network</t>
  </si>
  <si>
    <t>brecha pp</t>
  </si>
  <si>
    <t>si refri</t>
  </si>
  <si>
    <t>Yes</t>
  </si>
  <si>
    <t>NotPoor</t>
  </si>
  <si>
    <t>total</t>
  </si>
  <si>
    <t>No</t>
  </si>
  <si>
    <t>Refrigeradora</t>
  </si>
  <si>
    <t>TOTAL</t>
  </si>
  <si>
    <t>tab  refrig_ch niv_ingreso_g if zona_c ==1 [iw=factor_ci]</t>
  </si>
  <si>
    <t>urbano</t>
  </si>
  <si>
    <t>tab  refrig_ch niv_ingreso_g if zona_c ==0 [iw=fac</t>
  </si>
  <si>
    <t>Cantidad de hogares con o sin refrigeradora</t>
  </si>
  <si>
    <t>2</t>
  </si>
  <si>
    <t>Rural</t>
  </si>
  <si>
    <t>Año Encuesta</t>
  </si>
  <si>
    <t>Población</t>
  </si>
  <si>
    <t>Extreme poor-Not poor</t>
  </si>
  <si>
    <t>%</t>
  </si>
  <si>
    <t>rural-urban</t>
  </si>
  <si>
    <t>extremepoor-notpoor</t>
  </si>
  <si>
    <t>extreme poor-notpoor</t>
  </si>
  <si>
    <t>con y sin venezuela</t>
  </si>
  <si>
    <t>con venezuela</t>
  </si>
  <si>
    <t>interpolation</t>
  </si>
  <si>
    <t>same value</t>
  </si>
  <si>
    <t>total sí incluye VEN</t>
  </si>
  <si>
    <t>DATOS</t>
  </si>
  <si>
    <t>CÁLCULO</t>
  </si>
  <si>
    <t>VEN no tiene clasificación urbano rural</t>
  </si>
  <si>
    <t>Hourly Wage</t>
  </si>
  <si>
    <t>para cada grupo, se calcula el porcentaje de pobres extremos, pobres moderados y los no pobres. Por ejemplo, para el grupo 0-15 años de edad, se identifica a la población que tiene entre 0 y 15 años inclusive (100%). Luego, se identifica la distribución de dicha población según sucondición de pobreza: pobres extremos (21%), pobres moderados (26%) y no pobres (53%).</t>
  </si>
  <si>
    <t xml:space="preserve">De la población que vive en condición de extrema pobreza, 39 % tienen entre 0 y 15 años de edad. </t>
  </si>
  <si>
    <t>% moderate poor that are chronic poor</t>
  </si>
  <si>
    <t>% extreme poor that are chronic poor</t>
  </si>
  <si>
    <t>Chronic Poor</t>
  </si>
  <si>
    <t>Transient Poor</t>
  </si>
  <si>
    <t>Future Poor</t>
  </si>
  <si>
    <t>Never Poor</t>
  </si>
  <si>
    <r>
      <t xml:space="preserve">se calcula el promedio de las personas entre ‘-14, 15-64 y más de 65 años que vive en cada hogar. Luego, se calcula el promedio </t>
    </r>
    <r>
      <rPr>
        <sz val="11"/>
        <color theme="1"/>
        <rFont val="Calibri"/>
        <family val="2"/>
      </rPr>
      <t>por país.</t>
    </r>
  </si>
  <si>
    <t>Quintile 2</t>
  </si>
  <si>
    <t>Quintile 5</t>
  </si>
  <si>
    <t>Quintile 4</t>
  </si>
  <si>
    <t>Quintile 3</t>
  </si>
  <si>
    <t>Quintile 1</t>
  </si>
  <si>
    <t>Total population</t>
  </si>
  <si>
    <t>extreme</t>
  </si>
  <si>
    <t>moderate</t>
  </si>
  <si>
    <t>not poor</t>
  </si>
  <si>
    <t>Program</t>
  </si>
  <si>
    <t>Bolsa Família</t>
  </si>
  <si>
    <t>Bonuses: Base Familiar, Deberes por asistencia escolar, Control Niño Sano, Protección Familiar, Logro escolar</t>
  </si>
  <si>
    <t>Familias en Acción, Jóvenes en Acción</t>
  </si>
  <si>
    <t>Avancemos</t>
  </si>
  <si>
    <t>Bono Desarrollo Humano</t>
  </si>
  <si>
    <t>Bono Solidario</t>
  </si>
  <si>
    <t>México</t>
  </si>
  <si>
    <t>Becas Benito Juárez, Jóvenes Construyendo el Futuro</t>
  </si>
  <si>
    <t>Panamá</t>
  </si>
  <si>
    <t>Red de Oportunidades, SENAPAN, Becas</t>
  </si>
  <si>
    <t>Tekopora</t>
  </si>
  <si>
    <t>Juntos, Beca 18</t>
  </si>
  <si>
    <t>Plan Equidad</t>
  </si>
  <si>
    <t>Juancito Pinto,  Juana Azurduy</t>
  </si>
  <si>
    <t>Bono Escolar Estudiante Progreso, Comer es primero, Incentivo a la Educación Superior, Incentivo Asistencia Escolar</t>
  </si>
  <si>
    <t>Beneficiaries</t>
  </si>
  <si>
    <t>Total coverage</t>
  </si>
  <si>
    <t>casi constante</t>
  </si>
  <si>
    <t>Asignación Universal por Hijo, Asignación Universal por Hijo con discapacidad*</t>
  </si>
  <si>
    <t>Secondary Complition</t>
  </si>
  <si>
    <t>A. CCT Coverage</t>
  </si>
  <si>
    <t>B. CCT Coverage (Total Poor)</t>
  </si>
  <si>
    <t>C. CCT Distribution</t>
  </si>
  <si>
    <t>Source</t>
  </si>
  <si>
    <t>IDB</t>
  </si>
  <si>
    <t>WB</t>
  </si>
  <si>
    <t>ENCOVI</t>
  </si>
  <si>
    <t>EPHPM</t>
  </si>
  <si>
    <t>ENEI</t>
  </si>
  <si>
    <t>LFS</t>
  </si>
  <si>
    <t>GLSMS</t>
  </si>
  <si>
    <t>PNADC I</t>
  </si>
  <si>
    <t>GEIH</t>
  </si>
  <si>
    <t>ENEMDU</t>
  </si>
  <si>
    <t>EHPM</t>
  </si>
  <si>
    <t>EPHC</t>
  </si>
  <si>
    <t>EPH</t>
  </si>
  <si>
    <t>ECH</t>
  </si>
  <si>
    <t>EH</t>
  </si>
  <si>
    <t>ENIGH</t>
  </si>
  <si>
    <t>ENAHO</t>
  </si>
  <si>
    <t>ENCFT Q4</t>
  </si>
  <si>
    <t>ENCFT Q3</t>
  </si>
  <si>
    <t>EPHC S2</t>
  </si>
  <si>
    <t>CASEN</t>
  </si>
  <si>
    <t>Race</t>
  </si>
  <si>
    <t>Indigenous</t>
  </si>
  <si>
    <t>IDB (a)</t>
  </si>
  <si>
    <t>Afrodescendant</t>
  </si>
  <si>
    <t>WB (b)</t>
  </si>
  <si>
    <t>Other</t>
  </si>
  <si>
    <t>(a)-(b)</t>
  </si>
  <si>
    <t>NSNC</t>
  </si>
  <si>
    <t>C. People in Total Poverty</t>
  </si>
  <si>
    <t>B. People in Moderate Poverty</t>
  </si>
  <si>
    <t>A. People in Extreme Poverty</t>
  </si>
  <si>
    <t>Instituto Nacional de Estadísticas y Censos (INDEC)</t>
  </si>
  <si>
    <t>Encuesta Permanente de Hogares - Continua (EPHC)</t>
  </si>
  <si>
    <t>2003-2022</t>
  </si>
  <si>
    <t>Labor Force Survey (LFS)</t>
  </si>
  <si>
    <t>Instituto Nacional de Estadística (INE)</t>
  </si>
  <si>
    <t>Encuesta Continua de Hogares (ECH)</t>
  </si>
  <si>
    <t>Instituto Brasileiro de Geografía e Estadística (IBGE)</t>
  </si>
  <si>
    <t>Pesquisa Nacional por Amostra de Domicilio Continua (PNAD)</t>
  </si>
  <si>
    <t>2016-2022</t>
  </si>
  <si>
    <t>Pesquisa Nacional por Amostra de Domicilio (PNAD)</t>
  </si>
  <si>
    <t>Ministerio de Desarrollo Social (MIDEPLAN)</t>
  </si>
  <si>
    <t>Encuesta de Caracterización Socioeconómica Nacional (CASEN)</t>
  </si>
  <si>
    <t>Departamento Administrativo Nacional de Estadística (DANE)</t>
  </si>
  <si>
    <t>Gran Encuesta Integrada de Hogares (GEIH)</t>
  </si>
  <si>
    <t>2006-2022</t>
  </si>
  <si>
    <t>Instituto Nacional de Estadísticas y Censos (INEC)</t>
  </si>
  <si>
    <t>Encuesta Nacional de Hogares (ENAHO)</t>
  </si>
  <si>
    <t>Encuesta de Hogares de Propósitos Múltiples (EHPM)</t>
  </si>
  <si>
    <t>Banco Central de la República Dominicana (BCRD)</t>
  </si>
  <si>
    <t>Encuesta Nacional de Fuerza de Trabajo Continua (ENCFT)</t>
  </si>
  <si>
    <t>Encuesta Nacional de Fuerza de Trabajo (ENFT)</t>
  </si>
  <si>
    <t>Instituto Nacional de Estadística y Censos (INEC)</t>
  </si>
  <si>
    <t>Encuesta Nacional de empleo, desempleo y subempleo (ENEMDU)</t>
  </si>
  <si>
    <t>Encuesta Nacional de Empleo e Ingresos (ENEI)</t>
  </si>
  <si>
    <t>Encuesta Nacional de Condiciones de Vida (ENCOVI)</t>
  </si>
  <si>
    <t>Bureau of Statistics</t>
  </si>
  <si>
    <t>2016-2018, 2021</t>
  </si>
  <si>
    <t>Instituto Nacional de Estadísticas (INE)</t>
  </si>
  <si>
    <t>Encuesta Permanente de Hogares de Propósitos Múltiples (EPHPM)</t>
  </si>
  <si>
    <t>Instituto Nacional de Estadística y Geografía (INEGI)</t>
  </si>
  <si>
    <t>Encuesta Nacional de Ingresos y Gastos de los Hogares (ENIGH)</t>
  </si>
  <si>
    <t>Instituto Nacional de Estadística y Censo (INEC)</t>
  </si>
  <si>
    <t>2011-2019, 2022</t>
  </si>
  <si>
    <t>Encuesta de Hogares (EH)</t>
  </si>
  <si>
    <t>Dirección General de Estadística, Encuestas y Censos (DGEEC)</t>
  </si>
  <si>
    <t>Encuesta Permanente de Hogares Continua (EPHC)</t>
  </si>
  <si>
    <t>Encuesta Permanente de Hogares (EPH)</t>
  </si>
  <si>
    <t>Instituto Nacional de Estadística e Informática (INEI)</t>
  </si>
  <si>
    <t>Dirección General de Estadística y Censos (DIGESTYC)</t>
  </si>
  <si>
    <t>Encuesta de Hogares por Muestreo (EHM)</t>
  </si>
  <si>
    <t>UCAB-USB-UCENTRAL, BID, World Bank</t>
  </si>
  <si>
    <t>2003-2015</t>
  </si>
  <si>
    <t>2003-2005</t>
  </si>
  <si>
    <t>2003-2009</t>
  </si>
  <si>
    <t>2003-2016</t>
  </si>
  <si>
    <t>Years</t>
  </si>
  <si>
    <t>2003-2014, 2016-2022</t>
  </si>
  <si>
    <t>2003-2009, 2011-2015</t>
  </si>
  <si>
    <t>Survey</t>
  </si>
  <si>
    <t>2003, 2006, 2009, 2011, 2013, 2015, 2017, 2020, 2022</t>
  </si>
  <si>
    <t>2017-2022</t>
  </si>
  <si>
    <t>2003-2004, 2010-2022</t>
  </si>
  <si>
    <t>2004-2006, 2008, 2010, 2012, 2014, 2016, 2018, 2020, 2022</t>
  </si>
  <si>
    <t>2003-2010</t>
  </si>
  <si>
    <t>2003-2017</t>
  </si>
  <si>
    <t>2018, 2020-2022</t>
  </si>
  <si>
    <t>2003, 2005-2009, 2011-2022</t>
  </si>
  <si>
    <t>2010-2023</t>
  </si>
  <si>
    <t>2003-2023</t>
  </si>
  <si>
    <t>2003-2019, 2021-2023</t>
  </si>
  <si>
    <t>Indicator</t>
  </si>
  <si>
    <t>Subject</t>
  </si>
  <si>
    <t>Grade</t>
  </si>
  <si>
    <t>Class</t>
  </si>
  <si>
    <t>Value</t>
  </si>
  <si>
    <t>Tasa_Bajo_Desemp</t>
  </si>
  <si>
    <t>PISA</t>
  </si>
  <si>
    <t>Matematicas</t>
  </si>
  <si>
    <t>No_Aplica</t>
  </si>
  <si>
    <t>JAM</t>
  </si>
  <si>
    <t>pais</t>
  </si>
  <si>
    <t>Population without health insurance, by quintiles and area</t>
  </si>
  <si>
    <t>ECLAC</t>
  </si>
  <si>
    <t>Agriculture</t>
  </si>
  <si>
    <t>Mining</t>
  </si>
  <si>
    <t>Manufacture</t>
  </si>
  <si>
    <t>Construction</t>
  </si>
  <si>
    <t>Retail and services</t>
  </si>
  <si>
    <t>Transport</t>
  </si>
  <si>
    <t>Social services</t>
  </si>
  <si>
    <t>Finance</t>
  </si>
  <si>
    <t>Nonpoor</t>
  </si>
  <si>
    <t>Sector</t>
  </si>
  <si>
    <t>Population without health insurance</t>
  </si>
  <si>
    <t>Poverty rate</t>
  </si>
  <si>
    <t>Extreme poor (rate)</t>
  </si>
  <si>
    <t>Total Poor (rate)</t>
  </si>
  <si>
    <t>Level</t>
  </si>
  <si>
    <t>ECLAC (b)</t>
  </si>
  <si>
    <t>ECLAC (c)</t>
  </si>
  <si>
    <t>EHM</t>
  </si>
  <si>
    <t>National</t>
  </si>
  <si>
    <t>PNADC</t>
  </si>
  <si>
    <t xml:space="preserve">ENCFT </t>
  </si>
  <si>
    <t>IDB-WB</t>
  </si>
  <si>
    <t>IDB-Cepal</t>
  </si>
  <si>
    <t>Source:</t>
  </si>
  <si>
    <t>WB-Cepal</t>
  </si>
  <si>
    <t>ECLAC (2018). Income poverty measurement: Updated methodology and results</t>
  </si>
  <si>
    <t>ECLAC (2024). Household surveys in the countries. Household Survey Data Bank (BADEHOG). https://repositorio.cepal.org/handle/11362/31828?show=full</t>
  </si>
  <si>
    <t>Note:</t>
  </si>
  <si>
    <t>1/ It is assumed that BASEHOG uses the surveys described in its methodological note ECLAC (2018).</t>
  </si>
  <si>
    <t>https://repositorio.cepal.org/server/api/core/bitstreams/b2dd4899-f5b4-4d6e-998c-64a916cb1eff/content</t>
  </si>
  <si>
    <t>Mobile
phone</t>
  </si>
  <si>
    <t>Landline
telephone</t>
  </si>
  <si>
    <t>Extreme poor</t>
  </si>
  <si>
    <t>Moderate poor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</si>
</sst>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#,##0.0"/>
    <numFmt numFmtId="165" formatCode="0.0%"/>
    <numFmt numFmtId="166" formatCode="0.0"/>
    <numFmt numFmtId="167" formatCode="0.#######"/>
    <numFmt numFmtId="168" formatCode="0.000"/>
    <numFmt numFmtId="169" formatCode="_(* #,##0_);_(* \(#,##0\);_(* &quot;-&quot;??_);_(@_)"/>
  </numFmts>
  <fonts count="5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color theme="0" tint="-0.14999847407452621"/>
      <name val="Calibri"/>
      <family val="2"/>
    </font>
    <font>
      <b/>
      <sz val="11"/>
      <color theme="0" tint="-0.14999847407452621"/>
      <name val="Calibri"/>
      <family val="2"/>
    </font>
    <font>
      <sz val="11"/>
      <color theme="0" tint="-0.14999847407452621"/>
      <name val="Calibri"/>
      <family val="2"/>
    </font>
    <font>
      <sz val="1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9"/>
      <color theme="1"/>
      <name val="Arial"/>
      <family val="2"/>
    </font>
    <font>
      <sz val="11"/>
      <color theme="0" tint="-0.14999847407452621"/>
      <name val="Aptos Narrow"/>
      <family val="2"/>
      <scheme val="minor"/>
    </font>
    <font>
      <sz val="11"/>
      <name val="Calibri"/>
      <family val="2"/>
    </font>
    <font>
      <sz val="28"/>
      <color rgb="FF000000"/>
      <name val="Calibri Light"/>
      <family val="2"/>
    </font>
    <font>
      <sz val="9"/>
      <name val="Calibri"/>
      <family val="2"/>
    </font>
    <font>
      <b/>
      <sz val="11"/>
      <color rgb="FF000000"/>
      <name val="Aptos Narrow"/>
      <family val="2"/>
      <scheme val="minor"/>
    </font>
    <font>
      <sz val="14"/>
      <color rgb="FF595959"/>
      <name val="Aptos Narrow"/>
      <family val="2"/>
      <scheme val="minor"/>
    </font>
    <font>
      <sz val="11"/>
      <name val="Calibri"/>
      <family val="2"/>
    </font>
    <font>
      <sz val="11"/>
      <color rgb="FFFF0000"/>
      <name val="Calibri"/>
      <family val="2"/>
    </font>
    <font>
      <sz val="11"/>
      <color theme="0"/>
      <name val="Calibri"/>
      <family val="2"/>
    </font>
    <font>
      <b/>
      <u/>
      <sz val="11"/>
      <name val="Calibri"/>
      <family val="2"/>
    </font>
    <font>
      <u/>
      <sz val="11"/>
      <name val="Calibri"/>
      <family val="2"/>
    </font>
    <font>
      <b/>
      <sz val="11"/>
      <color theme="0"/>
      <name val="Calibri"/>
      <family val="2"/>
    </font>
    <font>
      <sz val="9"/>
      <name val="Calibri"/>
      <family val="2"/>
    </font>
    <font>
      <sz val="12"/>
      <color theme="1"/>
      <name val="Calibri"/>
      <family val="2"/>
    </font>
    <font>
      <sz val="11"/>
      <color theme="1"/>
      <name val="Calibri"/>
      <family val="2"/>
    </font>
    <font>
      <sz val="11"/>
      <color rgb="FF008080"/>
      <name val="Calibri"/>
      <family val="2"/>
    </font>
    <font>
      <sz val="11"/>
      <color theme="1"/>
      <name val="Montserrat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rgb="FF001D35"/>
      <name val="Arial"/>
      <family val="2"/>
    </font>
    <font>
      <b/>
      <sz val="11"/>
      <name val="Calibri"/>
      <family val="2"/>
    </font>
    <font>
      <sz val="10"/>
      <color rgb="FF0000CC"/>
      <name val="Arial Narrow"/>
      <family val="2"/>
    </font>
    <font>
      <sz val="8"/>
      <color theme="1"/>
      <name val="Arial Narrow"/>
      <family val="2"/>
    </font>
    <font>
      <b/>
      <sz val="8"/>
      <name val="Arial Narrow"/>
      <family val="2"/>
    </font>
    <font>
      <b/>
      <sz val="10"/>
      <color rgb="FF0000CC"/>
      <name val="Arial Narrow"/>
      <family val="2"/>
    </font>
    <font>
      <b/>
      <sz val="11"/>
      <name val="Arial Narrow"/>
      <family val="2"/>
    </font>
    <font>
      <sz val="11"/>
      <name val="Arial Narrow"/>
      <family val="2"/>
    </font>
    <font>
      <sz val="8"/>
      <name val="Arial Narrow"/>
      <family val="2"/>
    </font>
    <font>
      <sz val="11"/>
      <color theme="1"/>
      <name val="Arial Narrow"/>
      <family val="2"/>
    </font>
    <font>
      <b/>
      <sz val="8"/>
      <color theme="1"/>
      <name val="Arial Narrow"/>
      <family val="2"/>
    </font>
    <font>
      <b/>
      <sz val="11"/>
      <name val="Calibri"/>
      <family val="2"/>
    </font>
    <font>
      <u/>
      <sz val="11"/>
      <color theme="10"/>
      <name val="Aptos Narrow"/>
      <family val="2"/>
      <scheme val="minor"/>
    </font>
    <font>
      <sz val="10"/>
      <color rgb="FFFF0000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511703848384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rgb="FF004E7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195837275307477E-2"/>
        <bgColor indexed="64"/>
      </patternFill>
    </fill>
    <fill>
      <patternFill patternType="solid">
        <fgColor rgb="FFA8B7C4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2">
    <border>
      <left/>
      <right/>
      <top/>
      <bottom/>
      <diagonal/>
    </border>
    <border>
      <left/>
      <right/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0">
    <xf numFmtId="0" fontId="0" fillId="0" borderId="0"/>
    <xf numFmtId="9" fontId="1" fillId="0" borderId="0" applyFont="0" applyFill="0" applyBorder="0" applyAlignment="0" applyProtection="0"/>
    <xf numFmtId="0" fontId="5" fillId="0" borderId="0"/>
    <xf numFmtId="9" fontId="4" fillId="0" borderId="0" applyFont="0" applyFill="0" applyBorder="0" applyAlignment="0" applyProtection="0"/>
    <xf numFmtId="0" fontId="14" fillId="0" borderId="0"/>
    <xf numFmtId="0" fontId="4" fillId="0" borderId="0"/>
    <xf numFmtId="0" fontId="14" fillId="0" borderId="0"/>
    <xf numFmtId="0" fontId="19" fillId="0" borderId="0"/>
    <xf numFmtId="43" fontId="1" fillId="0" borderId="0" applyFont="0" applyFill="0" applyBorder="0" applyAlignment="0" applyProtection="0"/>
    <xf numFmtId="0" fontId="48" fillId="0" borderId="0" applyNumberFormat="0" applyFill="0" applyBorder="0" applyAlignment="0" applyProtection="0"/>
  </cellStyleXfs>
  <cellXfs count="524">
    <xf numFmtId="0" fontId="0" fillId="0" borderId="0" xfId="0"/>
    <xf numFmtId="0" fontId="3" fillId="0" borderId="3" xfId="0" applyFont="1" applyBorder="1" applyAlignment="1">
      <alignment horizontal="center"/>
    </xf>
    <xf numFmtId="1" fontId="3" fillId="0" borderId="2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/>
    <xf numFmtId="164" fontId="3" fillId="0" borderId="0" xfId="0" applyNumberFormat="1" applyFont="1"/>
    <xf numFmtId="0" fontId="4" fillId="0" borderId="0" xfId="0" applyFont="1"/>
    <xf numFmtId="1" fontId="0" fillId="0" borderId="0" xfId="0" applyNumberFormat="1"/>
    <xf numFmtId="1" fontId="0" fillId="0" borderId="0" xfId="0" applyNumberFormat="1" applyAlignment="1">
      <alignment horizontal="center"/>
    </xf>
    <xf numFmtId="166" fontId="0" fillId="0" borderId="0" xfId="0" applyNumberFormat="1"/>
    <xf numFmtId="164" fontId="0" fillId="0" borderId="0" xfId="0" applyNumberFormat="1"/>
    <xf numFmtId="164" fontId="4" fillId="0" borderId="0" xfId="0" applyNumberFormat="1" applyFont="1"/>
    <xf numFmtId="0" fontId="4" fillId="0" borderId="4" xfId="0" applyFont="1" applyBorder="1"/>
    <xf numFmtId="1" fontId="0" fillId="0" borderId="4" xfId="0" applyNumberFormat="1" applyBorder="1" applyAlignment="1">
      <alignment horizontal="center"/>
    </xf>
    <xf numFmtId="164" fontId="0" fillId="0" borderId="4" xfId="0" applyNumberFormat="1" applyBorder="1"/>
    <xf numFmtId="164" fontId="4" fillId="0" borderId="4" xfId="0" applyNumberFormat="1" applyFont="1" applyBorder="1"/>
    <xf numFmtId="0" fontId="0" fillId="0" borderId="4" xfId="0" applyBorder="1"/>
    <xf numFmtId="0" fontId="3" fillId="0" borderId="0" xfId="0" applyFont="1" applyAlignment="1">
      <alignment horizontal="left"/>
    </xf>
    <xf numFmtId="0" fontId="3" fillId="2" borderId="0" xfId="0" applyFont="1" applyFill="1" applyAlignment="1">
      <alignment horizontal="left"/>
    </xf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vertical="top" wrapText="1"/>
    </xf>
    <xf numFmtId="0" fontId="5" fillId="0" borderId="0" xfId="2"/>
    <xf numFmtId="0" fontId="4" fillId="0" borderId="0" xfId="2" applyFont="1"/>
    <xf numFmtId="0" fontId="3" fillId="0" borderId="0" xfId="2" applyFont="1"/>
    <xf numFmtId="0" fontId="3" fillId="0" borderId="0" xfId="2" applyFont="1" applyAlignment="1">
      <alignment vertical="center" wrapText="1"/>
    </xf>
    <xf numFmtId="1" fontId="4" fillId="0" borderId="0" xfId="2" applyNumberFormat="1" applyFont="1"/>
    <xf numFmtId="166" fontId="4" fillId="0" borderId="0" xfId="2" applyNumberFormat="1" applyFont="1"/>
    <xf numFmtId="0" fontId="6" fillId="0" borderId="0" xfId="2" applyFont="1"/>
    <xf numFmtId="0" fontId="5" fillId="0" borderId="0" xfId="2" applyAlignment="1">
      <alignment horizontal="left"/>
    </xf>
    <xf numFmtId="0" fontId="7" fillId="0" borderId="0" xfId="2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2" fillId="0" borderId="0" xfId="0" applyFont="1"/>
    <xf numFmtId="0" fontId="3" fillId="0" borderId="0" xfId="0" applyFont="1" applyAlignment="1">
      <alignment vertical="top" wrapText="1"/>
    </xf>
    <xf numFmtId="0" fontId="2" fillId="0" borderId="2" xfId="0" applyFont="1" applyBorder="1" applyAlignment="1">
      <alignment vertical="center"/>
    </xf>
    <xf numFmtId="0" fontId="8" fillId="0" borderId="0" xfId="2" applyFont="1"/>
    <xf numFmtId="0" fontId="3" fillId="0" borderId="0" xfId="2" applyFont="1" applyAlignment="1">
      <alignment horizontal="left" vertical="center"/>
    </xf>
    <xf numFmtId="0" fontId="4" fillId="0" borderId="0" xfId="2" applyFont="1" applyAlignment="1">
      <alignment horizontal="left"/>
    </xf>
    <xf numFmtId="0" fontId="3" fillId="0" borderId="0" xfId="2" applyFont="1" applyAlignment="1">
      <alignment horizontal="center"/>
    </xf>
    <xf numFmtId="0" fontId="3" fillId="0" borderId="5" xfId="2" applyFont="1" applyBorder="1" applyAlignment="1">
      <alignment horizontal="center" vertical="center" wrapText="1"/>
    </xf>
    <xf numFmtId="0" fontId="4" fillId="0" borderId="6" xfId="2" applyFont="1" applyBorder="1"/>
    <xf numFmtId="0" fontId="4" fillId="0" borderId="7" xfId="2" applyFont="1" applyBorder="1" applyAlignment="1">
      <alignment horizontal="left"/>
    </xf>
    <xf numFmtId="1" fontId="3" fillId="0" borderId="5" xfId="2" applyNumberFormat="1" applyFont="1" applyBorder="1" applyAlignment="1">
      <alignment horizontal="center" vertical="center" wrapText="1"/>
    </xf>
    <xf numFmtId="0" fontId="4" fillId="0" borderId="7" xfId="2" applyFont="1" applyBorder="1"/>
    <xf numFmtId="0" fontId="3" fillId="0" borderId="8" xfId="2" applyFont="1" applyBorder="1" applyAlignment="1">
      <alignment vertical="center" wrapText="1"/>
    </xf>
    <xf numFmtId="0" fontId="4" fillId="0" borderId="9" xfId="2" applyFont="1" applyBorder="1" applyAlignment="1">
      <alignment horizontal="left"/>
    </xf>
    <xf numFmtId="0" fontId="4" fillId="0" borderId="8" xfId="2" applyFont="1" applyBorder="1"/>
    <xf numFmtId="3" fontId="4" fillId="0" borderId="0" xfId="2" applyNumberFormat="1" applyFont="1"/>
    <xf numFmtId="0" fontId="4" fillId="0" borderId="9" xfId="2" applyFont="1" applyBorder="1"/>
    <xf numFmtId="0" fontId="9" fillId="0" borderId="8" xfId="0" applyFont="1" applyBorder="1"/>
    <xf numFmtId="164" fontId="9" fillId="0" borderId="0" xfId="0" applyNumberFormat="1" applyFont="1"/>
    <xf numFmtId="0" fontId="9" fillId="0" borderId="9" xfId="0" applyFont="1" applyBorder="1" applyAlignment="1">
      <alignment horizontal="left"/>
    </xf>
    <xf numFmtId="0" fontId="4" fillId="0" borderId="8" xfId="0" applyFont="1" applyBorder="1"/>
    <xf numFmtId="0" fontId="9" fillId="0" borderId="10" xfId="0" applyFont="1" applyBorder="1"/>
    <xf numFmtId="164" fontId="9" fillId="0" borderId="2" xfId="0" applyNumberFormat="1" applyFont="1" applyBorder="1"/>
    <xf numFmtId="166" fontId="4" fillId="0" borderId="0" xfId="2" applyNumberFormat="1" applyFont="1" applyAlignment="1">
      <alignment horizontal="left"/>
    </xf>
    <xf numFmtId="165" fontId="9" fillId="0" borderId="0" xfId="1" applyNumberFormat="1" applyFont="1"/>
    <xf numFmtId="165" fontId="4" fillId="0" borderId="0" xfId="1" applyNumberFormat="1" applyFont="1" applyAlignment="1">
      <alignment horizontal="left"/>
    </xf>
    <xf numFmtId="165" fontId="4" fillId="0" borderId="0" xfId="1" applyNumberFormat="1" applyFont="1"/>
    <xf numFmtId="165" fontId="4" fillId="0" borderId="0" xfId="2" applyNumberFormat="1" applyFont="1"/>
    <xf numFmtId="0" fontId="5" fillId="3" borderId="0" xfId="2" applyFill="1"/>
    <xf numFmtId="0" fontId="4" fillId="3" borderId="0" xfId="2" applyFont="1" applyFill="1"/>
    <xf numFmtId="1" fontId="5" fillId="3" borderId="0" xfId="2" applyNumberFormat="1" applyFill="1"/>
    <xf numFmtId="0" fontId="3" fillId="0" borderId="4" xfId="0" applyFont="1" applyBorder="1"/>
    <xf numFmtId="0" fontId="3" fillId="0" borderId="2" xfId="0" applyFont="1" applyBorder="1"/>
    <xf numFmtId="0" fontId="0" fillId="0" borderId="2" xfId="0" applyBorder="1"/>
    <xf numFmtId="0" fontId="0" fillId="0" borderId="4" xfId="0" applyBorder="1" applyAlignment="1">
      <alignment horizontal="left"/>
    </xf>
    <xf numFmtId="1" fontId="3" fillId="0" borderId="2" xfId="0" applyNumberFormat="1" applyFont="1" applyBorder="1" applyAlignment="1">
      <alignment horizontal="left"/>
    </xf>
    <xf numFmtId="0" fontId="0" fillId="0" borderId="0" xfId="0" applyAlignment="1">
      <alignment horizontal="left"/>
    </xf>
    <xf numFmtId="0" fontId="0" fillId="0" borderId="2" xfId="0" applyBorder="1" applyAlignment="1">
      <alignment horizontal="left"/>
    </xf>
    <xf numFmtId="0" fontId="3" fillId="0" borderId="4" xfId="0" applyFont="1" applyBorder="1" applyAlignment="1">
      <alignment horizontal="left"/>
    </xf>
    <xf numFmtId="2" fontId="0" fillId="0" borderId="0" xfId="0" applyNumberFormat="1"/>
    <xf numFmtId="167" fontId="0" fillId="0" borderId="0" xfId="0" applyNumberFormat="1"/>
    <xf numFmtId="0" fontId="10" fillId="5" borderId="0" xfId="0" applyFont="1" applyFill="1"/>
    <xf numFmtId="0" fontId="11" fillId="5" borderId="0" xfId="0" applyFont="1" applyFill="1"/>
    <xf numFmtId="0" fontId="0" fillId="2" borderId="0" xfId="0" applyFill="1"/>
    <xf numFmtId="1" fontId="12" fillId="2" borderId="0" xfId="0" applyNumberFormat="1" applyFont="1" applyFill="1"/>
    <xf numFmtId="0" fontId="2" fillId="2" borderId="0" xfId="0" applyFont="1" applyFill="1"/>
    <xf numFmtId="0" fontId="3" fillId="2" borderId="0" xfId="2" applyFont="1" applyFill="1"/>
    <xf numFmtId="0" fontId="13" fillId="5" borderId="0" xfId="0" applyFont="1" applyFill="1"/>
    <xf numFmtId="0" fontId="13" fillId="0" borderId="0" xfId="0" applyFont="1"/>
    <xf numFmtId="166" fontId="6" fillId="0" borderId="0" xfId="0" applyNumberFormat="1" applyFont="1"/>
    <xf numFmtId="166" fontId="13" fillId="0" borderId="0" xfId="0" applyNumberFormat="1" applyFont="1"/>
    <xf numFmtId="166" fontId="13" fillId="4" borderId="0" xfId="0" applyNumberFormat="1" applyFont="1" applyFill="1"/>
    <xf numFmtId="1" fontId="0" fillId="0" borderId="4" xfId="0" applyNumberFormat="1" applyBorder="1"/>
    <xf numFmtId="167" fontId="0" fillId="0" borderId="4" xfId="0" applyNumberFormat="1" applyBorder="1"/>
    <xf numFmtId="0" fontId="0" fillId="7" borderId="0" xfId="0" applyFill="1"/>
    <xf numFmtId="0" fontId="14" fillId="0" borderId="0" xfId="4"/>
    <xf numFmtId="166" fontId="14" fillId="0" borderId="0" xfId="4" applyNumberFormat="1"/>
    <xf numFmtId="1" fontId="14" fillId="0" borderId="0" xfId="4" applyNumberFormat="1"/>
    <xf numFmtId="166" fontId="14" fillId="0" borderId="2" xfId="4" applyNumberFormat="1" applyBorder="1"/>
    <xf numFmtId="1" fontId="14" fillId="0" borderId="2" xfId="4" applyNumberFormat="1" applyBorder="1"/>
    <xf numFmtId="0" fontId="14" fillId="0" borderId="2" xfId="4" applyBorder="1"/>
    <xf numFmtId="166" fontId="14" fillId="8" borderId="12" xfId="4" applyNumberFormat="1" applyFill="1" applyBorder="1"/>
    <xf numFmtId="166" fontId="14" fillId="8" borderId="13" xfId="4" applyNumberFormat="1" applyFill="1" applyBorder="1"/>
    <xf numFmtId="0" fontId="4" fillId="0" borderId="0" xfId="4" applyFont="1"/>
    <xf numFmtId="0" fontId="14" fillId="8" borderId="0" xfId="4" applyFill="1"/>
    <xf numFmtId="166" fontId="14" fillId="8" borderId="0" xfId="4" applyNumberFormat="1" applyFill="1"/>
    <xf numFmtId="9" fontId="14" fillId="8" borderId="11" xfId="4" applyNumberFormat="1" applyFill="1" applyBorder="1"/>
    <xf numFmtId="9" fontId="14" fillId="8" borderId="2" xfId="4" applyNumberFormat="1" applyFill="1" applyBorder="1"/>
    <xf numFmtId="0" fontId="14" fillId="8" borderId="10" xfId="4" applyFill="1" applyBorder="1"/>
    <xf numFmtId="9" fontId="0" fillId="8" borderId="0" xfId="3" applyFont="1" applyFill="1" applyBorder="1"/>
    <xf numFmtId="164" fontId="0" fillId="8" borderId="11" xfId="3" applyNumberFormat="1" applyFont="1" applyFill="1" applyBorder="1"/>
    <xf numFmtId="164" fontId="0" fillId="8" borderId="2" xfId="3" applyNumberFormat="1" applyFont="1" applyFill="1" applyBorder="1"/>
    <xf numFmtId="164" fontId="0" fillId="8" borderId="10" xfId="3" applyNumberFormat="1" applyFont="1" applyFill="1" applyBorder="1"/>
    <xf numFmtId="9" fontId="0" fillId="8" borderId="2" xfId="3" applyFont="1" applyFill="1" applyBorder="1"/>
    <xf numFmtId="166" fontId="14" fillId="8" borderId="11" xfId="4" applyNumberFormat="1" applyFill="1" applyBorder="1"/>
    <xf numFmtId="166" fontId="14" fillId="8" borderId="2" xfId="4" applyNumberFormat="1" applyFill="1" applyBorder="1"/>
    <xf numFmtId="166" fontId="14" fillId="8" borderId="10" xfId="4" applyNumberFormat="1" applyFill="1" applyBorder="1"/>
    <xf numFmtId="9" fontId="14" fillId="8" borderId="7" xfId="4" applyNumberFormat="1" applyFill="1" applyBorder="1"/>
    <xf numFmtId="9" fontId="14" fillId="8" borderId="6" xfId="4" applyNumberFormat="1" applyFill="1" applyBorder="1"/>
    <xf numFmtId="0" fontId="14" fillId="8" borderId="7" xfId="4" applyFill="1" applyBorder="1"/>
    <xf numFmtId="0" fontId="4" fillId="8" borderId="6" xfId="4" applyFont="1" applyFill="1" applyBorder="1"/>
    <xf numFmtId="0" fontId="14" fillId="8" borderId="5" xfId="4" applyFill="1" applyBorder="1"/>
    <xf numFmtId="164" fontId="0" fillId="8" borderId="7" xfId="3" applyNumberFormat="1" applyFont="1" applyFill="1" applyBorder="1"/>
    <xf numFmtId="164" fontId="0" fillId="8" borderId="6" xfId="3" applyNumberFormat="1" applyFont="1" applyFill="1" applyBorder="1"/>
    <xf numFmtId="164" fontId="0" fillId="8" borderId="5" xfId="3" applyNumberFormat="1" applyFont="1" applyFill="1" applyBorder="1"/>
    <xf numFmtId="9" fontId="0" fillId="8" borderId="6" xfId="3" applyFont="1" applyFill="1" applyBorder="1"/>
    <xf numFmtId="166" fontId="14" fillId="8" borderId="7" xfId="4" applyNumberFormat="1" applyFill="1" applyBorder="1"/>
    <xf numFmtId="166" fontId="14" fillId="8" borderId="6" xfId="4" applyNumberFormat="1" applyFill="1" applyBorder="1"/>
    <xf numFmtId="166" fontId="14" fillId="8" borderId="5" xfId="4" applyNumberFormat="1" applyFill="1" applyBorder="1"/>
    <xf numFmtId="2" fontId="14" fillId="8" borderId="0" xfId="4" applyNumberFormat="1" applyFill="1"/>
    <xf numFmtId="1" fontId="14" fillId="8" borderId="0" xfId="4" applyNumberFormat="1" applyFill="1"/>
    <xf numFmtId="0" fontId="14" fillId="8" borderId="6" xfId="4" applyFill="1" applyBorder="1"/>
    <xf numFmtId="1" fontId="14" fillId="8" borderId="7" xfId="4" applyNumberFormat="1" applyFill="1" applyBorder="1"/>
    <xf numFmtId="1" fontId="14" fillId="8" borderId="6" xfId="4" applyNumberFormat="1" applyFill="1" applyBorder="1"/>
    <xf numFmtId="1" fontId="14" fillId="8" borderId="12" xfId="4" applyNumberFormat="1" applyFill="1" applyBorder="1"/>
    <xf numFmtId="1" fontId="14" fillId="8" borderId="13" xfId="4" applyNumberFormat="1" applyFill="1" applyBorder="1"/>
    <xf numFmtId="1" fontId="14" fillId="8" borderId="14" xfId="4" applyNumberFormat="1" applyFill="1" applyBorder="1"/>
    <xf numFmtId="1" fontId="4" fillId="0" borderId="0" xfId="4" applyNumberFormat="1" applyFont="1"/>
    <xf numFmtId="166" fontId="14" fillId="8" borderId="14" xfId="4" applyNumberFormat="1" applyFill="1" applyBorder="1"/>
    <xf numFmtId="0" fontId="14" fillId="8" borderId="14" xfId="4" applyFill="1" applyBorder="1"/>
    <xf numFmtId="0" fontId="14" fillId="8" borderId="12" xfId="4" applyFill="1" applyBorder="1"/>
    <xf numFmtId="0" fontId="14" fillId="8" borderId="13" xfId="4" applyFill="1" applyBorder="1"/>
    <xf numFmtId="166" fontId="4" fillId="8" borderId="6" xfId="4" applyNumberFormat="1" applyFont="1" applyFill="1" applyBorder="1"/>
    <xf numFmtId="0" fontId="4" fillId="8" borderId="5" xfId="4" applyFont="1" applyFill="1" applyBorder="1"/>
    <xf numFmtId="0" fontId="14" fillId="0" borderId="0" xfId="4" applyAlignment="1">
      <alignment horizontal="left"/>
    </xf>
    <xf numFmtId="166" fontId="0" fillId="0" borderId="0" xfId="3" applyNumberFormat="1" applyFont="1"/>
    <xf numFmtId="9" fontId="0" fillId="0" borderId="0" xfId="3" applyFont="1"/>
    <xf numFmtId="1" fontId="4" fillId="0" borderId="0" xfId="3" applyNumberFormat="1" applyFont="1" applyFill="1" applyBorder="1"/>
    <xf numFmtId="1" fontId="4" fillId="9" borderId="0" xfId="4" applyNumberFormat="1" applyFont="1" applyFill="1"/>
    <xf numFmtId="1" fontId="14" fillId="9" borderId="0" xfId="4" applyNumberFormat="1" applyFill="1"/>
    <xf numFmtId="1" fontId="14" fillId="0" borderId="4" xfId="4" applyNumberFormat="1" applyBorder="1"/>
    <xf numFmtId="166" fontId="14" fillId="0" borderId="4" xfId="4" applyNumberFormat="1" applyBorder="1"/>
    <xf numFmtId="0" fontId="3" fillId="0" borderId="4" xfId="4" applyFont="1" applyBorder="1"/>
    <xf numFmtId="0" fontId="3" fillId="0" borderId="0" xfId="4" applyFont="1"/>
    <xf numFmtId="168" fontId="14" fillId="0" borderId="0" xfId="4" applyNumberFormat="1"/>
    <xf numFmtId="166" fontId="6" fillId="0" borderId="0" xfId="4" applyNumberFormat="1" applyFont="1"/>
    <xf numFmtId="1" fontId="3" fillId="0" borderId="2" xfId="4" applyNumberFormat="1" applyFont="1" applyBorder="1" applyAlignment="1">
      <alignment horizontal="left"/>
    </xf>
    <xf numFmtId="166" fontId="3" fillId="0" borderId="2" xfId="4" applyNumberFormat="1" applyFont="1" applyBorder="1"/>
    <xf numFmtId="0" fontId="3" fillId="0" borderId="2" xfId="4" applyFont="1" applyBorder="1"/>
    <xf numFmtId="166" fontId="14" fillId="0" borderId="4" xfId="4" applyNumberFormat="1" applyBorder="1" applyAlignment="1">
      <alignment horizontal="left"/>
    </xf>
    <xf numFmtId="2" fontId="3" fillId="0" borderId="4" xfId="4" applyNumberFormat="1" applyFont="1" applyBorder="1"/>
    <xf numFmtId="1" fontId="14" fillId="7" borderId="0" xfId="4" applyNumberFormat="1" applyFill="1"/>
    <xf numFmtId="166" fontId="14" fillId="7" borderId="0" xfId="4" applyNumberFormat="1" applyFill="1"/>
    <xf numFmtId="0" fontId="14" fillId="7" borderId="0" xfId="4" applyFill="1"/>
    <xf numFmtId="166" fontId="14" fillId="6" borderId="0" xfId="4" applyNumberFormat="1" applyFill="1"/>
    <xf numFmtId="2" fontId="14" fillId="6" borderId="0" xfId="4" applyNumberFormat="1" applyFill="1"/>
    <xf numFmtId="0" fontId="4" fillId="6" borderId="0" xfId="4" applyFont="1" applyFill="1"/>
    <xf numFmtId="166" fontId="4" fillId="6" borderId="0" xfId="4" applyNumberFormat="1" applyFont="1" applyFill="1"/>
    <xf numFmtId="0" fontId="14" fillId="6" borderId="0" xfId="4" applyFill="1"/>
    <xf numFmtId="166" fontId="7" fillId="0" borderId="0" xfId="4" applyNumberFormat="1" applyFont="1"/>
    <xf numFmtId="166" fontId="3" fillId="6" borderId="2" xfId="4" applyNumberFormat="1" applyFont="1" applyFill="1" applyBorder="1"/>
    <xf numFmtId="0" fontId="3" fillId="6" borderId="0" xfId="4" applyFont="1" applyFill="1"/>
    <xf numFmtId="0" fontId="6" fillId="0" borderId="0" xfId="4" applyFont="1"/>
    <xf numFmtId="0" fontId="4" fillId="8" borderId="0" xfId="4" applyFont="1" applyFill="1"/>
    <xf numFmtId="0" fontId="0" fillId="0" borderId="1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" fontId="14" fillId="8" borderId="11" xfId="4" applyNumberFormat="1" applyFill="1" applyBorder="1"/>
    <xf numFmtId="0" fontId="4" fillId="8" borderId="2" xfId="4" applyFont="1" applyFill="1" applyBorder="1" applyAlignment="1">
      <alignment horizontal="left"/>
    </xf>
    <xf numFmtId="1" fontId="14" fillId="0" borderId="17" xfId="4" applyNumberFormat="1" applyBorder="1"/>
    <xf numFmtId="1" fontId="14" fillId="0" borderId="16" xfId="4" applyNumberFormat="1" applyBorder="1"/>
    <xf numFmtId="0" fontId="14" fillId="0" borderId="16" xfId="4" applyBorder="1"/>
    <xf numFmtId="1" fontId="14" fillId="0" borderId="15" xfId="4" applyNumberFormat="1" applyBorder="1"/>
    <xf numFmtId="1" fontId="4" fillId="0" borderId="15" xfId="4" applyNumberFormat="1" applyFont="1" applyBorder="1"/>
    <xf numFmtId="2" fontId="0" fillId="0" borderId="9" xfId="0" applyNumberFormat="1" applyBorder="1"/>
    <xf numFmtId="2" fontId="0" fillId="0" borderId="8" xfId="0" applyNumberFormat="1" applyBorder="1"/>
    <xf numFmtId="168" fontId="6" fillId="0" borderId="0" xfId="4" applyNumberFormat="1" applyFont="1"/>
    <xf numFmtId="168" fontId="6" fillId="7" borderId="0" xfId="4" applyNumberFormat="1" applyFont="1" applyFill="1"/>
    <xf numFmtId="1" fontId="4" fillId="12" borderId="0" xfId="4" applyNumberFormat="1" applyFont="1" applyFill="1"/>
    <xf numFmtId="0" fontId="4" fillId="0" borderId="0" xfId="5"/>
    <xf numFmtId="166" fontId="4" fillId="0" borderId="0" xfId="5" applyNumberFormat="1"/>
    <xf numFmtId="0" fontId="3" fillId="0" borderId="0" xfId="5" applyFont="1"/>
    <xf numFmtId="166" fontId="3" fillId="0" borderId="0" xfId="5" applyNumberFormat="1" applyFont="1"/>
    <xf numFmtId="1" fontId="3" fillId="0" borderId="4" xfId="5" applyNumberFormat="1" applyFont="1" applyBorder="1"/>
    <xf numFmtId="0" fontId="3" fillId="0" borderId="4" xfId="5" applyFont="1" applyBorder="1"/>
    <xf numFmtId="1" fontId="4" fillId="0" borderId="0" xfId="5" applyNumberFormat="1"/>
    <xf numFmtId="1" fontId="3" fillId="0" borderId="6" xfId="5" applyNumberFormat="1" applyFont="1" applyBorder="1"/>
    <xf numFmtId="1" fontId="4" fillId="0" borderId="2" xfId="5" applyNumberFormat="1" applyBorder="1"/>
    <xf numFmtId="1" fontId="4" fillId="6" borderId="2" xfId="5" applyNumberFormat="1" applyFill="1" applyBorder="1"/>
    <xf numFmtId="0" fontId="4" fillId="0" borderId="2" xfId="5" applyBorder="1"/>
    <xf numFmtId="1" fontId="4" fillId="6" borderId="0" xfId="5" applyNumberFormat="1" applyFill="1"/>
    <xf numFmtId="1" fontId="4" fillId="13" borderId="0" xfId="5" applyNumberFormat="1" applyFill="1"/>
    <xf numFmtId="1" fontId="3" fillId="0" borderId="2" xfId="5" applyNumberFormat="1" applyFont="1" applyBorder="1"/>
    <xf numFmtId="0" fontId="3" fillId="0" borderId="2" xfId="5" applyFont="1" applyBorder="1"/>
    <xf numFmtId="0" fontId="4" fillId="0" borderId="4" xfId="5" applyBorder="1"/>
    <xf numFmtId="0" fontId="14" fillId="0" borderId="0" xfId="6"/>
    <xf numFmtId="0" fontId="14" fillId="0" borderId="0" xfId="6" applyAlignment="1">
      <alignment horizontal="center" vertical="center"/>
    </xf>
    <xf numFmtId="0" fontId="14" fillId="0" borderId="0" xfId="6" applyAlignment="1">
      <alignment horizontal="left"/>
    </xf>
    <xf numFmtId="0" fontId="4" fillId="0" borderId="0" xfId="6" applyFont="1" applyAlignment="1">
      <alignment horizontal="left"/>
    </xf>
    <xf numFmtId="0" fontId="14" fillId="0" borderId="2" xfId="6" applyBorder="1" applyAlignment="1">
      <alignment horizontal="center" vertical="center"/>
    </xf>
    <xf numFmtId="0" fontId="4" fillId="9" borderId="0" xfId="0" applyFont="1" applyFill="1"/>
    <xf numFmtId="2" fontId="0" fillId="0" borderId="0" xfId="0" applyNumberForma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5" fillId="0" borderId="0" xfId="0" applyFont="1"/>
    <xf numFmtId="0" fontId="17" fillId="0" borderId="0" xfId="0" applyFont="1"/>
    <xf numFmtId="9" fontId="0" fillId="0" borderId="0" xfId="1" applyFont="1" applyAlignment="1">
      <alignment horizontal="center" vertical="center"/>
    </xf>
    <xf numFmtId="0" fontId="14" fillId="0" borderId="2" xfId="6" applyBorder="1"/>
    <xf numFmtId="1" fontId="0" fillId="0" borderId="0" xfId="0" applyNumberFormat="1" applyAlignment="1">
      <alignment horizontal="center" vertical="center"/>
    </xf>
    <xf numFmtId="9" fontId="0" fillId="0" borderId="0" xfId="1" applyFont="1" applyAlignment="1">
      <alignment horizontal="center"/>
    </xf>
    <xf numFmtId="0" fontId="18" fillId="0" borderId="0" xfId="0" applyFont="1" applyAlignment="1">
      <alignment horizontal="center" vertical="center" readingOrder="1"/>
    </xf>
    <xf numFmtId="2" fontId="0" fillId="0" borderId="0" xfId="3" applyNumberFormat="1" applyFont="1"/>
    <xf numFmtId="1" fontId="3" fillId="2" borderId="0" xfId="0" applyNumberFormat="1" applyFont="1" applyFill="1"/>
    <xf numFmtId="1" fontId="3" fillId="2" borderId="0" xfId="1" applyNumberFormat="1" applyFont="1" applyFill="1" applyBorder="1" applyAlignment="1">
      <alignment vertical="top"/>
    </xf>
    <xf numFmtId="1" fontId="0" fillId="7" borderId="0" xfId="0" applyNumberFormat="1" applyFill="1"/>
    <xf numFmtId="0" fontId="3" fillId="6" borderId="0" xfId="0" applyFont="1" applyFill="1" applyAlignment="1">
      <alignment horizontal="left"/>
    </xf>
    <xf numFmtId="1" fontId="2" fillId="6" borderId="0" xfId="0" applyNumberFormat="1" applyFont="1" applyFill="1"/>
    <xf numFmtId="0" fontId="11" fillId="5" borderId="0" xfId="0" applyFont="1" applyFill="1" applyAlignment="1">
      <alignment horizontal="right"/>
    </xf>
    <xf numFmtId="0" fontId="0" fillId="0" borderId="4" xfId="0" applyBorder="1" applyAlignment="1">
      <alignment horizontal="right"/>
    </xf>
    <xf numFmtId="1" fontId="0" fillId="0" borderId="0" xfId="0" applyNumberFormat="1" applyAlignment="1">
      <alignment horizontal="right"/>
    </xf>
    <xf numFmtId="1" fontId="2" fillId="6" borderId="0" xfId="0" applyNumberFormat="1" applyFont="1" applyFill="1" applyAlignment="1">
      <alignment horizontal="right"/>
    </xf>
    <xf numFmtId="1" fontId="0" fillId="7" borderId="0" xfId="0" applyNumberFormat="1" applyFill="1" applyAlignment="1">
      <alignment horizontal="right"/>
    </xf>
    <xf numFmtId="1" fontId="0" fillId="0" borderId="4" xfId="0" applyNumberFormat="1" applyBorder="1" applyAlignment="1">
      <alignment horizontal="right"/>
    </xf>
    <xf numFmtId="0" fontId="0" fillId="0" borderId="0" xfId="0" applyAlignment="1">
      <alignment horizontal="right"/>
    </xf>
    <xf numFmtId="1" fontId="3" fillId="0" borderId="2" xfId="0" applyNumberFormat="1" applyFont="1" applyBorder="1" applyAlignment="1">
      <alignment horizontal="center" vertical="top" wrapText="1"/>
    </xf>
    <xf numFmtId="0" fontId="3" fillId="0" borderId="2" xfId="0" applyFont="1" applyBorder="1" applyAlignment="1">
      <alignment vertical="top"/>
    </xf>
    <xf numFmtId="166" fontId="3" fillId="0" borderId="2" xfId="0" applyNumberFormat="1" applyFont="1" applyBorder="1" applyAlignment="1">
      <alignment horizontal="right" vertical="top"/>
    </xf>
    <xf numFmtId="1" fontId="11" fillId="5" borderId="0" xfId="0" applyNumberFormat="1" applyFont="1" applyFill="1"/>
    <xf numFmtId="2" fontId="0" fillId="0" borderId="4" xfId="0" applyNumberFormat="1" applyBorder="1"/>
    <xf numFmtId="1" fontId="12" fillId="0" borderId="0" xfId="0" applyNumberFormat="1" applyFont="1"/>
    <xf numFmtId="1" fontId="4" fillId="14" borderId="0" xfId="5" applyNumberFormat="1" applyFill="1"/>
    <xf numFmtId="1" fontId="4" fillId="14" borderId="2" xfId="5" applyNumberFormat="1" applyFill="1" applyBorder="1"/>
    <xf numFmtId="0" fontId="18" fillId="0" borderId="0" xfId="0" applyFont="1" applyAlignment="1">
      <alignment horizontal="left" vertical="center" readingOrder="1"/>
    </xf>
    <xf numFmtId="1" fontId="14" fillId="6" borderId="0" xfId="4" applyNumberFormat="1" applyFill="1"/>
    <xf numFmtId="0" fontId="14" fillId="0" borderId="0" xfId="4" applyAlignment="1">
      <alignment horizontal="right"/>
    </xf>
    <xf numFmtId="0" fontId="14" fillId="0" borderId="4" xfId="4" applyBorder="1" applyAlignment="1">
      <alignment horizontal="right"/>
    </xf>
    <xf numFmtId="1" fontId="3" fillId="0" borderId="0" xfId="4" applyNumberFormat="1" applyFont="1" applyAlignment="1">
      <alignment horizontal="left"/>
    </xf>
    <xf numFmtId="1" fontId="3" fillId="0" borderId="2" xfId="4" applyNumberFormat="1" applyFont="1" applyBorder="1" applyAlignment="1">
      <alignment horizontal="right"/>
    </xf>
    <xf numFmtId="0" fontId="14" fillId="0" borderId="2" xfId="4" applyBorder="1" applyAlignment="1">
      <alignment horizontal="right"/>
    </xf>
    <xf numFmtId="2" fontId="3" fillId="0" borderId="4" xfId="0" applyNumberFormat="1" applyFont="1" applyBorder="1"/>
    <xf numFmtId="1" fontId="0" fillId="0" borderId="4" xfId="0" applyNumberFormat="1" applyBorder="1" applyAlignment="1">
      <alignment horizontal="left"/>
    </xf>
    <xf numFmtId="1" fontId="3" fillId="0" borderId="2" xfId="0" applyNumberFormat="1" applyFont="1" applyBorder="1"/>
    <xf numFmtId="1" fontId="0" fillId="0" borderId="2" xfId="0" applyNumberFormat="1" applyBorder="1"/>
    <xf numFmtId="1" fontId="14" fillId="6" borderId="0" xfId="4" applyNumberFormat="1" applyFill="1" applyAlignment="1">
      <alignment horizontal="left" indent="5"/>
    </xf>
    <xf numFmtId="0" fontId="4" fillId="6" borderId="0" xfId="4" applyFont="1" applyFill="1" applyAlignment="1">
      <alignment wrapText="1"/>
    </xf>
    <xf numFmtId="0" fontId="19" fillId="0" borderId="0" xfId="7"/>
    <xf numFmtId="0" fontId="4" fillId="0" borderId="0" xfId="7" applyFont="1"/>
    <xf numFmtId="0" fontId="19" fillId="6" borderId="0" xfId="7" applyFill="1"/>
    <xf numFmtId="3" fontId="19" fillId="6" borderId="0" xfId="7" applyNumberFormat="1" applyFill="1"/>
    <xf numFmtId="1" fontId="0" fillId="15" borderId="0" xfId="3" applyNumberFormat="1" applyFont="1" applyFill="1"/>
    <xf numFmtId="0" fontId="4" fillId="15" borderId="0" xfId="7" applyFont="1" applyFill="1"/>
    <xf numFmtId="0" fontId="4" fillId="6" borderId="0" xfId="7" applyFont="1" applyFill="1"/>
    <xf numFmtId="0" fontId="19" fillId="15" borderId="0" xfId="7" applyFill="1"/>
    <xf numFmtId="0" fontId="20" fillId="0" borderId="0" xfId="7" applyFont="1"/>
    <xf numFmtId="168" fontId="19" fillId="0" borderId="0" xfId="7" applyNumberFormat="1"/>
    <xf numFmtId="10" fontId="0" fillId="0" borderId="0" xfId="3" applyNumberFormat="1" applyFont="1"/>
    <xf numFmtId="10" fontId="0" fillId="15" borderId="0" xfId="3" applyNumberFormat="1" applyFont="1" applyFill="1"/>
    <xf numFmtId="2" fontId="19" fillId="0" borderId="6" xfId="0" applyNumberFormat="1" applyFont="1" applyBorder="1"/>
    <xf numFmtId="0" fontId="19" fillId="0" borderId="6" xfId="0" applyFont="1" applyBorder="1" applyAlignment="1">
      <alignment horizontal="right"/>
    </xf>
    <xf numFmtId="0" fontId="19" fillId="0" borderId="6" xfId="0" applyFont="1" applyBorder="1" applyAlignment="1">
      <alignment horizontal="center"/>
    </xf>
    <xf numFmtId="0" fontId="19" fillId="0" borderId="0" xfId="0" applyFont="1" applyAlignment="1">
      <alignment horizontal="center"/>
    </xf>
    <xf numFmtId="0" fontId="19" fillId="0" borderId="9" xfId="0" applyFont="1" applyBorder="1"/>
    <xf numFmtId="2" fontId="19" fillId="11" borderId="0" xfId="0" applyNumberFormat="1" applyFont="1" applyFill="1"/>
    <xf numFmtId="2" fontId="19" fillId="6" borderId="0" xfId="0" applyNumberFormat="1" applyFont="1" applyFill="1"/>
    <xf numFmtId="0" fontId="19" fillId="0" borderId="0" xfId="0" applyFont="1" applyAlignment="1">
      <alignment horizontal="right"/>
    </xf>
    <xf numFmtId="2" fontId="19" fillId="0" borderId="0" xfId="0" applyNumberFormat="1" applyFont="1" applyAlignment="1">
      <alignment horizontal="right"/>
    </xf>
    <xf numFmtId="0" fontId="19" fillId="0" borderId="7" xfId="0" applyFont="1" applyBorder="1" applyAlignment="1">
      <alignment horizontal="left"/>
    </xf>
    <xf numFmtId="0" fontId="19" fillId="0" borderId="6" xfId="0" applyFont="1" applyBorder="1"/>
    <xf numFmtId="0" fontId="19" fillId="0" borderId="0" xfId="0" applyFont="1"/>
    <xf numFmtId="0" fontId="19" fillId="0" borderId="9" xfId="0" applyFont="1" applyBorder="1" applyAlignment="1">
      <alignment horizontal="left"/>
    </xf>
    <xf numFmtId="167" fontId="19" fillId="0" borderId="0" xfId="0" applyNumberFormat="1" applyFont="1" applyAlignment="1">
      <alignment horizontal="right"/>
    </xf>
    <xf numFmtId="0" fontId="19" fillId="0" borderId="11" xfId="0" applyFont="1" applyBorder="1" applyAlignment="1">
      <alignment horizontal="left"/>
    </xf>
    <xf numFmtId="167" fontId="19" fillId="0" borderId="2" xfId="0" applyNumberFormat="1" applyFont="1" applyBorder="1" applyAlignment="1">
      <alignment horizontal="right"/>
    </xf>
    <xf numFmtId="2" fontId="4" fillId="11" borderId="0" xfId="0" applyNumberFormat="1" applyFont="1" applyFill="1"/>
    <xf numFmtId="2" fontId="4" fillId="6" borderId="0" xfId="0" applyNumberFormat="1" applyFont="1" applyFill="1"/>
    <xf numFmtId="2" fontId="21" fillId="16" borderId="0" xfId="0" applyNumberFormat="1" applyFont="1" applyFill="1"/>
    <xf numFmtId="2" fontId="4" fillId="0" borderId="0" xfId="0" applyNumberFormat="1" applyFont="1" applyAlignment="1">
      <alignment horizontal="right"/>
    </xf>
    <xf numFmtId="2" fontId="0" fillId="0" borderId="10" xfId="0" applyNumberFormat="1" applyBorder="1"/>
    <xf numFmtId="2" fontId="0" fillId="0" borderId="2" xfId="0" applyNumberFormat="1" applyBorder="1"/>
    <xf numFmtId="0" fontId="3" fillId="0" borderId="0" xfId="0" applyFont="1" applyAlignment="1">
      <alignment horizontal="right"/>
    </xf>
    <xf numFmtId="0" fontId="3" fillId="17" borderId="9" xfId="0" applyFont="1" applyFill="1" applyBorder="1" applyAlignment="1">
      <alignment horizontal="left"/>
    </xf>
    <xf numFmtId="2" fontId="3" fillId="17" borderId="0" xfId="0" applyNumberFormat="1" applyFont="1" applyFill="1" applyAlignment="1">
      <alignment horizontal="right"/>
    </xf>
    <xf numFmtId="167" fontId="3" fillId="17" borderId="0" xfId="0" applyNumberFormat="1" applyFont="1" applyFill="1" applyAlignment="1">
      <alignment horizontal="right"/>
    </xf>
    <xf numFmtId="167" fontId="19" fillId="17" borderId="0" xfId="0" applyNumberFormat="1" applyFont="1" applyFill="1" applyAlignment="1">
      <alignment horizontal="right"/>
    </xf>
    <xf numFmtId="1" fontId="0" fillId="17" borderId="0" xfId="0" applyNumberFormat="1" applyFill="1"/>
    <xf numFmtId="0" fontId="0" fillId="17" borderId="0" xfId="0" applyFill="1"/>
    <xf numFmtId="2" fontId="19" fillId="17" borderId="0" xfId="7" applyNumberFormat="1" applyFill="1"/>
    <xf numFmtId="0" fontId="4" fillId="17" borderId="0" xfId="7" applyFont="1" applyFill="1"/>
    <xf numFmtId="0" fontId="19" fillId="17" borderId="0" xfId="7" applyFill="1"/>
    <xf numFmtId="0" fontId="4" fillId="10" borderId="0" xfId="7" applyFont="1" applyFill="1"/>
    <xf numFmtId="0" fontId="19" fillId="10" borderId="0" xfId="7" applyFill="1"/>
    <xf numFmtId="1" fontId="19" fillId="10" borderId="0" xfId="7" applyNumberFormat="1" applyFill="1"/>
    <xf numFmtId="0" fontId="22" fillId="0" borderId="0" xfId="5" applyFont="1"/>
    <xf numFmtId="1" fontId="4" fillId="18" borderId="0" xfId="5" applyNumberFormat="1" applyFill="1"/>
    <xf numFmtId="0" fontId="21" fillId="0" borderId="0" xfId="4" applyFont="1"/>
    <xf numFmtId="166" fontId="24" fillId="0" borderId="0" xfId="4" applyNumberFormat="1" applyFont="1"/>
    <xf numFmtId="166" fontId="21" fillId="0" borderId="0" xfId="4" applyNumberFormat="1" applyFont="1"/>
    <xf numFmtId="0" fontId="3" fillId="0" borderId="0" xfId="7" applyFont="1"/>
    <xf numFmtId="2" fontId="23" fillId="0" borderId="0" xfId="0" applyNumberFormat="1" applyFont="1" applyAlignment="1">
      <alignment horizontal="left"/>
    </xf>
    <xf numFmtId="1" fontId="19" fillId="17" borderId="0" xfId="7" applyNumberFormat="1" applyFill="1"/>
    <xf numFmtId="1" fontId="2" fillId="7" borderId="0" xfId="0" applyNumberFormat="1" applyFont="1" applyFill="1"/>
    <xf numFmtId="1" fontId="3" fillId="7" borderId="0" xfId="7" applyNumberFormat="1" applyFont="1" applyFill="1"/>
    <xf numFmtId="0" fontId="25" fillId="0" borderId="0" xfId="0" applyFont="1" applyAlignment="1">
      <alignment horizontal="center" vertical="center"/>
    </xf>
    <xf numFmtId="166" fontId="0" fillId="19" borderId="0" xfId="0" applyNumberFormat="1" applyFill="1"/>
    <xf numFmtId="0" fontId="26" fillId="0" borderId="0" xfId="0" applyFont="1" applyAlignment="1">
      <alignment vertical="center"/>
    </xf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28" fillId="0" borderId="0" xfId="0" applyFont="1" applyAlignment="1">
      <alignment vertical="center"/>
    </xf>
    <xf numFmtId="1" fontId="2" fillId="0" borderId="0" xfId="0" applyNumberFormat="1" applyFont="1"/>
    <xf numFmtId="164" fontId="5" fillId="0" borderId="0" xfId="2" applyNumberFormat="1"/>
    <xf numFmtId="9" fontId="0" fillId="0" borderId="0" xfId="1" applyFont="1"/>
    <xf numFmtId="0" fontId="29" fillId="0" borderId="0" xfId="0" applyFont="1"/>
    <xf numFmtId="0" fontId="29" fillId="0" borderId="2" xfId="0" applyFont="1" applyBorder="1"/>
    <xf numFmtId="0" fontId="29" fillId="0" borderId="13" xfId="0" applyFont="1" applyBorder="1"/>
    <xf numFmtId="1" fontId="14" fillId="0" borderId="0" xfId="6" applyNumberFormat="1"/>
    <xf numFmtId="1" fontId="0" fillId="0" borderId="0" xfId="1" applyNumberFormat="1" applyFont="1" applyAlignment="1">
      <alignment horizontal="center" vertical="center"/>
    </xf>
    <xf numFmtId="0" fontId="0" fillId="0" borderId="13" xfId="0" applyBorder="1" applyAlignment="1">
      <alignment wrapText="1"/>
    </xf>
    <xf numFmtId="0" fontId="0" fillId="0" borderId="0" xfId="0" applyAlignment="1">
      <alignment wrapText="1"/>
    </xf>
    <xf numFmtId="169" fontId="0" fillId="0" borderId="0" xfId="8" applyNumberFormat="1" applyFont="1" applyAlignment="1">
      <alignment wrapText="1"/>
    </xf>
    <xf numFmtId="9" fontId="0" fillId="0" borderId="0" xfId="3" applyFont="1" applyAlignment="1">
      <alignment horizontal="center" wrapText="1"/>
    </xf>
    <xf numFmtId="9" fontId="0" fillId="0" borderId="0" xfId="3" applyFont="1" applyAlignment="1">
      <alignment horizontal="center" vertical="center" wrapText="1"/>
    </xf>
    <xf numFmtId="0" fontId="4" fillId="0" borderId="0" xfId="0" applyFont="1" applyAlignment="1">
      <alignment wrapText="1"/>
    </xf>
    <xf numFmtId="169" fontId="0" fillId="0" borderId="0" xfId="0" applyNumberFormat="1" applyAlignment="1">
      <alignment wrapText="1"/>
    </xf>
    <xf numFmtId="9" fontId="4" fillId="0" borderId="0" xfId="3" applyFont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1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left"/>
    </xf>
    <xf numFmtId="0" fontId="0" fillId="19" borderId="0" xfId="0" applyFill="1"/>
    <xf numFmtId="1" fontId="3" fillId="0" borderId="0" xfId="0" applyNumberFormat="1" applyFont="1" applyAlignment="1">
      <alignment horizontal="left"/>
    </xf>
    <xf numFmtId="1" fontId="0" fillId="19" borderId="0" xfId="0" applyNumberFormat="1" applyFill="1"/>
    <xf numFmtId="1" fontId="5" fillId="0" borderId="0" xfId="2" applyNumberFormat="1"/>
    <xf numFmtId="1" fontId="3" fillId="0" borderId="6" xfId="0" applyNumberFormat="1" applyFont="1" applyBorder="1"/>
    <xf numFmtId="2" fontId="14" fillId="8" borderId="6" xfId="4" applyNumberFormat="1" applyFill="1" applyBorder="1"/>
    <xf numFmtId="2" fontId="14" fillId="8" borderId="5" xfId="4" applyNumberFormat="1" applyFill="1" applyBorder="1"/>
    <xf numFmtId="2" fontId="14" fillId="8" borderId="7" xfId="4" applyNumberFormat="1" applyFill="1" applyBorder="1"/>
    <xf numFmtId="0" fontId="3" fillId="0" borderId="0" xfId="4" applyFont="1" applyAlignment="1">
      <alignment horizontal="right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1" fontId="4" fillId="20" borderId="0" xfId="0" applyNumberFormat="1" applyFont="1" applyFill="1" applyAlignment="1">
      <alignment horizontal="center" vertical="center"/>
    </xf>
    <xf numFmtId="9" fontId="4" fillId="20" borderId="0" xfId="1" applyFont="1" applyFill="1" applyAlignment="1">
      <alignment horizontal="center" vertical="center"/>
    </xf>
    <xf numFmtId="1" fontId="0" fillId="20" borderId="0" xfId="0" applyNumberFormat="1" applyFill="1" applyAlignment="1">
      <alignment horizontal="center" vertical="center"/>
    </xf>
    <xf numFmtId="0" fontId="0" fillId="20" borderId="0" xfId="0" applyFill="1"/>
    <xf numFmtId="0" fontId="0" fillId="0" borderId="0" xfId="0" applyAlignment="1">
      <alignment horizontal="center" vertical="center" wrapText="1"/>
    </xf>
    <xf numFmtId="9" fontId="0" fillId="0" borderId="0" xfId="3" applyFont="1" applyBorder="1" applyAlignment="1">
      <alignment horizontal="center" wrapText="1"/>
    </xf>
    <xf numFmtId="9" fontId="0" fillId="0" borderId="0" xfId="3" applyFont="1" applyBorder="1" applyAlignment="1">
      <alignment horizontal="center" vertical="center" wrapText="1"/>
    </xf>
    <xf numFmtId="9" fontId="0" fillId="0" borderId="0" xfId="1" applyFont="1" applyAlignment="1">
      <alignment horizontal="center" vertical="center" wrapText="1"/>
    </xf>
    <xf numFmtId="9" fontId="4" fillId="0" borderId="0" xfId="1" applyFont="1" applyAlignment="1">
      <alignment horizontal="center" vertical="center" wrapText="1"/>
    </xf>
    <xf numFmtId="9" fontId="0" fillId="0" borderId="0" xfId="1" applyFont="1" applyBorder="1"/>
    <xf numFmtId="9" fontId="0" fillId="0" borderId="0" xfId="3" applyFont="1" applyBorder="1"/>
    <xf numFmtId="166" fontId="4" fillId="8" borderId="0" xfId="4" applyNumberFormat="1" applyFont="1" applyFill="1"/>
    <xf numFmtId="0" fontId="16" fillId="0" borderId="8" xfId="0" applyFont="1" applyBorder="1" applyAlignment="1">
      <alignment horizontal="center" vertical="center"/>
    </xf>
    <xf numFmtId="0" fontId="16" fillId="0" borderId="9" xfId="0" applyFont="1" applyBorder="1" applyAlignment="1">
      <alignment horizontal="center" vertical="center"/>
    </xf>
    <xf numFmtId="1" fontId="0" fillId="0" borderId="8" xfId="0" applyNumberFormat="1" applyBorder="1" applyAlignment="1">
      <alignment horizontal="center" vertical="center"/>
    </xf>
    <xf numFmtId="9" fontId="0" fillId="0" borderId="8" xfId="1" applyFont="1" applyBorder="1" applyAlignment="1">
      <alignment horizontal="center" vertical="center"/>
    </xf>
    <xf numFmtId="9" fontId="0" fillId="0" borderId="0" xfId="1" applyFont="1" applyBorder="1" applyAlignment="1">
      <alignment horizontal="center" vertical="center"/>
    </xf>
    <xf numFmtId="9" fontId="0" fillId="0" borderId="9" xfId="1" applyFont="1" applyBorder="1" applyAlignment="1">
      <alignment horizontal="center" vertical="center"/>
    </xf>
    <xf numFmtId="1" fontId="0" fillId="20" borderId="10" xfId="0" applyNumberFormat="1" applyFill="1" applyBorder="1" applyAlignment="1">
      <alignment horizontal="center"/>
    </xf>
    <xf numFmtId="1" fontId="0" fillId="20" borderId="2" xfId="0" applyNumberFormat="1" applyFill="1" applyBorder="1" applyAlignment="1">
      <alignment horizontal="center"/>
    </xf>
    <xf numFmtId="9" fontId="0" fillId="20" borderId="10" xfId="1" applyFont="1" applyFill="1" applyBorder="1" applyAlignment="1">
      <alignment horizontal="center"/>
    </xf>
    <xf numFmtId="9" fontId="0" fillId="20" borderId="2" xfId="1" applyFont="1" applyFill="1" applyBorder="1" applyAlignment="1">
      <alignment horizontal="center"/>
    </xf>
    <xf numFmtId="9" fontId="0" fillId="20" borderId="10" xfId="1" applyFont="1" applyFill="1" applyBorder="1" applyAlignment="1">
      <alignment horizontal="center" vertical="center"/>
    </xf>
    <xf numFmtId="9" fontId="0" fillId="20" borderId="2" xfId="1" applyFont="1" applyFill="1" applyBorder="1" applyAlignment="1">
      <alignment horizontal="center" vertical="center"/>
    </xf>
    <xf numFmtId="9" fontId="0" fillId="20" borderId="11" xfId="1" applyFont="1" applyFill="1" applyBorder="1" applyAlignment="1">
      <alignment horizontal="center" vertical="center"/>
    </xf>
    <xf numFmtId="0" fontId="30" fillId="0" borderId="0" xfId="0" applyFont="1" applyAlignment="1">
      <alignment horizontal="center"/>
    </xf>
    <xf numFmtId="9" fontId="30" fillId="0" borderId="2" xfId="1" applyFont="1" applyBorder="1" applyAlignment="1">
      <alignment horizontal="left"/>
    </xf>
    <xf numFmtId="9" fontId="30" fillId="0" borderId="0" xfId="1" applyFont="1" applyBorder="1" applyAlignment="1">
      <alignment horizontal="left"/>
    </xf>
    <xf numFmtId="0" fontId="31" fillId="0" borderId="0" xfId="0" applyFont="1"/>
    <xf numFmtId="1" fontId="32" fillId="0" borderId="0" xfId="4" applyNumberFormat="1" applyFont="1"/>
    <xf numFmtId="0" fontId="33" fillId="6" borderId="2" xfId="4" applyFont="1" applyFill="1" applyBorder="1" applyAlignment="1">
      <alignment horizontal="left"/>
    </xf>
    <xf numFmtId="0" fontId="33" fillId="6" borderId="2" xfId="4" applyFont="1" applyFill="1" applyBorder="1"/>
    <xf numFmtId="1" fontId="33" fillId="6" borderId="2" xfId="4" applyNumberFormat="1" applyFont="1" applyFill="1" applyBorder="1"/>
    <xf numFmtId="166" fontId="3" fillId="8" borderId="0" xfId="4" applyNumberFormat="1" applyFont="1" applyFill="1"/>
    <xf numFmtId="0" fontId="35" fillId="0" borderId="0" xfId="0" applyFont="1"/>
    <xf numFmtId="0" fontId="34" fillId="0" borderId="0" xfId="0" applyFont="1"/>
    <xf numFmtId="0" fontId="34" fillId="0" borderId="2" xfId="0" applyFont="1" applyBorder="1" applyAlignment="1">
      <alignment horizontal="center"/>
    </xf>
    <xf numFmtId="0" fontId="34" fillId="0" borderId="0" xfId="0" applyFont="1" applyAlignment="1">
      <alignment horizontal="center" vertical="center"/>
    </xf>
    <xf numFmtId="0" fontId="34" fillId="0" borderId="2" xfId="0" applyFont="1" applyBorder="1" applyAlignment="1">
      <alignment horizontal="right"/>
    </xf>
    <xf numFmtId="0" fontId="34" fillId="0" borderId="0" xfId="0" applyFont="1" applyAlignment="1">
      <alignment horizontal="center"/>
    </xf>
    <xf numFmtId="0" fontId="34" fillId="0" borderId="13" xfId="0" applyFont="1" applyBorder="1" applyAlignment="1">
      <alignment horizontal="center"/>
    </xf>
    <xf numFmtId="0" fontId="35" fillId="0" borderId="13" xfId="0" applyFont="1" applyBorder="1"/>
    <xf numFmtId="1" fontId="35" fillId="0" borderId="0" xfId="0" applyNumberFormat="1" applyFont="1"/>
    <xf numFmtId="0" fontId="36" fillId="0" borderId="0" xfId="0" applyFont="1"/>
    <xf numFmtId="0" fontId="35" fillId="0" borderId="2" xfId="0" applyFont="1" applyBorder="1"/>
    <xf numFmtId="1" fontId="35" fillId="0" borderId="2" xfId="0" applyNumberFormat="1" applyFont="1" applyBorder="1"/>
    <xf numFmtId="0" fontId="2" fillId="0" borderId="0" xfId="0" applyFont="1" applyAlignment="1">
      <alignment horizontal="left"/>
    </xf>
    <xf numFmtId="0" fontId="0" fillId="0" borderId="0" xfId="0" applyAlignment="1">
      <alignment horizontal="left" vertical="top"/>
    </xf>
    <xf numFmtId="0" fontId="0" fillId="0" borderId="13" xfId="0" applyBorder="1" applyAlignment="1">
      <alignment horizontal="left" vertical="top"/>
    </xf>
    <xf numFmtId="0" fontId="0" fillId="0" borderId="13" xfId="0" applyBorder="1" applyAlignment="1">
      <alignment horizontal="center"/>
    </xf>
    <xf numFmtId="0" fontId="0" fillId="0" borderId="2" xfId="0" applyBorder="1" applyAlignment="1">
      <alignment horizontal="left" vertical="top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/>
    </xf>
    <xf numFmtId="1" fontId="3" fillId="0" borderId="0" xfId="0" applyNumberFormat="1" applyFont="1"/>
    <xf numFmtId="1" fontId="3" fillId="0" borderId="4" xfId="0" applyNumberFormat="1" applyFont="1" applyBorder="1"/>
    <xf numFmtId="0" fontId="37" fillId="0" borderId="0" xfId="0" applyFont="1"/>
    <xf numFmtId="1" fontId="37" fillId="0" borderId="0" xfId="0" applyNumberFormat="1" applyFont="1"/>
    <xf numFmtId="0" fontId="37" fillId="0" borderId="4" xfId="0" applyFont="1" applyBorder="1"/>
    <xf numFmtId="1" fontId="37" fillId="0" borderId="4" xfId="0" applyNumberFormat="1" applyFont="1" applyBorder="1"/>
    <xf numFmtId="9" fontId="0" fillId="0" borderId="0" xfId="0" applyNumberFormat="1"/>
    <xf numFmtId="1" fontId="14" fillId="0" borderId="0" xfId="4" applyNumberFormat="1" applyAlignment="1">
      <alignment horizontal="right"/>
    </xf>
    <xf numFmtId="1" fontId="14" fillId="0" borderId="4" xfId="4" applyNumberFormat="1" applyBorder="1" applyAlignment="1">
      <alignment horizontal="right"/>
    </xf>
    <xf numFmtId="1" fontId="3" fillId="0" borderId="0" xfId="4" applyNumberFormat="1" applyFont="1" applyAlignment="1">
      <alignment horizontal="right"/>
    </xf>
    <xf numFmtId="1" fontId="14" fillId="0" borderId="2" xfId="4" applyNumberFormat="1" applyBorder="1" applyAlignment="1">
      <alignment horizontal="right"/>
    </xf>
    <xf numFmtId="1" fontId="4" fillId="0" borderId="0" xfId="4" applyNumberFormat="1" applyFont="1" applyAlignment="1">
      <alignment horizontal="right"/>
    </xf>
    <xf numFmtId="1" fontId="4" fillId="0" borderId="4" xfId="4" applyNumberFormat="1" applyFont="1" applyBorder="1" applyAlignment="1">
      <alignment horizontal="right"/>
    </xf>
    <xf numFmtId="1" fontId="4" fillId="0" borderId="2" xfId="4" applyNumberFormat="1" applyFont="1" applyBorder="1" applyAlignment="1">
      <alignment horizontal="right"/>
    </xf>
    <xf numFmtId="0" fontId="4" fillId="0" borderId="4" xfId="4" applyFont="1" applyBorder="1"/>
    <xf numFmtId="0" fontId="4" fillId="0" borderId="2" xfId="4" applyFont="1" applyBorder="1"/>
    <xf numFmtId="0" fontId="32" fillId="0" borderId="0" xfId="4" applyFont="1"/>
    <xf numFmtId="1" fontId="32" fillId="0" borderId="0" xfId="4" applyNumberFormat="1" applyFont="1" applyAlignment="1">
      <alignment horizontal="right"/>
    </xf>
    <xf numFmtId="0" fontId="32" fillId="0" borderId="0" xfId="4" applyFont="1" applyAlignment="1">
      <alignment horizontal="right"/>
    </xf>
    <xf numFmtId="0" fontId="32" fillId="0" borderId="4" xfId="4" applyFont="1" applyBorder="1"/>
    <xf numFmtId="1" fontId="32" fillId="0" borderId="4" xfId="4" applyNumberFormat="1" applyFont="1" applyBorder="1" applyAlignment="1">
      <alignment horizontal="right"/>
    </xf>
    <xf numFmtId="0" fontId="32" fillId="0" borderId="4" xfId="4" applyFont="1" applyBorder="1" applyAlignment="1">
      <alignment horizontal="right"/>
    </xf>
    <xf numFmtId="0" fontId="33" fillId="0" borderId="2" xfId="4" applyFont="1" applyBorder="1"/>
    <xf numFmtId="1" fontId="33" fillId="0" borderId="2" xfId="4" applyNumberFormat="1" applyFont="1" applyBorder="1" applyAlignment="1">
      <alignment horizontal="right"/>
    </xf>
    <xf numFmtId="1" fontId="32" fillId="0" borderId="2" xfId="4" applyNumberFormat="1" applyFont="1" applyBorder="1" applyAlignment="1">
      <alignment horizontal="right"/>
    </xf>
    <xf numFmtId="0" fontId="33" fillId="0" borderId="0" xfId="4" applyFont="1"/>
    <xf numFmtId="0" fontId="33" fillId="6" borderId="4" xfId="4" applyFont="1" applyFill="1" applyBorder="1"/>
    <xf numFmtId="0" fontId="32" fillId="6" borderId="4" xfId="4" applyFont="1" applyFill="1" applyBorder="1" applyAlignment="1">
      <alignment horizontal="right"/>
    </xf>
    <xf numFmtId="0" fontId="33" fillId="6" borderId="4" xfId="4" applyFont="1" applyFill="1" applyBorder="1" applyAlignment="1">
      <alignment horizontal="right"/>
    </xf>
    <xf numFmtId="1" fontId="33" fillId="6" borderId="4" xfId="4" applyNumberFormat="1" applyFont="1" applyFill="1" applyBorder="1" applyAlignment="1">
      <alignment horizontal="right"/>
    </xf>
    <xf numFmtId="0" fontId="38" fillId="8" borderId="0" xfId="2" applyFont="1" applyFill="1" applyAlignment="1">
      <alignment vertical="center"/>
    </xf>
    <xf numFmtId="0" fontId="39" fillId="8" borderId="0" xfId="0" applyFont="1" applyFill="1" applyAlignment="1">
      <alignment vertical="center"/>
    </xf>
    <xf numFmtId="0" fontId="40" fillId="8" borderId="0" xfId="2" applyFont="1" applyFill="1" applyAlignment="1">
      <alignment horizontal="left" vertical="center"/>
    </xf>
    <xf numFmtId="0" fontId="41" fillId="8" borderId="0" xfId="2" applyFont="1" applyFill="1" applyAlignment="1">
      <alignment vertical="center"/>
    </xf>
    <xf numFmtId="0" fontId="42" fillId="8" borderId="13" xfId="2" applyFont="1" applyFill="1" applyBorder="1" applyAlignment="1">
      <alignment vertical="center"/>
    </xf>
    <xf numFmtId="0" fontId="42" fillId="8" borderId="6" xfId="0" applyFont="1" applyFill="1" applyBorder="1" applyAlignment="1">
      <alignment vertical="center"/>
    </xf>
    <xf numFmtId="0" fontId="44" fillId="8" borderId="0" xfId="0" applyFont="1" applyFill="1" applyAlignment="1">
      <alignment horizontal="left" vertical="center"/>
    </xf>
    <xf numFmtId="0" fontId="44" fillId="8" borderId="0" xfId="0" applyFont="1" applyFill="1" applyAlignment="1">
      <alignment vertical="center"/>
    </xf>
    <xf numFmtId="0" fontId="42" fillId="8" borderId="2" xfId="0" applyFont="1" applyFill="1" applyBorder="1" applyAlignment="1">
      <alignment vertical="center"/>
    </xf>
    <xf numFmtId="0" fontId="42" fillId="8" borderId="13" xfId="0" applyFont="1" applyFill="1" applyBorder="1" applyAlignment="1">
      <alignment vertical="center"/>
    </xf>
    <xf numFmtId="0" fontId="42" fillId="8" borderId="0" xfId="0" applyFont="1" applyFill="1" applyAlignment="1">
      <alignment vertical="center"/>
    </xf>
    <xf numFmtId="0" fontId="44" fillId="8" borderId="0" xfId="0" applyFont="1" applyFill="1" applyAlignment="1">
      <alignment horizontal="left" vertical="center" wrapText="1"/>
    </xf>
    <xf numFmtId="0" fontId="46" fillId="8" borderId="0" xfId="0" applyFont="1" applyFill="1" applyAlignment="1">
      <alignment vertical="center"/>
    </xf>
    <xf numFmtId="0" fontId="42" fillId="0" borderId="13" xfId="0" applyFont="1" applyBorder="1" applyAlignment="1">
      <alignment vertical="center"/>
    </xf>
    <xf numFmtId="0" fontId="42" fillId="0" borderId="6" xfId="0" applyFont="1" applyBorder="1" applyAlignment="1">
      <alignment vertical="center"/>
    </xf>
    <xf numFmtId="0" fontId="42" fillId="0" borderId="0" xfId="0" applyFont="1" applyAlignment="1">
      <alignment vertical="center"/>
    </xf>
    <xf numFmtId="0" fontId="43" fillId="8" borderId="6" xfId="0" applyFont="1" applyFill="1" applyBorder="1" applyAlignment="1">
      <alignment horizontal="left" vertical="top" wrapText="1"/>
    </xf>
    <xf numFmtId="0" fontId="43" fillId="8" borderId="2" xfId="0" applyFont="1" applyFill="1" applyBorder="1" applyAlignment="1">
      <alignment horizontal="left" vertical="top" wrapText="1"/>
    </xf>
    <xf numFmtId="0" fontId="43" fillId="8" borderId="0" xfId="0" applyFont="1" applyFill="1" applyAlignment="1">
      <alignment horizontal="left" vertical="top" wrapText="1"/>
    </xf>
    <xf numFmtId="0" fontId="39" fillId="8" borderId="0" xfId="0" applyFont="1" applyFill="1" applyAlignment="1">
      <alignment horizontal="left" vertical="top"/>
    </xf>
    <xf numFmtId="0" fontId="40" fillId="8" borderId="0" xfId="2" applyFont="1" applyFill="1" applyAlignment="1">
      <alignment horizontal="left" vertical="top" wrapText="1"/>
    </xf>
    <xf numFmtId="0" fontId="40" fillId="8" borderId="0" xfId="2" applyFont="1" applyFill="1" applyAlignment="1">
      <alignment horizontal="left" vertical="top"/>
    </xf>
    <xf numFmtId="0" fontId="42" fillId="8" borderId="13" xfId="2" applyFont="1" applyFill="1" applyBorder="1" applyAlignment="1">
      <alignment horizontal="left" vertical="top"/>
    </xf>
    <xf numFmtId="0" fontId="42" fillId="8" borderId="13" xfId="2" applyFont="1" applyFill="1" applyBorder="1" applyAlignment="1">
      <alignment horizontal="left" vertical="top" wrapText="1"/>
    </xf>
    <xf numFmtId="0" fontId="43" fillId="8" borderId="6" xfId="0" applyFont="1" applyFill="1" applyBorder="1" applyAlignment="1">
      <alignment horizontal="left" vertical="top"/>
    </xf>
    <xf numFmtId="0" fontId="43" fillId="8" borderId="13" xfId="0" applyFont="1" applyFill="1" applyBorder="1" applyAlignment="1">
      <alignment horizontal="left" vertical="top" wrapText="1"/>
    </xf>
    <xf numFmtId="0" fontId="43" fillId="8" borderId="13" xfId="0" applyFont="1" applyFill="1" applyBorder="1" applyAlignment="1">
      <alignment horizontal="left" vertical="top"/>
    </xf>
    <xf numFmtId="0" fontId="43" fillId="8" borderId="2" xfId="0" applyFont="1" applyFill="1" applyBorder="1" applyAlignment="1">
      <alignment horizontal="left" vertical="top"/>
    </xf>
    <xf numFmtId="0" fontId="43" fillId="8" borderId="0" xfId="0" applyFont="1" applyFill="1" applyAlignment="1">
      <alignment horizontal="left" vertical="top"/>
    </xf>
    <xf numFmtId="0" fontId="46" fillId="8" borderId="0" xfId="0" applyFont="1" applyFill="1" applyAlignment="1">
      <alignment horizontal="left" vertical="top"/>
    </xf>
    <xf numFmtId="0" fontId="44" fillId="8" borderId="0" xfId="0" applyFont="1" applyFill="1" applyAlignment="1">
      <alignment horizontal="left" vertical="top" wrapText="1"/>
    </xf>
    <xf numFmtId="0" fontId="44" fillId="8" borderId="0" xfId="0" applyFont="1" applyFill="1" applyAlignment="1">
      <alignment horizontal="left" vertical="top"/>
    </xf>
    <xf numFmtId="0" fontId="45" fillId="8" borderId="13" xfId="0" applyFont="1" applyFill="1" applyBorder="1" applyAlignment="1">
      <alignment horizontal="left" vertical="top" wrapText="1"/>
    </xf>
    <xf numFmtId="0" fontId="3" fillId="0" borderId="21" xfId="0" applyFont="1" applyBorder="1"/>
    <xf numFmtId="1" fontId="0" fillId="0" borderId="21" xfId="0" applyNumberFormat="1" applyBorder="1"/>
    <xf numFmtId="0" fontId="2" fillId="0" borderId="2" xfId="0" applyFont="1" applyBorder="1"/>
    <xf numFmtId="0" fontId="4" fillId="0" borderId="2" xfId="0" applyFont="1" applyBorder="1"/>
    <xf numFmtId="0" fontId="3" fillId="0" borderId="2" xfId="2" applyFont="1" applyBorder="1" applyAlignment="1">
      <alignment horizontal="center" wrapText="1"/>
    </xf>
    <xf numFmtId="0" fontId="2" fillId="0" borderId="2" xfId="0" applyFont="1" applyBorder="1" applyAlignment="1">
      <alignment horizontal="center" vertical="center" wrapText="1"/>
    </xf>
    <xf numFmtId="0" fontId="3" fillId="0" borderId="2" xfId="2" applyFont="1" applyBorder="1" applyAlignment="1">
      <alignment horizontal="center" vertical="center" wrapText="1"/>
    </xf>
    <xf numFmtId="0" fontId="47" fillId="0" borderId="0" xfId="0" applyFont="1"/>
    <xf numFmtId="0" fontId="0" fillId="0" borderId="9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4" fontId="0" fillId="0" borderId="0" xfId="0" applyNumberFormat="1"/>
    <xf numFmtId="3" fontId="0" fillId="0" borderId="0" xfId="0" applyNumberFormat="1"/>
    <xf numFmtId="0" fontId="34" fillId="0" borderId="2" xfId="0" applyFont="1" applyBorder="1"/>
    <xf numFmtId="0" fontId="34" fillId="0" borderId="6" xfId="0" applyFont="1" applyBorder="1" applyAlignment="1">
      <alignment horizontal="center" vertical="center"/>
    </xf>
    <xf numFmtId="0" fontId="35" fillId="0" borderId="0" xfId="0" applyFont="1" applyAlignment="1">
      <alignment horizontal="center"/>
    </xf>
    <xf numFmtId="0" fontId="49" fillId="0" borderId="0" xfId="0" applyFont="1"/>
    <xf numFmtId="0" fontId="35" fillId="0" borderId="2" xfId="0" applyFont="1" applyBorder="1" applyAlignment="1">
      <alignment horizontal="center"/>
    </xf>
    <xf numFmtId="0" fontId="35" fillId="7" borderId="0" xfId="0" applyFont="1" applyFill="1"/>
    <xf numFmtId="166" fontId="35" fillId="0" borderId="0" xfId="0" applyNumberFormat="1" applyFont="1"/>
    <xf numFmtId="0" fontId="48" fillId="0" borderId="0" xfId="9" applyBorder="1"/>
    <xf numFmtId="0" fontId="27" fillId="0" borderId="0" xfId="0" applyFont="1"/>
    <xf numFmtId="1" fontId="32" fillId="21" borderId="0" xfId="4" applyNumberFormat="1" applyFont="1" applyFill="1" applyAlignment="1">
      <alignment horizontal="right"/>
    </xf>
    <xf numFmtId="166" fontId="33" fillId="6" borderId="4" xfId="4" applyNumberFormat="1" applyFont="1" applyFill="1" applyBorder="1" applyAlignment="1">
      <alignment horizontal="right"/>
    </xf>
    <xf numFmtId="1" fontId="32" fillId="17" borderId="0" xfId="4" applyNumberFormat="1" applyFont="1" applyFill="1" applyAlignment="1">
      <alignment horizontal="right"/>
    </xf>
    <xf numFmtId="1" fontId="32" fillId="11" borderId="0" xfId="4" applyNumberFormat="1" applyFont="1" applyFill="1" applyAlignment="1">
      <alignment horizontal="right"/>
    </xf>
    <xf numFmtId="1" fontId="32" fillId="22" borderId="0" xfId="4" applyNumberFormat="1" applyFont="1" applyFill="1" applyAlignment="1">
      <alignment horizontal="right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 vertical="center" wrapText="1"/>
    </xf>
    <xf numFmtId="0" fontId="4" fillId="0" borderId="2" xfId="6" applyFont="1" applyBorder="1" applyAlignment="1">
      <alignment horizontal="center"/>
    </xf>
    <xf numFmtId="0" fontId="14" fillId="0" borderId="2" xfId="6" applyBorder="1" applyAlignment="1">
      <alignment horizontal="center"/>
    </xf>
    <xf numFmtId="0" fontId="0" fillId="0" borderId="0" xfId="0" applyAlignment="1">
      <alignment horizontal="center"/>
    </xf>
    <xf numFmtId="0" fontId="30" fillId="0" borderId="13" xfId="0" applyFont="1" applyBorder="1" applyAlignment="1">
      <alignment horizontal="center"/>
    </xf>
    <xf numFmtId="0" fontId="30" fillId="0" borderId="6" xfId="0" applyFont="1" applyBorder="1" applyAlignment="1">
      <alignment horizontal="left" vertical="center"/>
    </xf>
    <xf numFmtId="0" fontId="30" fillId="0" borderId="2" xfId="0" applyFont="1" applyBorder="1" applyAlignment="1">
      <alignment horizontal="left" vertical="center"/>
    </xf>
    <xf numFmtId="0" fontId="4" fillId="17" borderId="0" xfId="7" applyFont="1" applyFill="1" applyAlignment="1">
      <alignment horizontal="center"/>
    </xf>
    <xf numFmtId="168" fontId="4" fillId="17" borderId="0" xfId="7" applyNumberFormat="1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42" fillId="8" borderId="5" xfId="0" applyFont="1" applyFill="1" applyBorder="1" applyAlignment="1">
      <alignment vertical="top"/>
    </xf>
    <xf numFmtId="0" fontId="42" fillId="8" borderId="10" xfId="0" applyFont="1" applyFill="1" applyBorder="1" applyAlignment="1">
      <alignment vertical="top"/>
    </xf>
    <xf numFmtId="0" fontId="42" fillId="8" borderId="6" xfId="0" applyFont="1" applyFill="1" applyBorder="1" applyAlignment="1">
      <alignment vertical="center"/>
    </xf>
    <xf numFmtId="0" fontId="42" fillId="8" borderId="2" xfId="0" applyFont="1" applyFill="1" applyBorder="1" applyAlignment="1">
      <alignment vertical="center"/>
    </xf>
    <xf numFmtId="0" fontId="43" fillId="8" borderId="6" xfId="0" applyFont="1" applyFill="1" applyBorder="1" applyAlignment="1">
      <alignment horizontal="left" vertical="top" wrapText="1"/>
    </xf>
    <xf numFmtId="0" fontId="43" fillId="8" borderId="2" xfId="0" applyFont="1" applyFill="1" applyBorder="1" applyAlignment="1">
      <alignment horizontal="left" vertical="top" wrapText="1"/>
    </xf>
    <xf numFmtId="0" fontId="42" fillId="0" borderId="6" xfId="0" applyFont="1" applyBorder="1" applyAlignment="1">
      <alignment vertical="center"/>
    </xf>
    <xf numFmtId="0" fontId="42" fillId="0" borderId="2" xfId="0" applyFont="1" applyBorder="1" applyAlignment="1">
      <alignment vertical="center"/>
    </xf>
    <xf numFmtId="0" fontId="43" fillId="8" borderId="0" xfId="0" applyFont="1" applyFill="1" applyAlignment="1">
      <alignment horizontal="left" vertical="top" wrapText="1"/>
    </xf>
    <xf numFmtId="0" fontId="34" fillId="0" borderId="6" xfId="0" applyFont="1" applyBorder="1" applyAlignment="1">
      <alignment horizontal="center" vertical="center"/>
    </xf>
    <xf numFmtId="0" fontId="34" fillId="0" borderId="2" xfId="0" applyFont="1" applyBorder="1" applyAlignment="1">
      <alignment horizontal="center" vertical="center"/>
    </xf>
    <xf numFmtId="0" fontId="34" fillId="0" borderId="2" xfId="0" applyFont="1" applyBorder="1" applyAlignment="1">
      <alignment horizontal="center"/>
    </xf>
    <xf numFmtId="0" fontId="34" fillId="0" borderId="6" xfId="0" applyFont="1" applyBorder="1" applyAlignment="1">
      <alignment horizontal="center" vertical="center" wrapText="1"/>
    </xf>
    <xf numFmtId="0" fontId="34" fillId="0" borderId="2" xfId="0" applyFont="1" applyBorder="1" applyAlignment="1">
      <alignment horizontal="center" vertical="center" wrapText="1"/>
    </xf>
    <xf numFmtId="0" fontId="34" fillId="0" borderId="13" xfId="0" applyFont="1" applyBorder="1" applyAlignment="1">
      <alignment horizontal="center"/>
    </xf>
    <xf numFmtId="0" fontId="34" fillId="0" borderId="0" xfId="0" applyFont="1" applyAlignment="1">
      <alignment horizontal="center" vertical="center"/>
    </xf>
    <xf numFmtId="0" fontId="0" fillId="0" borderId="6" xfId="0" applyBorder="1" applyAlignment="1">
      <alignment horizontal="center"/>
    </xf>
  </cellXfs>
  <cellStyles count="10">
    <cellStyle name="Comma" xfId="8" builtinId="3"/>
    <cellStyle name="Hyperlink" xfId="9" builtinId="8"/>
    <cellStyle name="Normal" xfId="0" builtinId="0"/>
    <cellStyle name="Normal 2" xfId="2" xr:uid="{71730D90-7955-42F7-8C75-9101519416F5}"/>
    <cellStyle name="Normal 2 2" xfId="6" xr:uid="{D13886F3-7D40-4607-B554-6502DE81B61A}"/>
    <cellStyle name="Normal 3" xfId="4" xr:uid="{275050F2-4940-43A4-B3BB-BF51A2C35C7A}"/>
    <cellStyle name="Normal 4" xfId="5" xr:uid="{9AFCF5EE-73FF-4E55-9D9B-8A4BED39C3BE}"/>
    <cellStyle name="Normal 5" xfId="7" xr:uid="{DA635D83-CEFE-473C-98F7-F9D3ED20BD1D}"/>
    <cellStyle name="Percent" xfId="1" builtinId="5"/>
    <cellStyle name="Percent 2" xfId="3" xr:uid="{23D7CACC-FA92-439B-AFDD-F2BCDE5E4E7C}"/>
  </cellStyles>
  <dxfs count="0"/>
  <tableStyles count="0" defaultTableStyle="TableStyleMedium2" defaultPivotStyle="PivotStyleLight16"/>
  <colors>
    <mruColors>
      <color rgb="FF004E70"/>
      <color rgb="FFB7DBF2"/>
      <color rgb="FFC9C9C9"/>
      <color rgb="FFA8B7C4"/>
      <color rgb="FF3E7292"/>
      <color rgb="FF008080"/>
      <color rgb="FF578397"/>
      <color rgb="FF6BB2E7"/>
      <color rgb="FF739FDF"/>
      <color rgb="FF77B8E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calcChain" Target="calcChain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.xml"/><Relationship Id="rId1" Type="http://schemas.openxmlformats.org/officeDocument/2006/relationships/themeOverride" Target="../theme/themeOverrid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7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9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3.xml"/><Relationship Id="rId1" Type="http://schemas.openxmlformats.org/officeDocument/2006/relationships/themeOverride" Target="../theme/themeOverrid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1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3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1.xml"/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2.xml"/><Relationship Id="rId2" Type="http://schemas.microsoft.com/office/2011/relationships/chartColorStyle" Target="colors18.xml"/><Relationship Id="rId1" Type="http://schemas.microsoft.com/office/2011/relationships/chartStyle" Target="style18.xml"/><Relationship Id="rId4" Type="http://schemas.openxmlformats.org/officeDocument/2006/relationships/chartUserShapes" Target="../drawings/drawing24.xml"/></Relationships>
</file>

<file path=xl/charts/_rels/chart2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3.xml"/><Relationship Id="rId2" Type="http://schemas.microsoft.com/office/2011/relationships/chartColorStyle" Target="colors19.xml"/><Relationship Id="rId1" Type="http://schemas.microsoft.com/office/2011/relationships/chartStyle" Target="style19.xml"/><Relationship Id="rId4" Type="http://schemas.openxmlformats.org/officeDocument/2006/relationships/chartUserShapes" Target="../drawings/drawing25.xml"/></Relationships>
</file>

<file path=xl/charts/_rels/chart2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4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5.xml"/><Relationship Id="rId2" Type="http://schemas.microsoft.com/office/2011/relationships/chartColorStyle" Target="colors21.xml"/><Relationship Id="rId1" Type="http://schemas.microsoft.com/office/2011/relationships/chartStyle" Target="style21.xml"/><Relationship Id="rId4" Type="http://schemas.openxmlformats.org/officeDocument/2006/relationships/chartUserShapes" Target="../drawings/drawing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6.xml"/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3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8.xml"/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9.xml"/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0.xml"/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1.xml"/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3.xml"/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4.xml"/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5.xml"/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7.xml"/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8.xml"/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4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9.xml"/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4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1.xml"/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4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7.xml"/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8.xml"/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9.xml"/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5.xml"/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7.xml"/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8.xml"/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5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9.xml"/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5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2.xml"/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5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3.xml"/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5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4.xml"/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1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4.xml"/><Relationship Id="rId1" Type="http://schemas.microsoft.com/office/2011/relationships/chartStyle" Target="style4.xml"/><Relationship Id="rId4" Type="http://schemas.openxmlformats.org/officeDocument/2006/relationships/chartUserShapes" Target="../drawings/drawing1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6.224835842543408E-2"/>
          <c:y val="5.6338791271490676E-2"/>
          <c:w val="0.88908357220871159"/>
          <c:h val="0.7783136079503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'1A'!$E$3</c:f>
              <c:strCache>
                <c:ptCount val="1"/>
                <c:pt idx="0">
                  <c:v>Extreme poverty </c:v>
                </c:pt>
              </c:strCache>
            </c:strRef>
          </c:tx>
          <c:spPr>
            <a:solidFill>
              <a:srgbClr val="8FC5ED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1.8029475264539142E-3"/>
                  <c:y val="7.9539961555685247E-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9D4-4E44-BDA8-502B51C4BE39}"/>
                </c:ext>
              </c:extLst>
            </c:dLbl>
            <c:dLbl>
              <c:idx val="1"/>
              <c:layout>
                <c:manualLayout>
                  <c:x val="2.21682252354523E-3"/>
                  <c:y val="5.253213146434716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9D4-4E44-BDA8-502B51C4BE39}"/>
                </c:ext>
              </c:extLst>
            </c:dLbl>
            <c:dLbl>
              <c:idx val="19"/>
              <c:layout>
                <c:manualLayout>
                  <c:x val="-2.4288360229460487E-2"/>
                  <c:y val="-2.6882584554103011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800" b="1" i="0" u="none" strike="noStrike" kern="1200" baseline="0">
                      <a:solidFill>
                        <a:srgbClr val="6BB2E7"/>
                      </a:solidFill>
                      <a:latin typeface="Montserrat" pitchFamily="2" charset="0"/>
                      <a:ea typeface="+mn-ea"/>
                      <a:cs typeface="Arial" panose="020B0604020202020204" pitchFamily="34" charset="0"/>
                    </a:defRPr>
                  </a:pPr>
                  <a:endParaRPr lang="es-MX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00C-4A86-9B50-C829786A8E07}"/>
                </c:ext>
              </c:extLst>
            </c:dLbl>
            <c:dLbl>
              <c:idx val="20"/>
              <c:layout>
                <c:manualLayout>
                  <c:x val="2.5080787834498183E-2"/>
                  <c:y val="3.2879565612168307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800" b="1" i="0" u="none" strike="noStrike" kern="1200" baseline="0">
                      <a:solidFill>
                        <a:srgbClr val="6BB2E7"/>
                      </a:solidFill>
                      <a:latin typeface="Montserrat" pitchFamily="2" charset="0"/>
                      <a:ea typeface="+mn-ea"/>
                      <a:cs typeface="Arial" panose="020B0604020202020204" pitchFamily="34" charset="0"/>
                    </a:defRPr>
                  </a:pPr>
                  <a:endParaRPr lang="es-MX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2.6994151923609142E-2"/>
                      <c:h val="7.2747221382583979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00C-4A86-9B50-C829786A8E07}"/>
                </c:ext>
              </c:extLst>
            </c:dLbl>
            <c:dLbl>
              <c:idx val="21"/>
              <c:layout>
                <c:manualLayout>
                  <c:x val="8.3569331700330037E-3"/>
                  <c:y val="0"/>
                </c:manualLayout>
              </c:layout>
              <c:spPr>
                <a:solidFill>
                  <a:srgbClr val="8FC5ED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bg1"/>
                      </a:solidFill>
                      <a:latin typeface="Montserrat" pitchFamily="2" charset="0"/>
                      <a:ea typeface="+mn-ea"/>
                      <a:cs typeface="Arial" panose="020B0604020202020204" pitchFamily="34" charset="0"/>
                    </a:defRPr>
                  </a:pPr>
                  <a:endParaRPr lang="es-MX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9D4-4E44-BDA8-502B51C4BE39}"/>
                </c:ext>
              </c:extLst>
            </c:dLbl>
            <c:dLbl>
              <c:idx val="22"/>
              <c:layout>
                <c:manualLayout>
                  <c:x val="7.3123165237790116E-3"/>
                  <c:y val="-6.3589502224381984E-3"/>
                </c:manualLayout>
              </c:layout>
              <c:spPr>
                <a:solidFill>
                  <a:srgbClr val="8FC5ED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800" b="1" i="0" u="none" strike="noStrike" kern="1200" baseline="0">
                      <a:solidFill>
                        <a:schemeClr val="bg1"/>
                      </a:solidFill>
                      <a:latin typeface="Montserrat" pitchFamily="2" charset="0"/>
                      <a:ea typeface="+mn-ea"/>
                      <a:cs typeface="Arial" panose="020B0604020202020204" pitchFamily="34" charset="0"/>
                    </a:defRPr>
                  </a:pPr>
                  <a:endParaRPr lang="es-MX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9D4-4E44-BDA8-502B51C4BE39}"/>
                </c:ext>
              </c:extLst>
            </c:dLbl>
            <c:dLbl>
              <c:idx val="25"/>
              <c:layout>
                <c:manualLayout>
                  <c:x val="6.952025730888556E-3"/>
                  <c:y val="0"/>
                </c:manualLayout>
              </c:layout>
              <c:spPr>
                <a:solidFill>
                  <a:srgbClr val="8FC5ED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1" i="0" u="none" strike="noStrike" kern="1200" baseline="0">
                      <a:solidFill>
                        <a:schemeClr val="bg1"/>
                      </a:solidFill>
                      <a:latin typeface="Montserrat" pitchFamily="2" charset="0"/>
                      <a:ea typeface="+mn-ea"/>
                      <a:cs typeface="Arial" panose="020B0604020202020204" pitchFamily="34" charset="0"/>
                    </a:defRPr>
                  </a:pPr>
                  <a:endParaRPr lang="es-MX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9D4-4E44-BDA8-502B51C4BE39}"/>
                </c:ext>
              </c:extLst>
            </c:dLbl>
            <c:dLbl>
              <c:idx val="26"/>
              <c:spPr>
                <a:solidFill>
                  <a:srgbClr val="8FC5ED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1" i="0" u="none" strike="noStrike" kern="1200" baseline="0">
                      <a:solidFill>
                        <a:schemeClr val="bg1"/>
                      </a:solidFill>
                      <a:latin typeface="Montserrat" pitchFamily="2" charset="0"/>
                      <a:ea typeface="+mn-ea"/>
                      <a:cs typeface="Arial" panose="020B0604020202020204" pitchFamily="34" charset="0"/>
                    </a:defRPr>
                  </a:pPr>
                  <a:endParaRPr lang="es-MX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A-D9D4-4E44-BDA8-502B51C4BE3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bg1"/>
                    </a:solidFill>
                    <a:latin typeface="Montserrat" pitchFamily="2" charset="0"/>
                    <a:ea typeface="+mn-ea"/>
                    <a:cs typeface="Arial" panose="020B0604020202020204" pitchFamily="34" charset="0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'1A'!$C$4:$C$24</c:f>
              <c:strCache>
                <c:ptCount val="21"/>
                <c:pt idx="0">
                  <c:v>VEN</c:v>
                </c:pt>
                <c:pt idx="1">
                  <c:v>HND</c:v>
                </c:pt>
                <c:pt idx="2">
                  <c:v>GUY</c:v>
                </c:pt>
                <c:pt idx="3">
                  <c:v>GTM</c:v>
                </c:pt>
                <c:pt idx="4">
                  <c:v>COL</c:v>
                </c:pt>
                <c:pt idx="5">
                  <c:v>ECU</c:v>
                </c:pt>
                <c:pt idx="6">
                  <c:v>SLV</c:v>
                </c:pt>
                <c:pt idx="7">
                  <c:v>PER</c:v>
                </c:pt>
                <c:pt idx="8">
                  <c:v>MEX</c:v>
                </c:pt>
                <c:pt idx="9">
                  <c:v>PRY</c:v>
                </c:pt>
                <c:pt idx="10">
                  <c:v>BRA</c:v>
                </c:pt>
                <c:pt idx="11">
                  <c:v>DOM</c:v>
                </c:pt>
                <c:pt idx="12">
                  <c:v>BOL</c:v>
                </c:pt>
                <c:pt idx="13">
                  <c:v>ARG</c:v>
                </c:pt>
                <c:pt idx="14">
                  <c:v>CRI</c:v>
                </c:pt>
                <c:pt idx="15">
                  <c:v>PAN</c:v>
                </c:pt>
                <c:pt idx="16">
                  <c:v>URY</c:v>
                </c:pt>
                <c:pt idx="17">
                  <c:v>CHL</c:v>
                </c:pt>
                <c:pt idx="19">
                  <c:v>LAC</c:v>
                </c:pt>
                <c:pt idx="20">
                  <c:v>OECD</c:v>
                </c:pt>
              </c:strCache>
            </c:strRef>
          </c:cat>
          <c:val>
            <c:numRef>
              <c:f>'1A'!$E$4:$E$24</c:f>
              <c:numCache>
                <c:formatCode>0</c:formatCode>
                <c:ptCount val="21"/>
                <c:pt idx="0">
                  <c:v>53.867767333984375</c:v>
                </c:pt>
                <c:pt idx="1">
                  <c:v>35.109729766845703</c:v>
                </c:pt>
                <c:pt idx="2">
                  <c:v>31.99846076965332</c:v>
                </c:pt>
                <c:pt idx="3">
                  <c:v>31.91087532043457</c:v>
                </c:pt>
                <c:pt idx="4">
                  <c:v>19.512697219848633</c:v>
                </c:pt>
                <c:pt idx="5">
                  <c:v>15.846808433532715</c:v>
                </c:pt>
                <c:pt idx="6">
                  <c:v>15.566752433776855</c:v>
                </c:pt>
                <c:pt idx="7">
                  <c:v>12.462396621704102</c:v>
                </c:pt>
                <c:pt idx="8">
                  <c:v>10.268985748291016</c:v>
                </c:pt>
                <c:pt idx="9">
                  <c:v>12.367045402526855</c:v>
                </c:pt>
                <c:pt idx="10">
                  <c:v>10.865315437316895</c:v>
                </c:pt>
                <c:pt idx="11">
                  <c:v>9.0519723892211914</c:v>
                </c:pt>
                <c:pt idx="12">
                  <c:v>9.1588373184204102</c:v>
                </c:pt>
                <c:pt idx="13">
                  <c:v>8.1207027435302734</c:v>
                </c:pt>
                <c:pt idx="14">
                  <c:v>6.5896177291870117</c:v>
                </c:pt>
                <c:pt idx="15">
                  <c:v>8.9458808898925781</c:v>
                </c:pt>
                <c:pt idx="16">
                  <c:v>3.9979178905487061</c:v>
                </c:pt>
                <c:pt idx="17">
                  <c:v>3.2169833183288574</c:v>
                </c:pt>
                <c:pt idx="19">
                  <c:v>14.206571375766352</c:v>
                </c:pt>
                <c:pt idx="20">
                  <c:v>1.504975490560732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9D4-4E44-BDA8-502B51C4BE39}"/>
            </c:ext>
          </c:extLst>
        </c:ser>
        <c:ser>
          <c:idx val="2"/>
          <c:order val="1"/>
          <c:tx>
            <c:strRef>
              <c:f>'1A'!$F$3</c:f>
              <c:strCache>
                <c:ptCount val="1"/>
                <c:pt idx="0">
                  <c:v>Moderate poverty</c:v>
                </c:pt>
              </c:strCache>
            </c:strRef>
          </c:tx>
          <c:spPr>
            <a:solidFill>
              <a:srgbClr val="004E70"/>
            </a:solidFill>
          </c:spPr>
          <c:invertIfNegative val="0"/>
          <c:dLbls>
            <c:dLbl>
              <c:idx val="19"/>
              <c:layout>
                <c:manualLayout>
                  <c:x val="-2.4398874881683866E-2"/>
                  <c:y val="3.4617934990228598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800" b="1">
                      <a:solidFill>
                        <a:srgbClr val="004E70"/>
                      </a:solidFill>
                    </a:defRPr>
                  </a:pPr>
                  <a:endParaRPr lang="es-MX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00C-4A86-9B50-C829786A8E07}"/>
                </c:ext>
              </c:extLst>
            </c:dLbl>
            <c:dLbl>
              <c:idx val="20"/>
              <c:layout>
                <c:manualLayout>
                  <c:x val="2.5077946319106034E-2"/>
                  <c:y val="-1.007362767798686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 sz="800" b="1">
                      <a:solidFill>
                        <a:srgbClr val="004E70"/>
                      </a:solidFill>
                    </a:defRPr>
                  </a:pPr>
                  <a:endParaRPr lang="es-MX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3.5430628179868119E-2"/>
                      <c:h val="4.5995820883575581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D00C-4A86-9B50-C829786A8E0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1">
                    <a:solidFill>
                      <a:schemeClr val="bg1"/>
                    </a:solidFill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'1A'!$C$4:$C$24</c:f>
              <c:strCache>
                <c:ptCount val="21"/>
                <c:pt idx="0">
                  <c:v>VEN</c:v>
                </c:pt>
                <c:pt idx="1">
                  <c:v>HND</c:v>
                </c:pt>
                <c:pt idx="2">
                  <c:v>GUY</c:v>
                </c:pt>
                <c:pt idx="3">
                  <c:v>GTM</c:v>
                </c:pt>
                <c:pt idx="4">
                  <c:v>COL</c:v>
                </c:pt>
                <c:pt idx="5">
                  <c:v>ECU</c:v>
                </c:pt>
                <c:pt idx="6">
                  <c:v>SLV</c:v>
                </c:pt>
                <c:pt idx="7">
                  <c:v>PER</c:v>
                </c:pt>
                <c:pt idx="8">
                  <c:v>MEX</c:v>
                </c:pt>
                <c:pt idx="9">
                  <c:v>PRY</c:v>
                </c:pt>
                <c:pt idx="10">
                  <c:v>BRA</c:v>
                </c:pt>
                <c:pt idx="11">
                  <c:v>DOM</c:v>
                </c:pt>
                <c:pt idx="12">
                  <c:v>BOL</c:v>
                </c:pt>
                <c:pt idx="13">
                  <c:v>ARG</c:v>
                </c:pt>
                <c:pt idx="14">
                  <c:v>CRI</c:v>
                </c:pt>
                <c:pt idx="15">
                  <c:v>PAN</c:v>
                </c:pt>
                <c:pt idx="16">
                  <c:v>URY</c:v>
                </c:pt>
                <c:pt idx="17">
                  <c:v>CHL</c:v>
                </c:pt>
                <c:pt idx="19">
                  <c:v>LAC</c:v>
                </c:pt>
                <c:pt idx="20">
                  <c:v>OECD</c:v>
                </c:pt>
              </c:strCache>
            </c:strRef>
          </c:cat>
          <c:val>
            <c:numRef>
              <c:f>'1A'!$F$4:$F$24</c:f>
              <c:numCache>
                <c:formatCode>0</c:formatCode>
                <c:ptCount val="21"/>
                <c:pt idx="0">
                  <c:v>17.13670539855957</c:v>
                </c:pt>
                <c:pt idx="1">
                  <c:v>25.065221786499023</c:v>
                </c:pt>
                <c:pt idx="2">
                  <c:v>25.941425323486328</c:v>
                </c:pt>
                <c:pt idx="3">
                  <c:v>23.455238342285156</c:v>
                </c:pt>
                <c:pt idx="4">
                  <c:v>21.709625244140625</c:v>
                </c:pt>
                <c:pt idx="5">
                  <c:v>24.52301025390625</c:v>
                </c:pt>
                <c:pt idx="6">
                  <c:v>23.091104507446289</c:v>
                </c:pt>
                <c:pt idx="7">
                  <c:v>25.205045700073242</c:v>
                </c:pt>
                <c:pt idx="8">
                  <c:v>21.706216812133789</c:v>
                </c:pt>
                <c:pt idx="9">
                  <c:v>18.956794738769531</c:v>
                </c:pt>
                <c:pt idx="10">
                  <c:v>18.57042121887207</c:v>
                </c:pt>
                <c:pt idx="11">
                  <c:v>20.271793365478516</c:v>
                </c:pt>
                <c:pt idx="12">
                  <c:v>12.590672492980957</c:v>
                </c:pt>
                <c:pt idx="13">
                  <c:v>12.861659049987793</c:v>
                </c:pt>
                <c:pt idx="14">
                  <c:v>14.285224914550781</c:v>
                </c:pt>
                <c:pt idx="15">
                  <c:v>10.491399765014648</c:v>
                </c:pt>
                <c:pt idx="16">
                  <c:v>10.314765930175781</c:v>
                </c:pt>
                <c:pt idx="17">
                  <c:v>8.0021905899047852</c:v>
                </c:pt>
                <c:pt idx="19">
                  <c:v>19.285195684669443</c:v>
                </c:pt>
                <c:pt idx="20">
                  <c:v>3.2490701773386816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9D4-4E44-BDA8-502B51C4BE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6"/>
        <c:overlap val="100"/>
        <c:axId val="626367008"/>
        <c:axId val="625661520"/>
      </c:barChart>
      <c:barChart>
        <c:barDir val="col"/>
        <c:grouping val="stacked"/>
        <c:varyColors val="0"/>
        <c:ser>
          <c:idx val="1"/>
          <c:order val="2"/>
          <c:tx>
            <c:strRef>
              <c:f>'1A'!$G$3</c:f>
              <c:strCache>
                <c:ptCount val="1"/>
                <c:pt idx="0">
                  <c:v>Total Poverty</c:v>
                </c:pt>
              </c:strCache>
            </c:strRef>
          </c:tx>
          <c:spPr>
            <a:noFill/>
            <a:ln w="19050">
              <a:solidFill>
                <a:sysClr val="window" lastClr="FFFFFF">
                  <a:lumMod val="50000"/>
                </a:sysClr>
              </a:solidFill>
            </a:ln>
          </c:spPr>
          <c:invertIfNegative val="0"/>
          <c:dLbls>
            <c:dLbl>
              <c:idx val="0"/>
              <c:layout>
                <c:manualLayout>
                  <c:x val="0"/>
                  <c:y val="-0.34269507770474888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C51-4D05-A6E4-A73FE6387AEC}"/>
                </c:ext>
              </c:extLst>
            </c:dLbl>
            <c:dLbl>
              <c:idx val="1"/>
              <c:layout>
                <c:manualLayout>
                  <c:x val="1.2820347323364743E-3"/>
                  <c:y val="-0.2957089320725684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C51-4D05-A6E4-A73FE6387AEC}"/>
                </c:ext>
              </c:extLst>
            </c:dLbl>
            <c:dLbl>
              <c:idx val="2"/>
              <c:layout>
                <c:manualLayout>
                  <c:x val="-2.3774939330201637E-17"/>
                  <c:y val="-0.2788074308805507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C51-4D05-A6E4-A73FE6387AEC}"/>
                </c:ext>
              </c:extLst>
            </c:dLbl>
            <c:dLbl>
              <c:idx val="3"/>
              <c:layout>
                <c:manualLayout>
                  <c:x val="-2.3774939330201637E-17"/>
                  <c:y val="-0.271042867489553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C51-4D05-A6E4-A73FE6387AEC}"/>
                </c:ext>
              </c:extLst>
            </c:dLbl>
            <c:dLbl>
              <c:idx val="4"/>
              <c:layout>
                <c:manualLayout>
                  <c:x val="1.2908777531652677E-3"/>
                  <c:y val="-0.21028941725266678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C51-4D05-A6E4-A73FE6387AEC}"/>
                </c:ext>
              </c:extLst>
            </c:dLbl>
            <c:dLbl>
              <c:idx val="5"/>
              <c:layout>
                <c:manualLayout>
                  <c:x val="0"/>
                  <c:y val="-0.20619962371935038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C51-4D05-A6E4-A73FE6387AEC}"/>
                </c:ext>
              </c:extLst>
            </c:dLbl>
            <c:dLbl>
              <c:idx val="6"/>
              <c:layout>
                <c:manualLayout>
                  <c:x val="0"/>
                  <c:y val="-0.20216157391488174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C51-4D05-A6E4-A73FE6387AEC}"/>
                </c:ext>
              </c:extLst>
            </c:dLbl>
            <c:dLbl>
              <c:idx val="7"/>
              <c:layout>
                <c:manualLayout>
                  <c:x val="0"/>
                  <c:y val="-0.1978790105652104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C51-4D05-A6E4-A73FE6387AEC}"/>
                </c:ext>
              </c:extLst>
            </c:dLbl>
            <c:dLbl>
              <c:idx val="8"/>
              <c:layout>
                <c:manualLayout>
                  <c:x val="1.29682985347257E-3"/>
                  <c:y val="-0.1732657949657230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C51-4D05-A6E4-A73FE6387AEC}"/>
                </c:ext>
              </c:extLst>
            </c:dLbl>
            <c:dLbl>
              <c:idx val="9"/>
              <c:layout>
                <c:manualLayout>
                  <c:x val="0"/>
                  <c:y val="-0.1704495181520180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C51-4D05-A6E4-A73FE6387AEC}"/>
                </c:ext>
              </c:extLst>
            </c:dLbl>
            <c:dLbl>
              <c:idx val="10"/>
              <c:layout>
                <c:manualLayout>
                  <c:x val="0"/>
                  <c:y val="-0.1622854678420977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7C51-4D05-A6E4-A73FE6387AEC}"/>
                </c:ext>
              </c:extLst>
            </c:dLbl>
            <c:dLbl>
              <c:idx val="11"/>
              <c:layout>
                <c:manualLayout>
                  <c:x val="0"/>
                  <c:y val="-0.1618012091631914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7C51-4D05-A6E4-A73FE6387AEC}"/>
                </c:ext>
              </c:extLst>
            </c:dLbl>
            <c:dLbl>
              <c:idx val="12"/>
              <c:layout>
                <c:manualLayout>
                  <c:x val="-9.5099757320806549E-17"/>
                  <c:y val="-0.1290504344287788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7C51-4D05-A6E4-A73FE6387AEC}"/>
                </c:ext>
              </c:extLst>
            </c:dLbl>
            <c:dLbl>
              <c:idx val="13"/>
              <c:layout>
                <c:manualLayout>
                  <c:x val="-9.5099757320806549E-17"/>
                  <c:y val="-0.12573320949592068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7C51-4D05-A6E4-A73FE6387AEC}"/>
                </c:ext>
              </c:extLst>
            </c:dLbl>
            <c:dLbl>
              <c:idx val="14"/>
              <c:layout>
                <c:manualLayout>
                  <c:x val="-9.5099757320806549E-17"/>
                  <c:y val="-0.1219039101504116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7C51-4D05-A6E4-A73FE6387AEC}"/>
                </c:ext>
              </c:extLst>
            </c:dLbl>
            <c:dLbl>
              <c:idx val="15"/>
              <c:layout>
                <c:manualLayout>
                  <c:x val="-1.2968298534725222E-3"/>
                  <c:y val="-0.1156880208496144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7C51-4D05-A6E4-A73FE6387AEC}"/>
                </c:ext>
              </c:extLst>
            </c:dLbl>
            <c:dLbl>
              <c:idx val="16"/>
              <c:layout>
                <c:manualLayout>
                  <c:x val="-1.2968298534725222E-3"/>
                  <c:y val="-9.6893856749501045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7C51-4D05-A6E4-A73FE6387AEC}"/>
                </c:ext>
              </c:extLst>
            </c:dLbl>
            <c:dLbl>
              <c:idx val="17"/>
              <c:layout>
                <c:manualLayout>
                  <c:x val="0"/>
                  <c:y val="-8.3517667759339331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7C51-4D05-A6E4-A73FE6387AEC}"/>
                </c:ext>
              </c:extLst>
            </c:dLbl>
            <c:dLbl>
              <c:idx val="19"/>
              <c:layout>
                <c:manualLayout>
                  <c:x val="1.2968473285239332E-3"/>
                  <c:y val="-0.18318768699597454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7C51-4D05-A6E4-A73FE6387AEC}"/>
                </c:ext>
              </c:extLst>
            </c:dLbl>
            <c:dLbl>
              <c:idx val="20"/>
              <c:layout>
                <c:manualLayout>
                  <c:x val="1.440039407759184E-4"/>
                  <c:y val="-5.9064967032598226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7C51-4D05-A6E4-A73FE6387AE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b="1">
                    <a:solidFill>
                      <a:schemeClr val="tx1">
                        <a:lumMod val="65000"/>
                        <a:lumOff val="35000"/>
                      </a:schemeClr>
                    </a:solidFill>
                  </a:defRPr>
                </a:pPr>
                <a:endParaRPr lang="es-MX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'1A'!$C$4:$C$24</c:f>
              <c:strCache>
                <c:ptCount val="21"/>
                <c:pt idx="0">
                  <c:v>VEN</c:v>
                </c:pt>
                <c:pt idx="1">
                  <c:v>HND</c:v>
                </c:pt>
                <c:pt idx="2">
                  <c:v>GUY</c:v>
                </c:pt>
                <c:pt idx="3">
                  <c:v>GTM</c:v>
                </c:pt>
                <c:pt idx="4">
                  <c:v>COL</c:v>
                </c:pt>
                <c:pt idx="5">
                  <c:v>ECU</c:v>
                </c:pt>
                <c:pt idx="6">
                  <c:v>SLV</c:v>
                </c:pt>
                <c:pt idx="7">
                  <c:v>PER</c:v>
                </c:pt>
                <c:pt idx="8">
                  <c:v>MEX</c:v>
                </c:pt>
                <c:pt idx="9">
                  <c:v>PRY</c:v>
                </c:pt>
                <c:pt idx="10">
                  <c:v>BRA</c:v>
                </c:pt>
                <c:pt idx="11">
                  <c:v>DOM</c:v>
                </c:pt>
                <c:pt idx="12">
                  <c:v>BOL</c:v>
                </c:pt>
                <c:pt idx="13">
                  <c:v>ARG</c:v>
                </c:pt>
                <c:pt idx="14">
                  <c:v>CRI</c:v>
                </c:pt>
                <c:pt idx="15">
                  <c:v>PAN</c:v>
                </c:pt>
                <c:pt idx="16">
                  <c:v>URY</c:v>
                </c:pt>
                <c:pt idx="17">
                  <c:v>CHL</c:v>
                </c:pt>
                <c:pt idx="19">
                  <c:v>LAC</c:v>
                </c:pt>
                <c:pt idx="20">
                  <c:v>OECD</c:v>
                </c:pt>
              </c:strCache>
            </c:strRef>
          </c:cat>
          <c:val>
            <c:numRef>
              <c:f>'1A'!$G$4:$G$24</c:f>
              <c:numCache>
                <c:formatCode>0</c:formatCode>
                <c:ptCount val="21"/>
                <c:pt idx="0">
                  <c:v>71.004470825195313</c:v>
                </c:pt>
                <c:pt idx="1">
                  <c:v>60.174953460693359</c:v>
                </c:pt>
                <c:pt idx="2">
                  <c:v>57.939888000488281</c:v>
                </c:pt>
                <c:pt idx="3">
                  <c:v>55.366111755371094</c:v>
                </c:pt>
                <c:pt idx="4">
                  <c:v>41.222324371337891</c:v>
                </c:pt>
                <c:pt idx="5">
                  <c:v>40.369815826416016</c:v>
                </c:pt>
                <c:pt idx="6">
                  <c:v>38.657855987548828</c:v>
                </c:pt>
                <c:pt idx="7">
                  <c:v>37.667442321777344</c:v>
                </c:pt>
                <c:pt idx="8">
                  <c:v>31.975204467773438</c:v>
                </c:pt>
                <c:pt idx="9">
                  <c:v>31.323837280273438</c:v>
                </c:pt>
                <c:pt idx="10">
                  <c:v>29.435735702514648</c:v>
                </c:pt>
                <c:pt idx="11">
                  <c:v>29.323764801025391</c:v>
                </c:pt>
                <c:pt idx="12">
                  <c:v>21.749509811401367</c:v>
                </c:pt>
                <c:pt idx="13">
                  <c:v>20.98236083984375</c:v>
                </c:pt>
                <c:pt idx="14">
                  <c:v>20.874841690063477</c:v>
                </c:pt>
                <c:pt idx="15">
                  <c:v>19.437280654907227</c:v>
                </c:pt>
                <c:pt idx="16">
                  <c:v>14.31268310546875</c:v>
                </c:pt>
                <c:pt idx="17">
                  <c:v>11.219173431396484</c:v>
                </c:pt>
                <c:pt idx="19">
                  <c:v>33.491766934040719</c:v>
                </c:pt>
                <c:pt idx="20">
                  <c:v>4.7540456678994136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46-4C9C-BBA9-B0EF33C5FC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6"/>
        <c:overlap val="-100"/>
        <c:axId val="1409620879"/>
        <c:axId val="1409307375"/>
      </c:barChart>
      <c:catAx>
        <c:axId val="626367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ntserrat" pitchFamily="2" charset="0"/>
                <a:ea typeface="+mn-ea"/>
                <a:cs typeface="+mn-cs"/>
              </a:defRPr>
            </a:pPr>
            <a:endParaRPr lang="es-MX"/>
          </a:p>
        </c:txPr>
        <c:crossAx val="625661520"/>
        <c:crosses val="autoZero"/>
        <c:auto val="1"/>
        <c:lblAlgn val="ctr"/>
        <c:lblOffset val="100"/>
        <c:noMultiLvlLbl val="0"/>
      </c:catAx>
      <c:valAx>
        <c:axId val="625661520"/>
        <c:scaling>
          <c:orientation val="minMax"/>
          <c:max val="80"/>
          <c:min val="-1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Montserrat" pitchFamily="2" charset="0"/>
                    <a:ea typeface="+mn-ea"/>
                    <a:cs typeface="+mn-cs"/>
                  </a:defRPr>
                </a:pPr>
                <a:r>
                  <a:rPr lang="en-US" b="0">
                    <a:solidFill>
                      <a:sysClr val="windowText" lastClr="000000"/>
                    </a:solidFill>
                  </a:rPr>
                  <a:t>% of the 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Montserrat" pitchFamily="2" charset="0"/>
                <a:ea typeface="+mn-ea"/>
                <a:cs typeface="+mn-cs"/>
              </a:defRPr>
            </a:pPr>
            <a:endParaRPr lang="es-MX"/>
          </a:p>
        </c:txPr>
        <c:crossAx val="626367008"/>
        <c:crossesAt val="1"/>
        <c:crossBetween val="between"/>
        <c:majorUnit val="10"/>
      </c:valAx>
      <c:valAx>
        <c:axId val="1409307375"/>
        <c:scaling>
          <c:orientation val="minMax"/>
        </c:scaling>
        <c:delete val="1"/>
        <c:axPos val="r"/>
        <c:numFmt formatCode="0" sourceLinked="1"/>
        <c:majorTickMark val="out"/>
        <c:minorTickMark val="none"/>
        <c:tickLblPos val="high"/>
        <c:crossAx val="1409620879"/>
        <c:crosses val="max"/>
        <c:crossBetween val="between"/>
      </c:valAx>
      <c:catAx>
        <c:axId val="140962087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09307375"/>
        <c:crossesAt val="9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rgbClr val="6BB2E7"/>
                </a:solidFill>
                <a:latin typeface="Montserrat" pitchFamily="2" charset="0"/>
                <a:ea typeface="+mn-ea"/>
                <a:cs typeface="+mn-cs"/>
              </a:defRPr>
            </a:pPr>
            <a:endParaRPr lang="es-MX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rgbClr val="004E70"/>
                </a:solidFill>
                <a:latin typeface="Montserrat" pitchFamily="2" charset="0"/>
                <a:ea typeface="+mn-ea"/>
                <a:cs typeface="+mn-cs"/>
              </a:defRPr>
            </a:pPr>
            <a:endParaRPr lang="es-MX"/>
          </a:p>
        </c:txPr>
      </c:legendEntry>
      <c:layout>
        <c:manualLayout>
          <c:xMode val="edge"/>
          <c:yMode val="edge"/>
          <c:x val="0.28070457664499526"/>
          <c:y val="0.85375717255539307"/>
          <c:w val="0.44146583469959272"/>
          <c:h val="6.182777011657777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ontserrat" pitchFamily="2" charset="0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>
          <a:latin typeface="Montserrat" pitchFamily="2" charset="0"/>
        </a:defRPr>
      </a:pPr>
      <a:endParaRPr lang="es-MX"/>
    </a:p>
  </c:txPr>
  <c:printSettings>
    <c:headerFooter/>
    <c:pageMargins b="0.75" l="0.7" r="0.7" t="0.75" header="0.3" footer="0.3"/>
    <c:pageSetup orientation="portrait"/>
  </c:printSettings>
  <c:userShapes r:id="rId2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'3A'!$R$7</c:f>
              <c:strCache>
                <c:ptCount val="1"/>
                <c:pt idx="0">
                  <c:v>Extreme Poor</c:v>
                </c:pt>
              </c:strCache>
            </c:strRef>
          </c:tx>
          <c:spPr>
            <a:solidFill>
              <a:srgbClr val="8FC5ED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Montserrat" pitchFamily="2" charset="0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'3A'!$P$8:$P$20</c:f>
              <c:strCache>
                <c:ptCount val="13"/>
                <c:pt idx="0">
                  <c:v>Women</c:v>
                </c:pt>
                <c:pt idx="2">
                  <c:v>0-15 years old</c:v>
                </c:pt>
                <c:pt idx="3">
                  <c:v>65+ years old</c:v>
                </c:pt>
                <c:pt idx="5">
                  <c:v>Indigenous people</c:v>
                </c:pt>
                <c:pt idx="6">
                  <c:v>Afro-descendants</c:v>
                </c:pt>
                <c:pt idx="8">
                  <c:v>People with disabilities</c:v>
                </c:pt>
                <c:pt idx="10">
                  <c:v>Migrants</c:v>
                </c:pt>
                <c:pt idx="12">
                  <c:v>Total population</c:v>
                </c:pt>
              </c:strCache>
            </c:strRef>
          </c:cat>
          <c:val>
            <c:numRef>
              <c:f>'3A'!$R$8:$R$20</c:f>
              <c:numCache>
                <c:formatCode>0</c:formatCode>
                <c:ptCount val="13"/>
                <c:pt idx="0">
                  <c:v>14.561817388451109</c:v>
                </c:pt>
                <c:pt idx="2">
                  <c:v>21.361783440903785</c:v>
                </c:pt>
                <c:pt idx="3">
                  <c:v>10.551139530106886</c:v>
                </c:pt>
                <c:pt idx="5">
                  <c:v>22.687184545288201</c:v>
                </c:pt>
                <c:pt idx="6">
                  <c:v>19.576560066366984</c:v>
                </c:pt>
                <c:pt idx="8">
                  <c:v>13.484131589931598</c:v>
                </c:pt>
                <c:pt idx="10">
                  <c:v>8.8898411980740306</c:v>
                </c:pt>
                <c:pt idx="12">
                  <c:v>14.206571375766352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2A-4B13-BFA8-A66A25454ABE}"/>
            </c:ext>
          </c:extLst>
        </c:ser>
        <c:ser>
          <c:idx val="1"/>
          <c:order val="1"/>
          <c:tx>
            <c:strRef>
              <c:f>'3A'!$S$7</c:f>
              <c:strCache>
                <c:ptCount val="1"/>
                <c:pt idx="0">
                  <c:v>Moderate Poor</c:v>
                </c:pt>
              </c:strCache>
            </c:strRef>
          </c:tx>
          <c:spPr>
            <a:solidFill>
              <a:srgbClr val="004E7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Montserrat" pitchFamily="2" charset="0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'3A'!$P$8:$P$20</c:f>
              <c:strCache>
                <c:ptCount val="13"/>
                <c:pt idx="0">
                  <c:v>Women</c:v>
                </c:pt>
                <c:pt idx="2">
                  <c:v>0-15 years old</c:v>
                </c:pt>
                <c:pt idx="3">
                  <c:v>65+ years old</c:v>
                </c:pt>
                <c:pt idx="5">
                  <c:v>Indigenous people</c:v>
                </c:pt>
                <c:pt idx="6">
                  <c:v>Afro-descendants</c:v>
                </c:pt>
                <c:pt idx="8">
                  <c:v>People with disabilities</c:v>
                </c:pt>
                <c:pt idx="10">
                  <c:v>Migrants</c:v>
                </c:pt>
                <c:pt idx="12">
                  <c:v>Total population</c:v>
                </c:pt>
              </c:strCache>
            </c:strRef>
          </c:cat>
          <c:val>
            <c:numRef>
              <c:f>'3A'!$S$8:$S$20</c:f>
              <c:numCache>
                <c:formatCode>0</c:formatCode>
                <c:ptCount val="13"/>
                <c:pt idx="0">
                  <c:v>19.69648448777151</c:v>
                </c:pt>
                <c:pt idx="2">
                  <c:v>25.773466685901671</c:v>
                </c:pt>
                <c:pt idx="3">
                  <c:v>13.893943024604077</c:v>
                </c:pt>
                <c:pt idx="5">
                  <c:v>25.079325303478189</c:v>
                </c:pt>
                <c:pt idx="6">
                  <c:v>24.068338666640901</c:v>
                </c:pt>
                <c:pt idx="8">
                  <c:v>20.935802178612768</c:v>
                </c:pt>
                <c:pt idx="10">
                  <c:v>15.39979712306627</c:v>
                </c:pt>
                <c:pt idx="12">
                  <c:v>19.285195684669439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2A-4B13-BFA8-A66A25454ABE}"/>
            </c:ext>
          </c:extLst>
        </c:ser>
        <c:ser>
          <c:idx val="2"/>
          <c:order val="2"/>
          <c:tx>
            <c:strRef>
              <c:f>'3A'!$T$7</c:f>
              <c:strCache>
                <c:ptCount val="1"/>
                <c:pt idx="0">
                  <c:v>Not Poor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Montserrat" pitchFamily="2" charset="0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'3A'!$P$8:$P$20</c:f>
              <c:strCache>
                <c:ptCount val="13"/>
                <c:pt idx="0">
                  <c:v>Women</c:v>
                </c:pt>
                <c:pt idx="2">
                  <c:v>0-15 years old</c:v>
                </c:pt>
                <c:pt idx="3">
                  <c:v>65+ years old</c:v>
                </c:pt>
                <c:pt idx="5">
                  <c:v>Indigenous people</c:v>
                </c:pt>
                <c:pt idx="6">
                  <c:v>Afro-descendants</c:v>
                </c:pt>
                <c:pt idx="8">
                  <c:v>People with disabilities</c:v>
                </c:pt>
                <c:pt idx="10">
                  <c:v>Migrants</c:v>
                </c:pt>
                <c:pt idx="12">
                  <c:v>Total population</c:v>
                </c:pt>
              </c:strCache>
            </c:strRef>
          </c:cat>
          <c:val>
            <c:numRef>
              <c:f>'3A'!$T$8:$T$20</c:f>
              <c:numCache>
                <c:formatCode>0</c:formatCode>
                <c:ptCount val="13"/>
                <c:pt idx="0">
                  <c:v>65.741698123777368</c:v>
                </c:pt>
                <c:pt idx="2">
                  <c:v>52.864749873194548</c:v>
                </c:pt>
                <c:pt idx="3">
                  <c:v>75.554917445289064</c:v>
                </c:pt>
                <c:pt idx="5">
                  <c:v>52.233490151233617</c:v>
                </c:pt>
                <c:pt idx="6">
                  <c:v>56.355101266992108</c:v>
                </c:pt>
                <c:pt idx="8">
                  <c:v>65.580066231455632</c:v>
                </c:pt>
                <c:pt idx="10">
                  <c:v>75.710361678859712</c:v>
                </c:pt>
                <c:pt idx="12">
                  <c:v>66.508232939564209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2A-4B13-BFA8-A66A25454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overlap val="100"/>
        <c:axId val="675394671"/>
        <c:axId val="675419631"/>
      </c:barChart>
      <c:catAx>
        <c:axId val="6753946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Montserrat" pitchFamily="2" charset="0"/>
                <a:ea typeface="+mn-ea"/>
                <a:cs typeface="+mn-cs"/>
              </a:defRPr>
            </a:pPr>
            <a:endParaRPr lang="es-MX"/>
          </a:p>
        </c:txPr>
        <c:crossAx val="675419631"/>
        <c:crosses val="autoZero"/>
        <c:auto val="1"/>
        <c:lblAlgn val="ctr"/>
        <c:lblOffset val="100"/>
        <c:noMultiLvlLbl val="0"/>
      </c:catAx>
      <c:valAx>
        <c:axId val="675419631"/>
        <c:scaling>
          <c:orientation val="minMax"/>
          <c:max val="1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ontserrat" pitchFamily="2" charset="0"/>
                    <a:ea typeface="+mn-ea"/>
                    <a:cs typeface="+mn-cs"/>
                  </a:defRPr>
                </a:pPr>
                <a:r>
                  <a:rPr lang="en-US"/>
                  <a:t>% of the 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Montserrat" pitchFamily="2" charset="0"/>
                  <a:ea typeface="+mn-ea"/>
                  <a:cs typeface="+mn-cs"/>
                </a:defRPr>
              </a:pPr>
              <a:endParaRPr lang="es-MX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ntserrat" pitchFamily="2" charset="0"/>
                <a:ea typeface="+mn-ea"/>
                <a:cs typeface="+mn-cs"/>
              </a:defRPr>
            </a:pPr>
            <a:endParaRPr lang="es-MX"/>
          </a:p>
        </c:txPr>
        <c:crossAx val="675394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6BB2E7"/>
                </a:solidFill>
                <a:latin typeface="Montserrat" pitchFamily="2" charset="0"/>
                <a:ea typeface="+mn-ea"/>
                <a:cs typeface="+mn-cs"/>
              </a:defRPr>
            </a:pPr>
            <a:endParaRPr lang="es-MX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00283A"/>
                </a:solidFill>
                <a:latin typeface="Montserrat" pitchFamily="2" charset="0"/>
                <a:ea typeface="+mn-ea"/>
                <a:cs typeface="+mn-cs"/>
              </a:defRPr>
            </a:pPr>
            <a:endParaRPr lang="es-MX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>
                    <a:lumMod val="50000"/>
                  </a:schemeClr>
                </a:solidFill>
                <a:latin typeface="Montserrat" pitchFamily="2" charset="0"/>
                <a:ea typeface="+mn-ea"/>
                <a:cs typeface="+mn-cs"/>
              </a:defRPr>
            </a:pPr>
            <a:endParaRPr lang="es-MX"/>
          </a:p>
        </c:txPr>
      </c:legendEntry>
      <c:layout>
        <c:manualLayout>
          <c:xMode val="edge"/>
          <c:yMode val="edge"/>
          <c:x val="0.15593133115205976"/>
          <c:y val="0.91900207317865912"/>
          <c:w val="0.84406871203707035"/>
          <c:h val="5.973884812062211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ontserrat" pitchFamily="2" charset="0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Montserrat" pitchFamily="2" charset="0"/>
        </a:defRPr>
      </a:pPr>
      <a:endParaRPr lang="es-MX"/>
    </a:p>
  </c:txPr>
  <c:printSettings>
    <c:headerFooter/>
    <c:pageMargins b="0.75" l="0.7" r="0.7" t="0.75" header="0.3" footer="0.3"/>
    <c:pageSetup/>
  </c:printSettings>
  <c:userShapes r:id="rId3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20663958514231856"/>
          <c:y val="5.1662260345926969E-2"/>
          <c:w val="0.70281650488464442"/>
          <c:h val="0.74148811973091167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'3A'!$B$4</c:f>
              <c:strCache>
                <c:ptCount val="1"/>
                <c:pt idx="0">
                  <c:v>Extreme Poor</c:v>
                </c:pt>
              </c:strCache>
            </c:strRef>
          </c:tx>
          <c:spPr>
            <a:solidFill>
              <a:schemeClr val="accent1">
                <a:shade val="58000"/>
              </a:schemeClr>
            </a:solidFill>
            <a:ln>
              <a:noFill/>
            </a:ln>
            <a:effectLst/>
          </c:spPr>
          <c:invertIfNegative val="0"/>
          <c:val>
            <c:numRef>
              <c:f>'3A'!$B$5:$B$18</c:f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'3A'!$A$5:$A$18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725B-4D83-B8D9-17466FEE5CD0}"/>
            </c:ext>
          </c:extLst>
        </c:ser>
        <c:ser>
          <c:idx val="1"/>
          <c:order val="1"/>
          <c:tx>
            <c:strRef>
              <c:f>'3A'!$C$4</c:f>
              <c:strCache>
                <c:ptCount val="1"/>
                <c:pt idx="0">
                  <c:v>Moderate Poor</c:v>
                </c:pt>
              </c:strCache>
            </c:strRef>
          </c:tx>
          <c:spPr>
            <a:solidFill>
              <a:schemeClr val="accent1">
                <a:shade val="86000"/>
              </a:schemeClr>
            </a:solidFill>
            <a:ln>
              <a:noFill/>
            </a:ln>
            <a:effectLst/>
          </c:spPr>
          <c:invertIfNegative val="0"/>
          <c:val>
            <c:numRef>
              <c:f>'3A'!$C$5:$C$18</c:f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'3A'!$A$5:$A$18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725B-4D83-B8D9-17466FEE5CD0}"/>
            </c:ext>
          </c:extLst>
        </c:ser>
        <c:ser>
          <c:idx val="2"/>
          <c:order val="2"/>
          <c:tx>
            <c:strRef>
              <c:f>'3A'!$D$4</c:f>
              <c:strCache>
                <c:ptCount val="1"/>
                <c:pt idx="0">
                  <c:v>Not Poor</c:v>
                </c:pt>
              </c:strCache>
            </c:strRef>
          </c:tx>
          <c:spPr>
            <a:solidFill>
              <a:schemeClr val="accent1">
                <a:tint val="86000"/>
              </a:schemeClr>
            </a:solidFill>
            <a:ln>
              <a:noFill/>
            </a:ln>
            <a:effectLst/>
          </c:spPr>
          <c:invertIfNegative val="0"/>
          <c:val>
            <c:numRef>
              <c:f>'3A'!$D$5:$D$18</c:f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'3A'!$A$5:$A$18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725B-4D83-B8D9-17466FEE5C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overlap val="100"/>
        <c:axId val="219828832"/>
        <c:axId val="219821632"/>
      </c:barChart>
      <c:barChart>
        <c:barDir val="bar"/>
        <c:grouping val="stacked"/>
        <c:varyColors val="0"/>
        <c:ser>
          <c:idx val="3"/>
          <c:order val="3"/>
          <c:spPr>
            <a:solidFill>
              <a:schemeClr val="accent1">
                <a:tint val="58000"/>
              </a:schemeClr>
            </a:solidFill>
            <a:ln>
              <a:noFill/>
            </a:ln>
            <a:effectLst/>
          </c:spPr>
          <c:invertIfNegative val="0"/>
          <c:val>
            <c:numRef>
              <c:f>'3A'!$F$5:$F$18</c:f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'3A'!$A$5:$A$18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5-725B-4D83-B8D9-17466FEE5C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overlap val="100"/>
        <c:axId val="113357455"/>
        <c:axId val="113350255"/>
      </c:barChart>
      <c:catAx>
        <c:axId val="21982883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ntserrat" pitchFamily="2" charset="0"/>
                <a:ea typeface="+mn-ea"/>
                <a:cs typeface="+mn-cs"/>
              </a:defRPr>
            </a:pPr>
            <a:endParaRPr lang="es-MX"/>
          </a:p>
        </c:txPr>
        <c:crossAx val="219821632"/>
        <c:crossesAt val="0"/>
        <c:auto val="1"/>
        <c:lblAlgn val="ctr"/>
        <c:lblOffset val="100"/>
        <c:noMultiLvlLbl val="0"/>
      </c:catAx>
      <c:valAx>
        <c:axId val="219821632"/>
        <c:scaling>
          <c:orientation val="minMax"/>
          <c:max val="1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ontserrat" pitchFamily="2" charset="0"/>
                    <a:ea typeface="+mn-ea"/>
                    <a:cs typeface="+mn-cs"/>
                  </a:defRPr>
                </a:pPr>
                <a:r>
                  <a:rPr lang="en-US"/>
                  <a:t>% of migrants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Montserrat" pitchFamily="2" charset="0"/>
                  <a:ea typeface="+mn-ea"/>
                  <a:cs typeface="+mn-cs"/>
                </a:defRPr>
              </a:pPr>
              <a:endParaRPr lang="es-MX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ntserrat" pitchFamily="2" charset="0"/>
                <a:ea typeface="+mn-ea"/>
                <a:cs typeface="+mn-cs"/>
              </a:defRPr>
            </a:pPr>
            <a:endParaRPr lang="es-MX"/>
          </a:p>
        </c:txPr>
        <c:crossAx val="219828832"/>
        <c:crosses val="autoZero"/>
        <c:crossBetween val="between"/>
        <c:majorUnit val="20"/>
      </c:valAx>
      <c:valAx>
        <c:axId val="113350255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113357455"/>
        <c:crosses val="max"/>
        <c:crossBetween val="between"/>
      </c:valAx>
      <c:catAx>
        <c:axId val="11335745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335025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91225750372598102"/>
          <c:w val="1"/>
          <c:h val="8.77424962740189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ontserrat" pitchFamily="2" charset="0"/>
              <a:ea typeface="+mn-ea"/>
              <a:cs typeface="+mn-cs"/>
            </a:defRPr>
          </a:pPr>
          <a:endParaRPr lang="es-MX"/>
        </a:p>
      </c:txPr>
    </c:legend>
    <c:plotVisOnly val="1"/>
    <c:dispBlanksAs val="zero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Montserrat" pitchFamily="2" charset="0"/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21613988287487312"/>
          <c:y val="2.2495526249067591E-2"/>
          <c:w val="0.70281650488464442"/>
          <c:h val="0.77822862234209056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'3A'!$B$24</c:f>
              <c:strCache>
                <c:ptCount val="1"/>
                <c:pt idx="0">
                  <c:v>Extreme Poor</c:v>
                </c:pt>
              </c:strCache>
            </c:strRef>
          </c:tx>
          <c:spPr>
            <a:solidFill>
              <a:schemeClr val="accent1">
                <a:shade val="58000"/>
              </a:schemeClr>
            </a:solidFill>
            <a:ln>
              <a:noFill/>
            </a:ln>
            <a:effectLst/>
          </c:spPr>
          <c:invertIfNegative val="0"/>
          <c:val>
            <c:numRef>
              <c:f>'3A'!$B$25:$B$43</c:f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'3A'!$A$25:$A$43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725B-4D83-B8D9-17466FEE5CD0}"/>
            </c:ext>
          </c:extLst>
        </c:ser>
        <c:ser>
          <c:idx val="1"/>
          <c:order val="1"/>
          <c:tx>
            <c:strRef>
              <c:f>'3A'!$C$24</c:f>
              <c:strCache>
                <c:ptCount val="1"/>
                <c:pt idx="0">
                  <c:v>Moderate Poor</c:v>
                </c:pt>
              </c:strCache>
            </c:strRef>
          </c:tx>
          <c:spPr>
            <a:solidFill>
              <a:schemeClr val="accent1">
                <a:shade val="86000"/>
              </a:schemeClr>
            </a:solidFill>
            <a:ln>
              <a:noFill/>
            </a:ln>
            <a:effectLst/>
          </c:spPr>
          <c:invertIfNegative val="0"/>
          <c:val>
            <c:numRef>
              <c:f>'3A'!$C$25:$C$43</c:f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'3A'!$A$25:$A$43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725B-4D83-B8D9-17466FEE5CD0}"/>
            </c:ext>
          </c:extLst>
        </c:ser>
        <c:ser>
          <c:idx val="2"/>
          <c:order val="2"/>
          <c:tx>
            <c:strRef>
              <c:f>'3A'!$D$24</c:f>
              <c:strCache>
                <c:ptCount val="1"/>
                <c:pt idx="0">
                  <c:v>Not Poor</c:v>
                </c:pt>
              </c:strCache>
            </c:strRef>
          </c:tx>
          <c:spPr>
            <a:solidFill>
              <a:schemeClr val="accent1">
                <a:tint val="86000"/>
              </a:schemeClr>
            </a:solidFill>
            <a:ln>
              <a:noFill/>
            </a:ln>
            <a:effectLst/>
          </c:spPr>
          <c:invertIfNegative val="0"/>
          <c:val>
            <c:numRef>
              <c:f>'3A'!$D$25:$D$43</c:f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'3A'!$A$25:$A$43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725B-4D83-B8D9-17466FEE5C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overlap val="100"/>
        <c:axId val="219828832"/>
        <c:axId val="219821632"/>
      </c:barChart>
      <c:barChart>
        <c:barDir val="bar"/>
        <c:grouping val="stacked"/>
        <c:varyColors val="0"/>
        <c:ser>
          <c:idx val="3"/>
          <c:order val="3"/>
          <c:spPr>
            <a:solidFill>
              <a:schemeClr val="accent1">
                <a:tint val="58000"/>
              </a:schemeClr>
            </a:solidFill>
            <a:ln>
              <a:noFill/>
            </a:ln>
            <a:effectLst/>
          </c:spPr>
          <c:invertIfNegative val="0"/>
          <c:val>
            <c:numRef>
              <c:f>'3A'!$F$25:$F$43</c:f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'3A'!$A$25:$A$43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5-725B-4D83-B8D9-17466FEE5C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overlap val="100"/>
        <c:axId val="113357455"/>
        <c:axId val="113350255"/>
      </c:barChart>
      <c:catAx>
        <c:axId val="21982883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ntserrat" pitchFamily="2" charset="0"/>
                <a:ea typeface="+mn-ea"/>
                <a:cs typeface="+mn-cs"/>
              </a:defRPr>
            </a:pPr>
            <a:endParaRPr lang="es-MX"/>
          </a:p>
        </c:txPr>
        <c:crossAx val="219821632"/>
        <c:crosses val="autoZero"/>
        <c:auto val="1"/>
        <c:lblAlgn val="ctr"/>
        <c:lblOffset val="100"/>
        <c:noMultiLvlLbl val="0"/>
      </c:catAx>
      <c:valAx>
        <c:axId val="219821632"/>
        <c:scaling>
          <c:orientation val="minMax"/>
          <c:max val="1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ontserrat" pitchFamily="2" charset="0"/>
                    <a:ea typeface="+mn-ea"/>
                    <a:cs typeface="+mn-cs"/>
                  </a:defRPr>
                </a:pPr>
                <a:r>
                  <a:rPr lang="en-US"/>
                  <a:t>% of women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Montserrat" pitchFamily="2" charset="0"/>
                  <a:ea typeface="+mn-ea"/>
                  <a:cs typeface="+mn-cs"/>
                </a:defRPr>
              </a:pPr>
              <a:endParaRPr lang="es-MX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ntserrat" pitchFamily="2" charset="0"/>
                <a:ea typeface="+mn-ea"/>
                <a:cs typeface="+mn-cs"/>
              </a:defRPr>
            </a:pPr>
            <a:endParaRPr lang="es-MX"/>
          </a:p>
        </c:txPr>
        <c:crossAx val="219828832"/>
        <c:crosses val="autoZero"/>
        <c:crossBetween val="between"/>
        <c:majorUnit val="20"/>
      </c:valAx>
      <c:valAx>
        <c:axId val="113350255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113357455"/>
        <c:crosses val="max"/>
        <c:crossBetween val="between"/>
      </c:valAx>
      <c:catAx>
        <c:axId val="11335745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335025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90975911254525166"/>
          <c:w val="1"/>
          <c:h val="8.77424962740189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ontserrat" pitchFamily="2" charset="0"/>
              <a:ea typeface="+mn-ea"/>
              <a:cs typeface="+mn-cs"/>
            </a:defRPr>
          </a:pPr>
          <a:endParaRPr lang="es-MX"/>
        </a:p>
      </c:txPr>
    </c:legend>
    <c:plotVisOnly val="1"/>
    <c:dispBlanksAs val="zero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Montserrat" pitchFamily="2" charset="0"/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20663958514231856"/>
          <c:y val="5.1662260345926969E-2"/>
          <c:w val="0.70281650488464442"/>
          <c:h val="0.74148811973091167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'3A'!$B$47</c:f>
              <c:strCache>
                <c:ptCount val="1"/>
                <c:pt idx="0">
                  <c:v>Extreme Poor</c:v>
                </c:pt>
              </c:strCache>
            </c:strRef>
          </c:tx>
          <c:spPr>
            <a:solidFill>
              <a:schemeClr val="accent1">
                <a:shade val="58000"/>
              </a:schemeClr>
            </a:solidFill>
            <a:ln>
              <a:noFill/>
            </a:ln>
            <a:effectLst/>
          </c:spPr>
          <c:invertIfNegative val="0"/>
          <c:val>
            <c:numRef>
              <c:f>'3A'!$B$48:$B$66</c:f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'3A'!$A$48:$A$66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725B-4D83-B8D9-17466FEE5CD0}"/>
            </c:ext>
          </c:extLst>
        </c:ser>
        <c:ser>
          <c:idx val="1"/>
          <c:order val="1"/>
          <c:tx>
            <c:strRef>
              <c:f>'3A'!$C$47</c:f>
              <c:strCache>
                <c:ptCount val="1"/>
                <c:pt idx="0">
                  <c:v>Moderate Poor</c:v>
                </c:pt>
              </c:strCache>
            </c:strRef>
          </c:tx>
          <c:spPr>
            <a:solidFill>
              <a:schemeClr val="accent1">
                <a:shade val="86000"/>
              </a:schemeClr>
            </a:solidFill>
            <a:ln>
              <a:noFill/>
            </a:ln>
            <a:effectLst/>
          </c:spPr>
          <c:invertIfNegative val="0"/>
          <c:val>
            <c:numRef>
              <c:f>'3A'!$C$48:$C$66</c:f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'3A'!$A$48:$A$66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725B-4D83-B8D9-17466FEE5CD0}"/>
            </c:ext>
          </c:extLst>
        </c:ser>
        <c:ser>
          <c:idx val="2"/>
          <c:order val="2"/>
          <c:tx>
            <c:strRef>
              <c:f>'3A'!$D$47</c:f>
              <c:strCache>
                <c:ptCount val="1"/>
                <c:pt idx="0">
                  <c:v>Not Poor</c:v>
                </c:pt>
              </c:strCache>
            </c:strRef>
          </c:tx>
          <c:spPr>
            <a:solidFill>
              <a:schemeClr val="accent1">
                <a:tint val="86000"/>
              </a:schemeClr>
            </a:solidFill>
            <a:ln>
              <a:noFill/>
            </a:ln>
            <a:effectLst/>
          </c:spPr>
          <c:invertIfNegative val="0"/>
          <c:val>
            <c:numRef>
              <c:f>'3A'!$D$48:$D$66</c:f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'3A'!$A$48:$A$66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725B-4D83-B8D9-17466FEE5C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overlap val="100"/>
        <c:axId val="219828832"/>
        <c:axId val="219821632"/>
      </c:barChart>
      <c:barChart>
        <c:barDir val="bar"/>
        <c:grouping val="stacked"/>
        <c:varyColors val="0"/>
        <c:ser>
          <c:idx val="3"/>
          <c:order val="3"/>
          <c:spPr>
            <a:solidFill>
              <a:schemeClr val="accent1">
                <a:tint val="58000"/>
              </a:schemeClr>
            </a:solidFill>
            <a:ln>
              <a:noFill/>
            </a:ln>
            <a:effectLst/>
          </c:spPr>
          <c:invertIfNegative val="0"/>
          <c:val>
            <c:numRef>
              <c:f>'3A'!$F$48:$F$66</c:f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'3A'!$A$48:$A$66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5-725B-4D83-B8D9-17466FEE5C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overlap val="100"/>
        <c:axId val="113357455"/>
        <c:axId val="113350255"/>
      </c:barChart>
      <c:catAx>
        <c:axId val="21982883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ntserrat" pitchFamily="2" charset="0"/>
                <a:ea typeface="+mn-ea"/>
                <a:cs typeface="+mn-cs"/>
              </a:defRPr>
            </a:pPr>
            <a:endParaRPr lang="es-MX"/>
          </a:p>
        </c:txPr>
        <c:crossAx val="219821632"/>
        <c:crosses val="autoZero"/>
        <c:auto val="1"/>
        <c:lblAlgn val="ctr"/>
        <c:lblOffset val="100"/>
        <c:noMultiLvlLbl val="0"/>
      </c:catAx>
      <c:valAx>
        <c:axId val="219821632"/>
        <c:scaling>
          <c:orientation val="minMax"/>
          <c:max val="1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ontserrat" pitchFamily="2" charset="0"/>
                    <a:ea typeface="+mn-ea"/>
                    <a:cs typeface="+mn-cs"/>
                  </a:defRPr>
                </a:pPr>
                <a:r>
                  <a:rPr lang="en-US"/>
                  <a:t>% of people </a:t>
                </a:r>
                <a:r>
                  <a:rPr lang="en-US" baseline="0"/>
                  <a:t>aged 0-15 years old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7813798951282395"/>
              <c:y val="0.849634419780413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Montserrat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ntserrat" pitchFamily="2" charset="0"/>
                <a:ea typeface="+mn-ea"/>
                <a:cs typeface="+mn-cs"/>
              </a:defRPr>
            </a:pPr>
            <a:endParaRPr lang="es-MX"/>
          </a:p>
        </c:txPr>
        <c:crossAx val="219828832"/>
        <c:crosses val="autoZero"/>
        <c:crossBetween val="between"/>
        <c:majorUnit val="20"/>
      </c:valAx>
      <c:valAx>
        <c:axId val="113350255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113357455"/>
        <c:crosses val="max"/>
        <c:crossBetween val="between"/>
      </c:valAx>
      <c:catAx>
        <c:axId val="11335745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335025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89664270227091192"/>
          <c:w val="1"/>
          <c:h val="8.77424962740189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ontserrat" pitchFamily="2" charset="0"/>
              <a:ea typeface="+mn-ea"/>
              <a:cs typeface="+mn-cs"/>
            </a:defRPr>
          </a:pPr>
          <a:endParaRPr lang="es-MX"/>
        </a:p>
      </c:txPr>
    </c:legend>
    <c:plotVisOnly val="1"/>
    <c:dispBlanksAs val="zero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Montserrat" pitchFamily="2" charset="0"/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20663958514231856"/>
          <c:y val="5.1662260345926969E-2"/>
          <c:w val="0.70281650488464442"/>
          <c:h val="0.74148811973091167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'3A'!$B$70</c:f>
              <c:strCache>
                <c:ptCount val="1"/>
                <c:pt idx="0">
                  <c:v>Extreme Poor</c:v>
                </c:pt>
              </c:strCache>
            </c:strRef>
          </c:tx>
          <c:spPr>
            <a:solidFill>
              <a:schemeClr val="accent1">
                <a:shade val="58000"/>
              </a:schemeClr>
            </a:solidFill>
            <a:ln>
              <a:noFill/>
            </a:ln>
            <a:effectLst/>
          </c:spPr>
          <c:invertIfNegative val="0"/>
          <c:val>
            <c:numRef>
              <c:f>'3A'!$B$71:$B$89</c:f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'3A'!$A$71:$A$89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725B-4D83-B8D9-17466FEE5CD0}"/>
            </c:ext>
          </c:extLst>
        </c:ser>
        <c:ser>
          <c:idx val="1"/>
          <c:order val="1"/>
          <c:tx>
            <c:strRef>
              <c:f>'3A'!$C$70</c:f>
              <c:strCache>
                <c:ptCount val="1"/>
                <c:pt idx="0">
                  <c:v>Moderate Poor</c:v>
                </c:pt>
              </c:strCache>
            </c:strRef>
          </c:tx>
          <c:spPr>
            <a:solidFill>
              <a:schemeClr val="accent1">
                <a:shade val="86000"/>
              </a:schemeClr>
            </a:solidFill>
            <a:ln>
              <a:noFill/>
            </a:ln>
            <a:effectLst/>
          </c:spPr>
          <c:invertIfNegative val="0"/>
          <c:val>
            <c:numRef>
              <c:f>'3A'!$C$71:$C$89</c:f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'3A'!$A$71:$A$89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725B-4D83-B8D9-17466FEE5CD0}"/>
            </c:ext>
          </c:extLst>
        </c:ser>
        <c:ser>
          <c:idx val="2"/>
          <c:order val="2"/>
          <c:tx>
            <c:strRef>
              <c:f>'3A'!$D$70</c:f>
              <c:strCache>
                <c:ptCount val="1"/>
                <c:pt idx="0">
                  <c:v>Not Poor</c:v>
                </c:pt>
              </c:strCache>
            </c:strRef>
          </c:tx>
          <c:spPr>
            <a:solidFill>
              <a:schemeClr val="accent1">
                <a:tint val="86000"/>
              </a:schemeClr>
            </a:solidFill>
            <a:ln>
              <a:noFill/>
            </a:ln>
            <a:effectLst/>
          </c:spPr>
          <c:invertIfNegative val="0"/>
          <c:val>
            <c:numRef>
              <c:f>'3A'!$D$71:$D$89</c:f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'3A'!$A$71:$A$89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725B-4D83-B8D9-17466FEE5C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overlap val="100"/>
        <c:axId val="219828832"/>
        <c:axId val="219821632"/>
      </c:barChart>
      <c:barChart>
        <c:barDir val="bar"/>
        <c:grouping val="stacked"/>
        <c:varyColors val="0"/>
        <c:ser>
          <c:idx val="3"/>
          <c:order val="3"/>
          <c:spPr>
            <a:solidFill>
              <a:schemeClr val="accent1">
                <a:tint val="58000"/>
              </a:schemeClr>
            </a:solidFill>
            <a:ln>
              <a:noFill/>
            </a:ln>
            <a:effectLst/>
          </c:spPr>
          <c:invertIfNegative val="0"/>
          <c:val>
            <c:numRef>
              <c:f>'3A'!$F$71:$F$89</c:f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'3A'!$A$71:$A$89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5-725B-4D83-B8D9-17466FEE5C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overlap val="100"/>
        <c:axId val="113357455"/>
        <c:axId val="113350255"/>
      </c:barChart>
      <c:catAx>
        <c:axId val="21982883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ntserrat" pitchFamily="2" charset="0"/>
                <a:ea typeface="+mn-ea"/>
                <a:cs typeface="+mn-cs"/>
              </a:defRPr>
            </a:pPr>
            <a:endParaRPr lang="es-MX"/>
          </a:p>
        </c:txPr>
        <c:crossAx val="219821632"/>
        <c:crosses val="autoZero"/>
        <c:auto val="1"/>
        <c:lblAlgn val="ctr"/>
        <c:lblOffset val="100"/>
        <c:noMultiLvlLbl val="0"/>
      </c:catAx>
      <c:valAx>
        <c:axId val="219821632"/>
        <c:scaling>
          <c:orientation val="minMax"/>
          <c:max val="1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ontserrat" pitchFamily="2" charset="0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Montserrat" pitchFamily="2" charset="0"/>
                  </a:rPr>
                  <a:t>% of people aged 65+ years old</a:t>
                </a:r>
              </a:p>
            </c:rich>
          </c:tx>
          <c:layout>
            <c:manualLayout>
              <c:xMode val="edge"/>
              <c:yMode val="edge"/>
              <c:x val="0.24804725999242205"/>
              <c:y val="0.854198280552318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Montserrat" pitchFamily="2" charset="0"/>
                  <a:ea typeface="+mn-ea"/>
                  <a:cs typeface="+mn-cs"/>
                </a:defRPr>
              </a:pPr>
              <a:endParaRPr lang="es-MX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ntserrat" pitchFamily="2" charset="0"/>
                <a:ea typeface="+mn-ea"/>
                <a:cs typeface="+mn-cs"/>
              </a:defRPr>
            </a:pPr>
            <a:endParaRPr lang="es-MX"/>
          </a:p>
        </c:txPr>
        <c:crossAx val="219828832"/>
        <c:crosses val="autoZero"/>
        <c:crossBetween val="between"/>
        <c:majorUnit val="20"/>
      </c:valAx>
      <c:valAx>
        <c:axId val="113350255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113357455"/>
        <c:crosses val="max"/>
        <c:crossBetween val="between"/>
      </c:valAx>
      <c:catAx>
        <c:axId val="11335745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335025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89419292283584417"/>
          <c:w val="1"/>
          <c:h val="8.77424962740189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ontserrat" pitchFamily="2" charset="0"/>
              <a:ea typeface="+mn-ea"/>
              <a:cs typeface="+mn-cs"/>
            </a:defRPr>
          </a:pPr>
          <a:endParaRPr lang="es-MX"/>
        </a:p>
      </c:txPr>
    </c:legend>
    <c:plotVisOnly val="1"/>
    <c:dispBlanksAs val="zero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Montserrat" pitchFamily="2" charset="0"/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20663958514231856"/>
          <c:y val="5.1662260345926969E-2"/>
          <c:w val="0.70281650488464442"/>
          <c:h val="0.64755823237444254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'3A'!$B$94</c:f>
              <c:strCache>
                <c:ptCount val="1"/>
                <c:pt idx="0">
                  <c:v>Extreme Poor</c:v>
                </c:pt>
              </c:strCache>
            </c:strRef>
          </c:tx>
          <c:spPr>
            <a:solidFill>
              <a:schemeClr val="accent1">
                <a:shade val="58000"/>
              </a:schemeClr>
            </a:solidFill>
            <a:ln>
              <a:noFill/>
            </a:ln>
            <a:effectLst/>
          </c:spPr>
          <c:invertIfNegative val="0"/>
          <c:val>
            <c:numRef>
              <c:f>'3A'!$B$95:$B$103</c:f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'3A'!$A$95:$A$103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725B-4D83-B8D9-17466FEE5CD0}"/>
            </c:ext>
          </c:extLst>
        </c:ser>
        <c:ser>
          <c:idx val="1"/>
          <c:order val="1"/>
          <c:tx>
            <c:strRef>
              <c:f>'3A'!$C$94</c:f>
              <c:strCache>
                <c:ptCount val="1"/>
                <c:pt idx="0">
                  <c:v>Moderate Poor</c:v>
                </c:pt>
              </c:strCache>
            </c:strRef>
          </c:tx>
          <c:spPr>
            <a:solidFill>
              <a:schemeClr val="accent1">
                <a:shade val="86000"/>
              </a:schemeClr>
            </a:solidFill>
            <a:ln>
              <a:noFill/>
            </a:ln>
            <a:effectLst/>
          </c:spPr>
          <c:invertIfNegative val="0"/>
          <c:val>
            <c:numRef>
              <c:f>'3A'!$C$95:$C$103</c:f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'3A'!$A$95:$A$103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725B-4D83-B8D9-17466FEE5CD0}"/>
            </c:ext>
          </c:extLst>
        </c:ser>
        <c:ser>
          <c:idx val="2"/>
          <c:order val="2"/>
          <c:tx>
            <c:strRef>
              <c:f>'3A'!$D$94</c:f>
              <c:strCache>
                <c:ptCount val="1"/>
                <c:pt idx="0">
                  <c:v>Not Poor</c:v>
                </c:pt>
              </c:strCache>
            </c:strRef>
          </c:tx>
          <c:spPr>
            <a:solidFill>
              <a:schemeClr val="accent1">
                <a:tint val="86000"/>
              </a:schemeClr>
            </a:solidFill>
            <a:ln>
              <a:noFill/>
            </a:ln>
            <a:effectLst/>
          </c:spPr>
          <c:invertIfNegative val="0"/>
          <c:val>
            <c:numRef>
              <c:f>'3A'!$D$95:$D$103</c:f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'3A'!$A$95:$A$103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725B-4D83-B8D9-17466FEE5C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overlap val="100"/>
        <c:axId val="219828832"/>
        <c:axId val="219821632"/>
      </c:barChart>
      <c:barChart>
        <c:barDir val="bar"/>
        <c:grouping val="stacked"/>
        <c:varyColors val="0"/>
        <c:ser>
          <c:idx val="3"/>
          <c:order val="3"/>
          <c:spPr>
            <a:solidFill>
              <a:schemeClr val="accent1">
                <a:tint val="58000"/>
              </a:schemeClr>
            </a:solidFill>
            <a:ln>
              <a:noFill/>
            </a:ln>
            <a:effectLst/>
          </c:spPr>
          <c:invertIfNegative val="0"/>
          <c:val>
            <c:numRef>
              <c:f>'3A'!$F$95:$F$103</c:f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'3A'!$A$95:$A$103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5-725B-4D83-B8D9-17466FEE5C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overlap val="100"/>
        <c:axId val="113357455"/>
        <c:axId val="113350255"/>
      </c:barChart>
      <c:catAx>
        <c:axId val="21982883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ntserrat" pitchFamily="2" charset="0"/>
                <a:ea typeface="+mn-ea"/>
                <a:cs typeface="+mn-cs"/>
              </a:defRPr>
            </a:pPr>
            <a:endParaRPr lang="es-MX"/>
          </a:p>
        </c:txPr>
        <c:crossAx val="219821632"/>
        <c:crosses val="autoZero"/>
        <c:auto val="1"/>
        <c:lblAlgn val="ctr"/>
        <c:lblOffset val="100"/>
        <c:noMultiLvlLbl val="0"/>
      </c:catAx>
      <c:valAx>
        <c:axId val="219821632"/>
        <c:scaling>
          <c:orientation val="minMax"/>
          <c:max val="1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ontserrat" pitchFamily="2" charset="0"/>
                    <a:ea typeface="+mn-ea"/>
                    <a:cs typeface="+mn-cs"/>
                  </a:defRPr>
                </a:pPr>
                <a:r>
                  <a:rPr lang="en-US"/>
                  <a:t>% of </a:t>
                </a:r>
                <a:r>
                  <a:rPr lang="en-US" sz="1000" b="0" i="0" u="none" strike="noStrike" baseline="0">
                    <a:effectLst/>
                  </a:rPr>
                  <a:t>afrodescendants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Montserrat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ntserrat" pitchFamily="2" charset="0"/>
                <a:ea typeface="+mn-ea"/>
                <a:cs typeface="+mn-cs"/>
              </a:defRPr>
            </a:pPr>
            <a:endParaRPr lang="es-MX"/>
          </a:p>
        </c:txPr>
        <c:crossAx val="219828832"/>
        <c:crosses val="autoZero"/>
        <c:crossBetween val="between"/>
        <c:majorUnit val="20"/>
      </c:valAx>
      <c:valAx>
        <c:axId val="113350255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113357455"/>
        <c:crosses val="max"/>
        <c:crossBetween val="between"/>
      </c:valAx>
      <c:catAx>
        <c:axId val="11335745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335025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90856506517666091"/>
          <c:w val="1"/>
          <c:h val="8.77424962740189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ontserrat" pitchFamily="2" charset="0"/>
              <a:ea typeface="+mn-ea"/>
              <a:cs typeface="+mn-cs"/>
            </a:defRPr>
          </a:pPr>
          <a:endParaRPr lang="es-MX"/>
        </a:p>
      </c:txPr>
    </c:legend>
    <c:plotVisOnly val="1"/>
    <c:dispBlanksAs val="zero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Montserrat" pitchFamily="2" charset="0"/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20663958514231856"/>
          <c:y val="5.1662260345926969E-2"/>
          <c:w val="0.70281650488464442"/>
          <c:h val="0.63346415024946501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'3A'!$B$109</c:f>
              <c:strCache>
                <c:ptCount val="1"/>
                <c:pt idx="0">
                  <c:v>Extreme Poor</c:v>
                </c:pt>
              </c:strCache>
            </c:strRef>
          </c:tx>
          <c:spPr>
            <a:solidFill>
              <a:schemeClr val="accent1">
                <a:shade val="58000"/>
              </a:schemeClr>
            </a:solidFill>
            <a:ln>
              <a:noFill/>
            </a:ln>
            <a:effectLst/>
          </c:spPr>
          <c:invertIfNegative val="0"/>
          <c:val>
            <c:numRef>
              <c:f>'3A'!$B$110:$B$117</c:f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'3A'!$A$110:$A$117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725B-4D83-B8D9-17466FEE5CD0}"/>
            </c:ext>
          </c:extLst>
        </c:ser>
        <c:ser>
          <c:idx val="1"/>
          <c:order val="1"/>
          <c:tx>
            <c:strRef>
              <c:f>'3A'!$C$109</c:f>
              <c:strCache>
                <c:ptCount val="1"/>
                <c:pt idx="0">
                  <c:v>Moderate Poor</c:v>
                </c:pt>
              </c:strCache>
            </c:strRef>
          </c:tx>
          <c:spPr>
            <a:solidFill>
              <a:schemeClr val="accent1">
                <a:shade val="86000"/>
              </a:schemeClr>
            </a:solidFill>
            <a:ln>
              <a:noFill/>
            </a:ln>
            <a:effectLst/>
          </c:spPr>
          <c:invertIfNegative val="0"/>
          <c:val>
            <c:numRef>
              <c:f>'3A'!$C$110:$C$117</c:f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'3A'!$A$110:$A$117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725B-4D83-B8D9-17466FEE5CD0}"/>
            </c:ext>
          </c:extLst>
        </c:ser>
        <c:ser>
          <c:idx val="2"/>
          <c:order val="2"/>
          <c:tx>
            <c:strRef>
              <c:f>'3A'!$D$109</c:f>
              <c:strCache>
                <c:ptCount val="1"/>
                <c:pt idx="0">
                  <c:v>Not Poor</c:v>
                </c:pt>
              </c:strCache>
            </c:strRef>
          </c:tx>
          <c:spPr>
            <a:solidFill>
              <a:schemeClr val="accent1">
                <a:tint val="86000"/>
              </a:schemeClr>
            </a:solidFill>
            <a:ln>
              <a:noFill/>
            </a:ln>
            <a:effectLst/>
          </c:spPr>
          <c:invertIfNegative val="0"/>
          <c:val>
            <c:numRef>
              <c:f>'3A'!$D$110:$D$117</c:f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'3A'!$A$110:$A$117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725B-4D83-B8D9-17466FEE5C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overlap val="100"/>
        <c:axId val="219828832"/>
        <c:axId val="219821632"/>
      </c:barChart>
      <c:barChart>
        <c:barDir val="bar"/>
        <c:grouping val="stacked"/>
        <c:varyColors val="0"/>
        <c:ser>
          <c:idx val="3"/>
          <c:order val="3"/>
          <c:spPr>
            <a:solidFill>
              <a:schemeClr val="accent1">
                <a:tint val="58000"/>
              </a:schemeClr>
            </a:solidFill>
            <a:ln>
              <a:noFill/>
            </a:ln>
            <a:effectLst/>
          </c:spPr>
          <c:invertIfNegative val="0"/>
          <c:val>
            <c:numRef>
              <c:f>'3A'!$F$110:$F$117</c:f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'3A'!$A$110:$A$117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5-725B-4D83-B8D9-17466FEE5C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overlap val="100"/>
        <c:axId val="113357455"/>
        <c:axId val="113350255"/>
      </c:barChart>
      <c:catAx>
        <c:axId val="21982883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ntserrat" pitchFamily="2" charset="0"/>
                <a:ea typeface="+mn-ea"/>
                <a:cs typeface="+mn-cs"/>
              </a:defRPr>
            </a:pPr>
            <a:endParaRPr lang="es-MX"/>
          </a:p>
        </c:txPr>
        <c:crossAx val="219821632"/>
        <c:crosses val="autoZero"/>
        <c:auto val="1"/>
        <c:lblAlgn val="ctr"/>
        <c:lblOffset val="100"/>
        <c:noMultiLvlLbl val="0"/>
      </c:catAx>
      <c:valAx>
        <c:axId val="219821632"/>
        <c:scaling>
          <c:orientation val="minMax"/>
          <c:max val="1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ontserrat" pitchFamily="2" charset="0"/>
                    <a:ea typeface="+mn-ea"/>
                    <a:cs typeface="+mn-cs"/>
                  </a:defRPr>
                </a:pPr>
                <a:r>
                  <a:rPr lang="en-US"/>
                  <a:t>% of peoeple with disabilities</a:t>
                </a:r>
              </a:p>
            </c:rich>
          </c:tx>
          <c:layout>
            <c:manualLayout>
              <c:xMode val="edge"/>
              <c:yMode val="edge"/>
              <c:x val="0.2066394095343608"/>
              <c:y val="0.793589394388038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Montserrat" pitchFamily="2" charset="0"/>
                  <a:ea typeface="+mn-ea"/>
                  <a:cs typeface="+mn-cs"/>
                </a:defRPr>
              </a:pPr>
              <a:endParaRPr lang="es-MX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ntserrat" pitchFamily="2" charset="0"/>
                <a:ea typeface="+mn-ea"/>
                <a:cs typeface="+mn-cs"/>
              </a:defRPr>
            </a:pPr>
            <a:endParaRPr lang="es-MX"/>
          </a:p>
        </c:txPr>
        <c:crossAx val="219828832"/>
        <c:crosses val="autoZero"/>
        <c:crossBetween val="between"/>
        <c:majorUnit val="20"/>
      </c:valAx>
      <c:valAx>
        <c:axId val="113350255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113357455"/>
        <c:crosses val="max"/>
        <c:crossBetween val="between"/>
      </c:valAx>
      <c:catAx>
        <c:axId val="11335745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335025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90726219259301721"/>
          <c:w val="1"/>
          <c:h val="8.77424962740189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ontserrat" pitchFamily="2" charset="0"/>
              <a:ea typeface="+mn-ea"/>
              <a:cs typeface="+mn-cs"/>
            </a:defRPr>
          </a:pPr>
          <a:endParaRPr lang="es-MX"/>
        </a:p>
      </c:txPr>
    </c:legend>
    <c:plotVisOnly val="1"/>
    <c:dispBlanksAs val="zero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Montserrat" pitchFamily="2" charset="0"/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20663958514231856"/>
          <c:y val="5.1662260345926969E-2"/>
          <c:w val="0.70281650488464442"/>
          <c:h val="0.70496634919701706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'3A'!$B$122</c:f>
              <c:strCache>
                <c:ptCount val="1"/>
                <c:pt idx="0">
                  <c:v>Extreme Poor</c:v>
                </c:pt>
              </c:strCache>
            </c:strRef>
          </c:tx>
          <c:spPr>
            <a:solidFill>
              <a:schemeClr val="accent1">
                <a:shade val="58000"/>
              </a:schemeClr>
            </a:solidFill>
            <a:ln>
              <a:noFill/>
            </a:ln>
            <a:effectLst/>
          </c:spPr>
          <c:invertIfNegative val="0"/>
          <c:val>
            <c:numRef>
              <c:f>'3A'!$B$123:$B$134</c:f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'3A'!$A$123:$A$134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725B-4D83-B8D9-17466FEE5CD0}"/>
            </c:ext>
          </c:extLst>
        </c:ser>
        <c:ser>
          <c:idx val="1"/>
          <c:order val="1"/>
          <c:tx>
            <c:strRef>
              <c:f>'3A'!$C$122</c:f>
              <c:strCache>
                <c:ptCount val="1"/>
                <c:pt idx="0">
                  <c:v>Moderate Poor</c:v>
                </c:pt>
              </c:strCache>
            </c:strRef>
          </c:tx>
          <c:spPr>
            <a:solidFill>
              <a:schemeClr val="accent1">
                <a:shade val="86000"/>
              </a:schemeClr>
            </a:solidFill>
            <a:ln>
              <a:noFill/>
            </a:ln>
            <a:effectLst/>
          </c:spPr>
          <c:invertIfNegative val="0"/>
          <c:val>
            <c:numRef>
              <c:f>'3A'!$C$123:$C$134</c:f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'3A'!$A$123:$A$134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725B-4D83-B8D9-17466FEE5CD0}"/>
            </c:ext>
          </c:extLst>
        </c:ser>
        <c:ser>
          <c:idx val="2"/>
          <c:order val="2"/>
          <c:tx>
            <c:strRef>
              <c:f>'3A'!$D$122</c:f>
              <c:strCache>
                <c:ptCount val="1"/>
                <c:pt idx="0">
                  <c:v>Not Poor</c:v>
                </c:pt>
              </c:strCache>
            </c:strRef>
          </c:tx>
          <c:spPr>
            <a:solidFill>
              <a:schemeClr val="accent1">
                <a:tint val="86000"/>
              </a:schemeClr>
            </a:solidFill>
            <a:ln>
              <a:noFill/>
            </a:ln>
            <a:effectLst/>
          </c:spPr>
          <c:invertIfNegative val="0"/>
          <c:val>
            <c:numRef>
              <c:f>'3A'!$D$123:$D$134</c:f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'3A'!$A$123:$A$134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725B-4D83-B8D9-17466FEE5C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overlap val="100"/>
        <c:axId val="219828832"/>
        <c:axId val="219821632"/>
      </c:barChart>
      <c:barChart>
        <c:barDir val="bar"/>
        <c:grouping val="stacked"/>
        <c:varyColors val="0"/>
        <c:ser>
          <c:idx val="3"/>
          <c:order val="3"/>
          <c:spPr>
            <a:solidFill>
              <a:schemeClr val="accent1">
                <a:tint val="58000"/>
              </a:schemeClr>
            </a:solidFill>
            <a:ln>
              <a:noFill/>
            </a:ln>
            <a:effectLst/>
          </c:spPr>
          <c:invertIfNegative val="0"/>
          <c:val>
            <c:numRef>
              <c:f>'3A'!$F$123:$F$134</c:f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'3A'!$A$123:$A$134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5-725B-4D83-B8D9-17466FEE5C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overlap val="100"/>
        <c:axId val="113357455"/>
        <c:axId val="113350255"/>
      </c:barChart>
      <c:catAx>
        <c:axId val="21982883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ntserrat" pitchFamily="2" charset="0"/>
                <a:ea typeface="+mn-ea"/>
                <a:cs typeface="+mn-cs"/>
              </a:defRPr>
            </a:pPr>
            <a:endParaRPr lang="es-MX"/>
          </a:p>
        </c:txPr>
        <c:crossAx val="219821632"/>
        <c:crosses val="autoZero"/>
        <c:auto val="1"/>
        <c:lblAlgn val="ctr"/>
        <c:lblOffset val="100"/>
        <c:noMultiLvlLbl val="0"/>
      </c:catAx>
      <c:valAx>
        <c:axId val="219821632"/>
        <c:scaling>
          <c:orientation val="minMax"/>
          <c:max val="1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ontserrat" pitchFamily="2" charset="0"/>
                    <a:ea typeface="+mn-ea"/>
                    <a:cs typeface="+mn-cs"/>
                  </a:defRPr>
                </a:pPr>
                <a:r>
                  <a:rPr lang="en-US"/>
                  <a:t>%</a:t>
                </a:r>
                <a:r>
                  <a:rPr lang="en-US" baseline="0"/>
                  <a:t> of </a:t>
                </a:r>
                <a:r>
                  <a:rPr lang="en-US" sz="1000" b="0" i="0" u="none" strike="noStrike" baseline="0"/>
                  <a:t>indigenous people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Montserrat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ntserrat" pitchFamily="2" charset="0"/>
                <a:ea typeface="+mn-ea"/>
                <a:cs typeface="+mn-cs"/>
              </a:defRPr>
            </a:pPr>
            <a:endParaRPr lang="es-MX"/>
          </a:p>
        </c:txPr>
        <c:crossAx val="219828832"/>
        <c:crosses val="autoZero"/>
        <c:crossBetween val="between"/>
        <c:majorUnit val="20"/>
      </c:valAx>
      <c:valAx>
        <c:axId val="113350255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113357455"/>
        <c:crosses val="max"/>
        <c:crossBetween val="between"/>
      </c:valAx>
      <c:catAx>
        <c:axId val="11335745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335025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91055561289258868"/>
          <c:w val="1"/>
          <c:h val="8.77424962740189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ontserrat" pitchFamily="2" charset="0"/>
              <a:ea typeface="+mn-ea"/>
              <a:cs typeface="+mn-cs"/>
            </a:defRPr>
          </a:pPr>
          <a:endParaRPr lang="es-MX"/>
        </a:p>
      </c:txPr>
    </c:legend>
    <c:plotVisOnly val="1"/>
    <c:dispBlanksAs val="zero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Montserrat" pitchFamily="2" charset="0"/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5392426196262347E-2"/>
          <c:y val="2.8197387634150368E-2"/>
          <c:w val="0.88450612213456625"/>
          <c:h val="0.7891064832528980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'3B'!$M$24</c:f>
              <c:strCache>
                <c:ptCount val="1"/>
                <c:pt idx="0">
                  <c:v>Extreme poverty</c:v>
                </c:pt>
              </c:strCache>
            </c:strRef>
          </c:tx>
          <c:spPr>
            <a:solidFill>
              <a:srgbClr val="8FC5ED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rgbClr val="6BB2E7"/>
                    </a:solidFill>
                    <a:latin typeface="Montserrat" pitchFamily="2" charset="0"/>
                    <a:ea typeface="+mn-ea"/>
                    <a:cs typeface="Arial" panose="020B0604020202020204" pitchFamily="34" charset="0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'3B'!$L$25:$L$31</c:f>
              <c:strCache>
                <c:ptCount val="7"/>
                <c:pt idx="0">
                  <c:v>Afro-descendants</c:v>
                </c:pt>
                <c:pt idx="1">
                  <c:v>Indigenous people</c:v>
                </c:pt>
                <c:pt idx="2">
                  <c:v>People with disabilities</c:v>
                </c:pt>
                <c:pt idx="3">
                  <c:v>Migrants</c:v>
                </c:pt>
                <c:pt idx="4">
                  <c:v>Women</c:v>
                </c:pt>
                <c:pt idx="5">
                  <c:v>People aged 0-15 years old</c:v>
                </c:pt>
                <c:pt idx="6">
                  <c:v>People aged 65+ years old</c:v>
                </c:pt>
              </c:strCache>
            </c:strRef>
          </c:cat>
          <c:val>
            <c:numRef>
              <c:f>'3B'!$M$25:$M$31</c:f>
              <c:numCache>
                <c:formatCode>0</c:formatCode>
                <c:ptCount val="7"/>
                <c:pt idx="0">
                  <c:v>48.194125785265364</c:v>
                </c:pt>
                <c:pt idx="1">
                  <c:v>22.209165085907014</c:v>
                </c:pt>
                <c:pt idx="2">
                  <c:v>16.923918276456117</c:v>
                </c:pt>
                <c:pt idx="3">
                  <c:v>1.7312434755905231</c:v>
                </c:pt>
                <c:pt idx="4">
                  <c:v>52.776115455988929</c:v>
                </c:pt>
                <c:pt idx="5">
                  <c:v>39.102776883701168</c:v>
                </c:pt>
                <c:pt idx="6">
                  <c:v>6.1675348374556771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0A-48E3-A150-17F8F82E6DA7}"/>
            </c:ext>
          </c:extLst>
        </c:ser>
        <c:ser>
          <c:idx val="1"/>
          <c:order val="1"/>
          <c:tx>
            <c:strRef>
              <c:f>'3B'!$N$24</c:f>
              <c:strCache>
                <c:ptCount val="1"/>
                <c:pt idx="0">
                  <c:v>Moderate poverty</c:v>
                </c:pt>
              </c:strCache>
            </c:strRef>
          </c:tx>
          <c:spPr>
            <a:solidFill>
              <a:srgbClr val="004E7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rgbClr val="00283A"/>
                    </a:solidFill>
                    <a:latin typeface="Montserrat" pitchFamily="2" charset="0"/>
                    <a:ea typeface="+mn-ea"/>
                    <a:cs typeface="Arial" panose="020B0604020202020204" pitchFamily="34" charset="0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'3B'!$L$25:$L$31</c:f>
              <c:strCache>
                <c:ptCount val="7"/>
                <c:pt idx="0">
                  <c:v>Afro-descendants</c:v>
                </c:pt>
                <c:pt idx="1">
                  <c:v>Indigenous people</c:v>
                </c:pt>
                <c:pt idx="2">
                  <c:v>People with disabilities</c:v>
                </c:pt>
                <c:pt idx="3">
                  <c:v>Migrants</c:v>
                </c:pt>
                <c:pt idx="4">
                  <c:v>Women</c:v>
                </c:pt>
                <c:pt idx="5">
                  <c:v>People aged 0-15 years old</c:v>
                </c:pt>
                <c:pt idx="6">
                  <c:v>People aged 65+ years old</c:v>
                </c:pt>
              </c:strCache>
            </c:strRef>
          </c:cat>
          <c:val>
            <c:numRef>
              <c:f>'3B'!$N$25:$N$31</c:f>
              <c:numCache>
                <c:formatCode>0</c:formatCode>
                <c:ptCount val="7"/>
                <c:pt idx="0">
                  <c:v>42.800188951129392</c:v>
                </c:pt>
                <c:pt idx="1">
                  <c:v>14.832204461783819</c:v>
                </c:pt>
                <c:pt idx="2">
                  <c:v>15.03573805225685</c:v>
                </c:pt>
                <c:pt idx="3">
                  <c:v>2.1194622366817923</c:v>
                </c:pt>
                <c:pt idx="4">
                  <c:v>52.630229686113537</c:v>
                </c:pt>
                <c:pt idx="5">
                  <c:v>33.052259168231139</c:v>
                </c:pt>
                <c:pt idx="6">
                  <c:v>6.9893065484107506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0A-48E3-A150-17F8F82E6DA7}"/>
            </c:ext>
          </c:extLst>
        </c:ser>
        <c:ser>
          <c:idx val="2"/>
          <c:order val="2"/>
          <c:tx>
            <c:strRef>
              <c:f>'3B'!$P$24</c:f>
              <c:strCache>
                <c:ptCount val="1"/>
                <c:pt idx="0">
                  <c:v>Not poor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bg1">
                        <a:lumMod val="50000"/>
                      </a:schemeClr>
                    </a:solidFill>
                    <a:latin typeface="Montserrat" pitchFamily="2" charset="0"/>
                    <a:ea typeface="+mn-ea"/>
                    <a:cs typeface="Arial" panose="020B0604020202020204" pitchFamily="34" charset="0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'3B'!$L$25:$L$31</c:f>
              <c:strCache>
                <c:ptCount val="7"/>
                <c:pt idx="0">
                  <c:v>Afro-descendants</c:v>
                </c:pt>
                <c:pt idx="1">
                  <c:v>Indigenous people</c:v>
                </c:pt>
                <c:pt idx="2">
                  <c:v>People with disabilities</c:v>
                </c:pt>
                <c:pt idx="3">
                  <c:v>Migrants</c:v>
                </c:pt>
                <c:pt idx="4">
                  <c:v>Women</c:v>
                </c:pt>
                <c:pt idx="5">
                  <c:v>People aged 0-15 years old</c:v>
                </c:pt>
                <c:pt idx="6">
                  <c:v>People aged 65+ years old</c:v>
                </c:pt>
              </c:strCache>
            </c:strRef>
          </c:cat>
          <c:val>
            <c:numRef>
              <c:f>'3B'!$P$25:$P$31</c:f>
              <c:numCache>
                <c:formatCode>0</c:formatCode>
                <c:ptCount val="7"/>
                <c:pt idx="0">
                  <c:v>31.302223410059888</c:v>
                </c:pt>
                <c:pt idx="1">
                  <c:v>9.5404315227076584</c:v>
                </c:pt>
                <c:pt idx="2">
                  <c:v>14.322950622543095</c:v>
                </c:pt>
                <c:pt idx="3">
                  <c:v>2.1148320836194556</c:v>
                </c:pt>
                <c:pt idx="4">
                  <c:v>50.806675335637188</c:v>
                </c:pt>
                <c:pt idx="5">
                  <c:v>19.584050870476805</c:v>
                </c:pt>
                <c:pt idx="6">
                  <c:v>11.615437988062199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0A-48E3-A150-17F8F82E6D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9"/>
        <c:overlap val="-19"/>
        <c:axId val="1134672223"/>
        <c:axId val="1421150623"/>
      </c:barChart>
      <c:catAx>
        <c:axId val="113467222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421150623"/>
        <c:crosses val="autoZero"/>
        <c:auto val="1"/>
        <c:lblAlgn val="ctr"/>
        <c:lblOffset val="100"/>
        <c:noMultiLvlLbl val="0"/>
      </c:catAx>
      <c:valAx>
        <c:axId val="1421150623"/>
        <c:scaling>
          <c:orientation val="minMax"/>
          <c:max val="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ontserrat" pitchFamily="2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% of the populaiton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Montserrat" pitchFamily="2" charset="0"/>
                  <a:ea typeface="+mn-ea"/>
                  <a:cs typeface="Arial" panose="020B0604020202020204" pitchFamily="34" charset="0"/>
                </a:defRPr>
              </a:pPr>
              <a:endParaRPr lang="es-MX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ntserrat" pitchFamily="2" charset="0"/>
                <a:ea typeface="+mn-ea"/>
                <a:cs typeface="Arial" panose="020B0604020202020204" pitchFamily="34" charset="0"/>
              </a:defRPr>
            </a:pPr>
            <a:endParaRPr lang="es-MX"/>
          </a:p>
        </c:txPr>
        <c:crossAx val="1134672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6BB2E7"/>
                </a:solidFill>
                <a:latin typeface="Montserrat" pitchFamily="2" charset="0"/>
                <a:ea typeface="+mn-ea"/>
                <a:cs typeface="Arial" panose="020B0604020202020204" pitchFamily="34" charset="0"/>
              </a:defRPr>
            </a:pPr>
            <a:endParaRPr lang="es-MX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00283A"/>
                </a:solidFill>
                <a:latin typeface="Montserrat" pitchFamily="2" charset="0"/>
                <a:ea typeface="+mn-ea"/>
                <a:cs typeface="Arial" panose="020B0604020202020204" pitchFamily="34" charset="0"/>
              </a:defRPr>
            </a:pPr>
            <a:endParaRPr lang="es-MX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>
                    <a:lumMod val="75000"/>
                  </a:schemeClr>
                </a:solidFill>
                <a:latin typeface="Montserrat" pitchFamily="2" charset="0"/>
                <a:ea typeface="+mn-ea"/>
                <a:cs typeface="Arial" panose="020B0604020202020204" pitchFamily="34" charset="0"/>
              </a:defRPr>
            </a:pPr>
            <a:endParaRPr lang="es-MX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ontserrat" pitchFamily="2" charset="0"/>
              <a:ea typeface="+mn-ea"/>
              <a:cs typeface="Arial" panose="020B0604020202020204" pitchFamily="34" charset="0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latin typeface="Montserrat" pitchFamily="2" charset="0"/>
          <a:cs typeface="Arial" panose="020B0604020202020204" pitchFamily="34" charset="0"/>
        </a:defRPr>
      </a:pPr>
      <a:endParaRPr lang="es-MX"/>
    </a:p>
  </c:txPr>
  <c:printSettings>
    <c:headerFooter/>
    <c:pageMargins b="0.75" l="0.7" r="0.7" t="0.75" header="0.3" footer="0.3"/>
    <c:pageSetup/>
  </c:printSettings>
  <c:userShapes r:id="rId3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240444705985342"/>
          <c:y val="5.0925925925925923E-2"/>
          <c:w val="0.86148442831969163"/>
          <c:h val="0.736141732283464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'4A'!$A$2</c:f>
              <c:strCache>
                <c:ptCount val="1"/>
                <c:pt idx="0">
                  <c:v>% extreme poor that are chronic poor</c:v>
                </c:pt>
              </c:strCache>
            </c:strRef>
          </c:tx>
          <c:spPr>
            <a:solidFill>
              <a:srgbClr val="8FC5ED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77B8E9"/>
                    </a:solidFill>
                    <a:latin typeface="Montserrat" pitchFamily="2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'4A'!$B$1:$L$1</c:f>
              <c:strCache>
                <c:ptCount val="11"/>
                <c:pt idx="0">
                  <c:v>ARG</c:v>
                </c:pt>
                <c:pt idx="1">
                  <c:v>SLV</c:v>
                </c:pt>
                <c:pt idx="2">
                  <c:v>DOM</c:v>
                </c:pt>
                <c:pt idx="3">
                  <c:v>BRA</c:v>
                </c:pt>
                <c:pt idx="4">
                  <c:v>PRY</c:v>
                </c:pt>
                <c:pt idx="5">
                  <c:v>URY</c:v>
                </c:pt>
                <c:pt idx="6">
                  <c:v>BOL</c:v>
                </c:pt>
                <c:pt idx="7">
                  <c:v>COL</c:v>
                </c:pt>
                <c:pt idx="8">
                  <c:v>CRI</c:v>
                </c:pt>
                <c:pt idx="9">
                  <c:v>PER</c:v>
                </c:pt>
                <c:pt idx="10">
                  <c:v>LAC</c:v>
                </c:pt>
              </c:strCache>
            </c:strRef>
          </c:cat>
          <c:val>
            <c:numRef>
              <c:f>'4A'!$B$2:$L$2</c:f>
              <c:numCache>
                <c:formatCode>0</c:formatCode>
                <c:ptCount val="11"/>
                <c:pt idx="0">
                  <c:v>80.040000000000006</c:v>
                </c:pt>
                <c:pt idx="1">
                  <c:v>81.62</c:v>
                </c:pt>
                <c:pt idx="2">
                  <c:v>82.64</c:v>
                </c:pt>
                <c:pt idx="3">
                  <c:v>83.04</c:v>
                </c:pt>
                <c:pt idx="4">
                  <c:v>85</c:v>
                </c:pt>
                <c:pt idx="5">
                  <c:v>85.89</c:v>
                </c:pt>
                <c:pt idx="6">
                  <c:v>92.22</c:v>
                </c:pt>
                <c:pt idx="7">
                  <c:v>92.79</c:v>
                </c:pt>
                <c:pt idx="8">
                  <c:v>96.7</c:v>
                </c:pt>
                <c:pt idx="9">
                  <c:v>96.88</c:v>
                </c:pt>
                <c:pt idx="10">
                  <c:v>87.682000000000002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E8-44B3-90D2-6A515C426B70}"/>
            </c:ext>
          </c:extLst>
        </c:ser>
        <c:ser>
          <c:idx val="1"/>
          <c:order val="1"/>
          <c:tx>
            <c:strRef>
              <c:f>'4A'!$A$3</c:f>
              <c:strCache>
                <c:ptCount val="1"/>
                <c:pt idx="0">
                  <c:v>% moderate poor that are chronic poor</c:v>
                </c:pt>
              </c:strCache>
            </c:strRef>
          </c:tx>
          <c:spPr>
            <a:solidFill>
              <a:srgbClr val="004E7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004E70"/>
                    </a:solidFill>
                    <a:latin typeface="Montserrat" pitchFamily="2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'4A'!$B$1:$L$1</c:f>
              <c:strCache>
                <c:ptCount val="11"/>
                <c:pt idx="0">
                  <c:v>ARG</c:v>
                </c:pt>
                <c:pt idx="1">
                  <c:v>SLV</c:v>
                </c:pt>
                <c:pt idx="2">
                  <c:v>DOM</c:v>
                </c:pt>
                <c:pt idx="3">
                  <c:v>BRA</c:v>
                </c:pt>
                <c:pt idx="4">
                  <c:v>PRY</c:v>
                </c:pt>
                <c:pt idx="5">
                  <c:v>URY</c:v>
                </c:pt>
                <c:pt idx="6">
                  <c:v>BOL</c:v>
                </c:pt>
                <c:pt idx="7">
                  <c:v>COL</c:v>
                </c:pt>
                <c:pt idx="8">
                  <c:v>CRI</c:v>
                </c:pt>
                <c:pt idx="9">
                  <c:v>PER</c:v>
                </c:pt>
                <c:pt idx="10">
                  <c:v>LAC</c:v>
                </c:pt>
              </c:strCache>
            </c:strRef>
          </c:cat>
          <c:val>
            <c:numRef>
              <c:f>'4A'!$B$3:$L$3</c:f>
              <c:numCache>
                <c:formatCode>0</c:formatCode>
                <c:ptCount val="11"/>
                <c:pt idx="0">
                  <c:v>38.18</c:v>
                </c:pt>
                <c:pt idx="1">
                  <c:v>27.83</c:v>
                </c:pt>
                <c:pt idx="2">
                  <c:v>37.99</c:v>
                </c:pt>
                <c:pt idx="3">
                  <c:v>46.55</c:v>
                </c:pt>
                <c:pt idx="4">
                  <c:v>46.99</c:v>
                </c:pt>
                <c:pt idx="5">
                  <c:v>35.19</c:v>
                </c:pt>
                <c:pt idx="6">
                  <c:v>39.28</c:v>
                </c:pt>
                <c:pt idx="7">
                  <c:v>54.84</c:v>
                </c:pt>
                <c:pt idx="8">
                  <c:v>73.59</c:v>
                </c:pt>
                <c:pt idx="9">
                  <c:v>68.97</c:v>
                </c:pt>
                <c:pt idx="10">
                  <c:v>46.94100000000001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E8-44B3-90D2-6A515C426B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9"/>
        <c:overlap val="-27"/>
        <c:axId val="1366250479"/>
        <c:axId val="1366246639"/>
      </c:barChart>
      <c:catAx>
        <c:axId val="1366250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ntserrat" pitchFamily="2" charset="0"/>
                <a:ea typeface="+mn-ea"/>
                <a:cs typeface="+mn-cs"/>
              </a:defRPr>
            </a:pPr>
            <a:endParaRPr lang="es-MX"/>
          </a:p>
        </c:txPr>
        <c:crossAx val="1366246639"/>
        <c:crosses val="autoZero"/>
        <c:auto val="1"/>
        <c:lblAlgn val="ctr"/>
        <c:lblOffset val="100"/>
        <c:noMultiLvlLbl val="0"/>
      </c:catAx>
      <c:valAx>
        <c:axId val="1366246639"/>
        <c:scaling>
          <c:orientation val="minMax"/>
          <c:max val="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Montserrat" pitchFamily="2" charset="0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% of the 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Montserrat" pitchFamily="2" charset="0"/>
                  <a:ea typeface="+mn-ea"/>
                  <a:cs typeface="+mn-cs"/>
                </a:defRPr>
              </a:pPr>
              <a:endParaRPr lang="es-MX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Montserrat" pitchFamily="2" charset="0"/>
                <a:ea typeface="+mn-ea"/>
                <a:cs typeface="+mn-cs"/>
              </a:defRPr>
            </a:pPr>
            <a:endParaRPr lang="es-MX"/>
          </a:p>
        </c:txPr>
        <c:crossAx val="1366250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77B8E9"/>
                </a:solidFill>
                <a:latin typeface="Montserrat" pitchFamily="2" charset="0"/>
                <a:ea typeface="+mn-ea"/>
                <a:cs typeface="+mn-cs"/>
              </a:defRPr>
            </a:pPr>
            <a:endParaRPr lang="es-MX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004E70"/>
                </a:solidFill>
                <a:latin typeface="Montserrat" pitchFamily="2" charset="0"/>
                <a:ea typeface="+mn-ea"/>
                <a:cs typeface="+mn-cs"/>
              </a:defRPr>
            </a:pPr>
            <a:endParaRPr lang="es-MX"/>
          </a:p>
        </c:txPr>
      </c:legendEntry>
      <c:layout>
        <c:manualLayout>
          <c:xMode val="edge"/>
          <c:yMode val="edge"/>
          <c:x val="5.5555567706817084E-2"/>
          <c:y val="0.89409667541557303"/>
          <c:w val="0.89999997812772925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ontserrat" pitchFamily="2" charset="0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Montserrat" pitchFamily="2" charset="0"/>
        </a:defRPr>
      </a:pPr>
      <a:endParaRPr lang="es-MX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8.107551185495257E-2"/>
          <c:y val="5.6338791271490676E-2"/>
          <c:w val="0.87025645004197816"/>
          <c:h val="0.7783136079503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'1A'!$E$3</c:f>
              <c:strCache>
                <c:ptCount val="1"/>
                <c:pt idx="0">
                  <c:v>Extreme poverty </c:v>
                </c:pt>
              </c:strCache>
            </c:strRef>
          </c:tx>
          <c:spPr>
            <a:solidFill>
              <a:srgbClr val="8FC5ED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1.8029475264539142E-3"/>
                  <c:y val="7.9539961555685247E-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C97-4723-8113-FDFBE2D05216}"/>
                </c:ext>
              </c:extLst>
            </c:dLbl>
            <c:dLbl>
              <c:idx val="1"/>
              <c:layout>
                <c:manualLayout>
                  <c:x val="2.21682252354523E-3"/>
                  <c:y val="5.253213146434716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C97-4723-8113-FDFBE2D05216}"/>
                </c:ext>
              </c:extLst>
            </c:dLbl>
            <c:dLbl>
              <c:idx val="19"/>
              <c:layout>
                <c:manualLayout>
                  <c:x val="-2.4288360229460487E-2"/>
                  <c:y val="-2.6882584554103011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800" b="1" i="0" u="none" strike="noStrike" kern="1200" baseline="0">
                      <a:solidFill>
                        <a:srgbClr val="6BB2E7"/>
                      </a:solidFill>
                      <a:latin typeface="Montserrat" pitchFamily="2" charset="0"/>
                      <a:ea typeface="+mn-ea"/>
                      <a:cs typeface="Arial" panose="020B0604020202020204" pitchFamily="34" charset="0"/>
                    </a:defRPr>
                  </a:pPr>
                  <a:endParaRPr lang="es-MX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C97-4723-8113-FDFBE2D05216}"/>
                </c:ext>
              </c:extLst>
            </c:dLbl>
            <c:dLbl>
              <c:idx val="20"/>
              <c:layout>
                <c:manualLayout>
                  <c:x val="2.5080787834498183E-2"/>
                  <c:y val="3.2879565612168307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800" b="1" i="0" u="none" strike="noStrike" kern="1200" baseline="0">
                      <a:solidFill>
                        <a:srgbClr val="6BB2E7"/>
                      </a:solidFill>
                      <a:latin typeface="Montserrat" pitchFamily="2" charset="0"/>
                      <a:ea typeface="+mn-ea"/>
                      <a:cs typeface="Arial" panose="020B0604020202020204" pitchFamily="34" charset="0"/>
                    </a:defRPr>
                  </a:pPr>
                  <a:endParaRPr lang="es-MX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2.6994151923609142E-2"/>
                      <c:h val="7.2747221382583979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6C97-4723-8113-FDFBE2D05216}"/>
                </c:ext>
              </c:extLst>
            </c:dLbl>
            <c:dLbl>
              <c:idx val="21"/>
              <c:layout>
                <c:manualLayout>
                  <c:x val="8.3569331700330037E-3"/>
                  <c:y val="0"/>
                </c:manualLayout>
              </c:layout>
              <c:spPr>
                <a:solidFill>
                  <a:srgbClr val="8FC5ED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bg1"/>
                      </a:solidFill>
                      <a:latin typeface="Montserrat" pitchFamily="2" charset="0"/>
                      <a:ea typeface="+mn-ea"/>
                      <a:cs typeface="Arial" panose="020B0604020202020204" pitchFamily="34" charset="0"/>
                    </a:defRPr>
                  </a:pPr>
                  <a:endParaRPr lang="es-MX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C97-4723-8113-FDFBE2D05216}"/>
                </c:ext>
              </c:extLst>
            </c:dLbl>
            <c:dLbl>
              <c:idx val="22"/>
              <c:layout>
                <c:manualLayout>
                  <c:x val="7.3123165237790116E-3"/>
                  <c:y val="-6.3589502224381984E-3"/>
                </c:manualLayout>
              </c:layout>
              <c:spPr>
                <a:solidFill>
                  <a:srgbClr val="8FC5ED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800" b="1" i="0" u="none" strike="noStrike" kern="1200" baseline="0">
                      <a:solidFill>
                        <a:schemeClr val="bg1"/>
                      </a:solidFill>
                      <a:latin typeface="Montserrat" pitchFamily="2" charset="0"/>
                      <a:ea typeface="+mn-ea"/>
                      <a:cs typeface="Arial" panose="020B0604020202020204" pitchFamily="34" charset="0"/>
                    </a:defRPr>
                  </a:pPr>
                  <a:endParaRPr lang="es-MX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C97-4723-8113-FDFBE2D05216}"/>
                </c:ext>
              </c:extLst>
            </c:dLbl>
            <c:dLbl>
              <c:idx val="25"/>
              <c:layout>
                <c:manualLayout>
                  <c:x val="6.952025730888556E-3"/>
                  <c:y val="0"/>
                </c:manualLayout>
              </c:layout>
              <c:spPr>
                <a:solidFill>
                  <a:srgbClr val="8FC5ED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1" i="0" u="none" strike="noStrike" kern="1200" baseline="0">
                      <a:solidFill>
                        <a:schemeClr val="bg1"/>
                      </a:solidFill>
                      <a:latin typeface="Montserrat" pitchFamily="2" charset="0"/>
                      <a:ea typeface="+mn-ea"/>
                      <a:cs typeface="Arial" panose="020B0604020202020204" pitchFamily="34" charset="0"/>
                    </a:defRPr>
                  </a:pPr>
                  <a:endParaRPr lang="es-MX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6C97-4723-8113-FDFBE2D05216}"/>
                </c:ext>
              </c:extLst>
            </c:dLbl>
            <c:dLbl>
              <c:idx val="26"/>
              <c:spPr>
                <a:solidFill>
                  <a:srgbClr val="8FC5ED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1" i="0" u="none" strike="noStrike" kern="1200" baseline="0">
                      <a:solidFill>
                        <a:schemeClr val="bg1"/>
                      </a:solidFill>
                      <a:latin typeface="Montserrat" pitchFamily="2" charset="0"/>
                      <a:ea typeface="+mn-ea"/>
                      <a:cs typeface="Arial" panose="020B0604020202020204" pitchFamily="34" charset="0"/>
                    </a:defRPr>
                  </a:pPr>
                  <a:endParaRPr lang="es-MX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6C97-4723-8113-FDFBE2D0521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bg1"/>
                    </a:solidFill>
                    <a:latin typeface="Montserrat" pitchFamily="2" charset="0"/>
                    <a:ea typeface="+mn-ea"/>
                    <a:cs typeface="Arial" panose="020B0604020202020204" pitchFamily="34" charset="0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'1A'!$C$4:$C$24</c:f>
              <c:strCache>
                <c:ptCount val="21"/>
                <c:pt idx="0">
                  <c:v>VEN</c:v>
                </c:pt>
                <c:pt idx="1">
                  <c:v>HND</c:v>
                </c:pt>
                <c:pt idx="2">
                  <c:v>GUY</c:v>
                </c:pt>
                <c:pt idx="3">
                  <c:v>GTM</c:v>
                </c:pt>
                <c:pt idx="4">
                  <c:v>COL</c:v>
                </c:pt>
                <c:pt idx="5">
                  <c:v>ECU</c:v>
                </c:pt>
                <c:pt idx="6">
                  <c:v>SLV</c:v>
                </c:pt>
                <c:pt idx="7">
                  <c:v>PER</c:v>
                </c:pt>
                <c:pt idx="8">
                  <c:v>MEX</c:v>
                </c:pt>
                <c:pt idx="9">
                  <c:v>PRY</c:v>
                </c:pt>
                <c:pt idx="10">
                  <c:v>BRA</c:v>
                </c:pt>
                <c:pt idx="11">
                  <c:v>DOM</c:v>
                </c:pt>
                <c:pt idx="12">
                  <c:v>BOL</c:v>
                </c:pt>
                <c:pt idx="13">
                  <c:v>ARG</c:v>
                </c:pt>
                <c:pt idx="14">
                  <c:v>CRI</c:v>
                </c:pt>
                <c:pt idx="15">
                  <c:v>PAN</c:v>
                </c:pt>
                <c:pt idx="16">
                  <c:v>URY</c:v>
                </c:pt>
                <c:pt idx="17">
                  <c:v>CHL</c:v>
                </c:pt>
                <c:pt idx="19">
                  <c:v>LAC</c:v>
                </c:pt>
                <c:pt idx="20">
                  <c:v>OECD</c:v>
                </c:pt>
              </c:strCache>
            </c:strRef>
          </c:cat>
          <c:val>
            <c:numRef>
              <c:f>'1A'!$E$4:$E$24</c:f>
              <c:numCache>
                <c:formatCode>0</c:formatCode>
                <c:ptCount val="21"/>
                <c:pt idx="0">
                  <c:v>53.867767333984375</c:v>
                </c:pt>
                <c:pt idx="1">
                  <c:v>35.109729766845703</c:v>
                </c:pt>
                <c:pt idx="2">
                  <c:v>31.99846076965332</c:v>
                </c:pt>
                <c:pt idx="3">
                  <c:v>31.91087532043457</c:v>
                </c:pt>
                <c:pt idx="4">
                  <c:v>19.512697219848633</c:v>
                </c:pt>
                <c:pt idx="5">
                  <c:v>15.846808433532715</c:v>
                </c:pt>
                <c:pt idx="6">
                  <c:v>15.566752433776855</c:v>
                </c:pt>
                <c:pt idx="7">
                  <c:v>12.462396621704102</c:v>
                </c:pt>
                <c:pt idx="8">
                  <c:v>10.268985748291016</c:v>
                </c:pt>
                <c:pt idx="9">
                  <c:v>12.367045402526855</c:v>
                </c:pt>
                <c:pt idx="10">
                  <c:v>10.865315437316895</c:v>
                </c:pt>
                <c:pt idx="11">
                  <c:v>9.0519723892211914</c:v>
                </c:pt>
                <c:pt idx="12">
                  <c:v>9.1588373184204102</c:v>
                </c:pt>
                <c:pt idx="13">
                  <c:v>8.1207027435302734</c:v>
                </c:pt>
                <c:pt idx="14">
                  <c:v>6.5896177291870117</c:v>
                </c:pt>
                <c:pt idx="15">
                  <c:v>8.9458808898925781</c:v>
                </c:pt>
                <c:pt idx="16">
                  <c:v>3.9979178905487061</c:v>
                </c:pt>
                <c:pt idx="17">
                  <c:v>3.2169833183288574</c:v>
                </c:pt>
                <c:pt idx="19">
                  <c:v>14.206571375766352</c:v>
                </c:pt>
                <c:pt idx="20">
                  <c:v>1.504975490560732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C97-4723-8113-FDFBE2D05216}"/>
            </c:ext>
          </c:extLst>
        </c:ser>
        <c:ser>
          <c:idx val="2"/>
          <c:order val="1"/>
          <c:tx>
            <c:strRef>
              <c:f>'1A'!$F$3</c:f>
              <c:strCache>
                <c:ptCount val="1"/>
                <c:pt idx="0">
                  <c:v>Moderate poverty</c:v>
                </c:pt>
              </c:strCache>
            </c:strRef>
          </c:tx>
          <c:spPr>
            <a:solidFill>
              <a:srgbClr val="004E70"/>
            </a:solidFill>
          </c:spPr>
          <c:invertIfNegative val="0"/>
          <c:dLbls>
            <c:dLbl>
              <c:idx val="19"/>
              <c:layout>
                <c:manualLayout>
                  <c:x val="-2.4398874881683866E-2"/>
                  <c:y val="3.4617934990228598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800" b="1">
                      <a:solidFill>
                        <a:srgbClr val="004E70"/>
                      </a:solidFill>
                    </a:defRPr>
                  </a:pPr>
                  <a:endParaRPr lang="es-MX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6C97-4723-8113-FDFBE2D05216}"/>
                </c:ext>
              </c:extLst>
            </c:dLbl>
            <c:dLbl>
              <c:idx val="20"/>
              <c:layout>
                <c:manualLayout>
                  <c:x val="2.5077946319106034E-2"/>
                  <c:y val="-1.007362767798686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 sz="800" b="1">
                      <a:solidFill>
                        <a:srgbClr val="004E70"/>
                      </a:solidFill>
                    </a:defRPr>
                  </a:pPr>
                  <a:endParaRPr lang="es-MX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3.5430628179868119E-2"/>
                      <c:h val="4.5995820883575581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A-6C97-4723-8113-FDFBE2D0521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1">
                    <a:solidFill>
                      <a:schemeClr val="bg1"/>
                    </a:solidFill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'1A'!$C$4:$C$24</c:f>
              <c:strCache>
                <c:ptCount val="21"/>
                <c:pt idx="0">
                  <c:v>VEN</c:v>
                </c:pt>
                <c:pt idx="1">
                  <c:v>HND</c:v>
                </c:pt>
                <c:pt idx="2">
                  <c:v>GUY</c:v>
                </c:pt>
                <c:pt idx="3">
                  <c:v>GTM</c:v>
                </c:pt>
                <c:pt idx="4">
                  <c:v>COL</c:v>
                </c:pt>
                <c:pt idx="5">
                  <c:v>ECU</c:v>
                </c:pt>
                <c:pt idx="6">
                  <c:v>SLV</c:v>
                </c:pt>
                <c:pt idx="7">
                  <c:v>PER</c:v>
                </c:pt>
                <c:pt idx="8">
                  <c:v>MEX</c:v>
                </c:pt>
                <c:pt idx="9">
                  <c:v>PRY</c:v>
                </c:pt>
                <c:pt idx="10">
                  <c:v>BRA</c:v>
                </c:pt>
                <c:pt idx="11">
                  <c:v>DOM</c:v>
                </c:pt>
                <c:pt idx="12">
                  <c:v>BOL</c:v>
                </c:pt>
                <c:pt idx="13">
                  <c:v>ARG</c:v>
                </c:pt>
                <c:pt idx="14">
                  <c:v>CRI</c:v>
                </c:pt>
                <c:pt idx="15">
                  <c:v>PAN</c:v>
                </c:pt>
                <c:pt idx="16">
                  <c:v>URY</c:v>
                </c:pt>
                <c:pt idx="17">
                  <c:v>CHL</c:v>
                </c:pt>
                <c:pt idx="19">
                  <c:v>LAC</c:v>
                </c:pt>
                <c:pt idx="20">
                  <c:v>OECD</c:v>
                </c:pt>
              </c:strCache>
            </c:strRef>
          </c:cat>
          <c:val>
            <c:numRef>
              <c:f>'1A'!$F$4:$F$24</c:f>
              <c:numCache>
                <c:formatCode>0</c:formatCode>
                <c:ptCount val="21"/>
                <c:pt idx="0">
                  <c:v>17.13670539855957</c:v>
                </c:pt>
                <c:pt idx="1">
                  <c:v>25.065221786499023</c:v>
                </c:pt>
                <c:pt idx="2">
                  <c:v>25.941425323486328</c:v>
                </c:pt>
                <c:pt idx="3">
                  <c:v>23.455238342285156</c:v>
                </c:pt>
                <c:pt idx="4">
                  <c:v>21.709625244140625</c:v>
                </c:pt>
                <c:pt idx="5">
                  <c:v>24.52301025390625</c:v>
                </c:pt>
                <c:pt idx="6">
                  <c:v>23.091104507446289</c:v>
                </c:pt>
                <c:pt idx="7">
                  <c:v>25.205045700073242</c:v>
                </c:pt>
                <c:pt idx="8">
                  <c:v>21.706216812133789</c:v>
                </c:pt>
                <c:pt idx="9">
                  <c:v>18.956794738769531</c:v>
                </c:pt>
                <c:pt idx="10">
                  <c:v>18.57042121887207</c:v>
                </c:pt>
                <c:pt idx="11">
                  <c:v>20.271793365478516</c:v>
                </c:pt>
                <c:pt idx="12">
                  <c:v>12.590672492980957</c:v>
                </c:pt>
                <c:pt idx="13">
                  <c:v>12.861659049987793</c:v>
                </c:pt>
                <c:pt idx="14">
                  <c:v>14.285224914550781</c:v>
                </c:pt>
                <c:pt idx="15">
                  <c:v>10.491399765014648</c:v>
                </c:pt>
                <c:pt idx="16">
                  <c:v>10.314765930175781</c:v>
                </c:pt>
                <c:pt idx="17">
                  <c:v>8.0021905899047852</c:v>
                </c:pt>
                <c:pt idx="19">
                  <c:v>19.285195684669443</c:v>
                </c:pt>
                <c:pt idx="20">
                  <c:v>3.2490701773386816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C97-4723-8113-FDFBE2D052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6"/>
        <c:overlap val="100"/>
        <c:axId val="626367008"/>
        <c:axId val="625661520"/>
      </c:barChart>
      <c:barChart>
        <c:barDir val="col"/>
        <c:grouping val="stacked"/>
        <c:varyColors val="0"/>
        <c:ser>
          <c:idx val="1"/>
          <c:order val="2"/>
          <c:tx>
            <c:strRef>
              <c:f>'1A'!$G$3</c:f>
              <c:strCache>
                <c:ptCount val="1"/>
                <c:pt idx="0">
                  <c:v>Total Poverty</c:v>
                </c:pt>
              </c:strCache>
            </c:strRef>
          </c:tx>
          <c:spPr>
            <a:noFill/>
            <a:ln w="19050">
              <a:solidFill>
                <a:sysClr val="window" lastClr="FFFFFF">
                  <a:lumMod val="50000"/>
                </a:sysClr>
              </a:solidFill>
            </a:ln>
          </c:spPr>
          <c:invertIfNegative val="0"/>
          <c:dLbls>
            <c:dLbl>
              <c:idx val="0"/>
              <c:layout>
                <c:manualLayout>
                  <c:x val="0"/>
                  <c:y val="-0.34269507770474888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6C97-4723-8113-FDFBE2D05216}"/>
                </c:ext>
              </c:extLst>
            </c:dLbl>
            <c:dLbl>
              <c:idx val="1"/>
              <c:layout>
                <c:manualLayout>
                  <c:x val="1.2820347323364743E-3"/>
                  <c:y val="-0.2957089320725684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6C97-4723-8113-FDFBE2D05216}"/>
                </c:ext>
              </c:extLst>
            </c:dLbl>
            <c:dLbl>
              <c:idx val="2"/>
              <c:layout>
                <c:manualLayout>
                  <c:x val="-2.3774939330201637E-17"/>
                  <c:y val="-0.2788074308805507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6C97-4723-8113-FDFBE2D05216}"/>
                </c:ext>
              </c:extLst>
            </c:dLbl>
            <c:dLbl>
              <c:idx val="3"/>
              <c:layout>
                <c:manualLayout>
                  <c:x val="-2.3774939330201637E-17"/>
                  <c:y val="-0.271042867489553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6C97-4723-8113-FDFBE2D05216}"/>
                </c:ext>
              </c:extLst>
            </c:dLbl>
            <c:dLbl>
              <c:idx val="4"/>
              <c:layout>
                <c:manualLayout>
                  <c:x val="1.2908777531652677E-3"/>
                  <c:y val="-0.21028941725266678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6C97-4723-8113-FDFBE2D05216}"/>
                </c:ext>
              </c:extLst>
            </c:dLbl>
            <c:dLbl>
              <c:idx val="5"/>
              <c:layout>
                <c:manualLayout>
                  <c:x val="0"/>
                  <c:y val="-0.20619962371935038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6C97-4723-8113-FDFBE2D05216}"/>
                </c:ext>
              </c:extLst>
            </c:dLbl>
            <c:dLbl>
              <c:idx val="6"/>
              <c:layout>
                <c:manualLayout>
                  <c:x val="0"/>
                  <c:y val="-0.20216157391488174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6C97-4723-8113-FDFBE2D05216}"/>
                </c:ext>
              </c:extLst>
            </c:dLbl>
            <c:dLbl>
              <c:idx val="7"/>
              <c:layout>
                <c:manualLayout>
                  <c:x val="0"/>
                  <c:y val="-0.1978790105652104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6C97-4723-8113-FDFBE2D05216}"/>
                </c:ext>
              </c:extLst>
            </c:dLbl>
            <c:dLbl>
              <c:idx val="8"/>
              <c:layout>
                <c:manualLayout>
                  <c:x val="1.29682985347257E-3"/>
                  <c:y val="-0.1732657949657230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6C97-4723-8113-FDFBE2D05216}"/>
                </c:ext>
              </c:extLst>
            </c:dLbl>
            <c:dLbl>
              <c:idx val="9"/>
              <c:layout>
                <c:manualLayout>
                  <c:x val="0"/>
                  <c:y val="-0.1704495181520180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6C97-4723-8113-FDFBE2D05216}"/>
                </c:ext>
              </c:extLst>
            </c:dLbl>
            <c:dLbl>
              <c:idx val="10"/>
              <c:layout>
                <c:manualLayout>
                  <c:x val="0"/>
                  <c:y val="-0.1622854678420977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6C97-4723-8113-FDFBE2D05216}"/>
                </c:ext>
              </c:extLst>
            </c:dLbl>
            <c:dLbl>
              <c:idx val="11"/>
              <c:layout>
                <c:manualLayout>
                  <c:x val="0"/>
                  <c:y val="-0.1618012091631914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6C97-4723-8113-FDFBE2D05216}"/>
                </c:ext>
              </c:extLst>
            </c:dLbl>
            <c:dLbl>
              <c:idx val="12"/>
              <c:layout>
                <c:manualLayout>
                  <c:x val="-9.5099757320806549E-17"/>
                  <c:y val="-0.1290504344287788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6C97-4723-8113-FDFBE2D05216}"/>
                </c:ext>
              </c:extLst>
            </c:dLbl>
            <c:dLbl>
              <c:idx val="13"/>
              <c:layout>
                <c:manualLayout>
                  <c:x val="-9.5099757320806549E-17"/>
                  <c:y val="-0.12573320949592068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6C97-4723-8113-FDFBE2D05216}"/>
                </c:ext>
              </c:extLst>
            </c:dLbl>
            <c:dLbl>
              <c:idx val="14"/>
              <c:layout>
                <c:manualLayout>
                  <c:x val="-9.5099757320806549E-17"/>
                  <c:y val="-0.1219039101504116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6C97-4723-8113-FDFBE2D05216}"/>
                </c:ext>
              </c:extLst>
            </c:dLbl>
            <c:dLbl>
              <c:idx val="15"/>
              <c:layout>
                <c:manualLayout>
                  <c:x val="-1.2968298534725222E-3"/>
                  <c:y val="-0.1156880208496144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6C97-4723-8113-FDFBE2D05216}"/>
                </c:ext>
              </c:extLst>
            </c:dLbl>
            <c:dLbl>
              <c:idx val="16"/>
              <c:layout>
                <c:manualLayout>
                  <c:x val="-1.2968298534725222E-3"/>
                  <c:y val="-9.6893856749501045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6C97-4723-8113-FDFBE2D05216}"/>
                </c:ext>
              </c:extLst>
            </c:dLbl>
            <c:dLbl>
              <c:idx val="17"/>
              <c:layout>
                <c:manualLayout>
                  <c:x val="0"/>
                  <c:y val="-8.3517667759339331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6C97-4723-8113-FDFBE2D05216}"/>
                </c:ext>
              </c:extLst>
            </c:dLbl>
            <c:dLbl>
              <c:idx val="19"/>
              <c:layout>
                <c:manualLayout>
                  <c:x val="1.2968473285239332E-3"/>
                  <c:y val="-0.18318768699597454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6C97-4723-8113-FDFBE2D05216}"/>
                </c:ext>
              </c:extLst>
            </c:dLbl>
            <c:dLbl>
              <c:idx val="20"/>
              <c:layout>
                <c:manualLayout>
                  <c:x val="1.440039407759184E-4"/>
                  <c:y val="-5.9064967032598226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6C97-4723-8113-FDFBE2D0521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b="1">
                    <a:solidFill>
                      <a:schemeClr val="tx1">
                        <a:lumMod val="65000"/>
                        <a:lumOff val="35000"/>
                      </a:schemeClr>
                    </a:solidFill>
                  </a:defRPr>
                </a:pPr>
                <a:endParaRPr lang="es-MX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'1A'!$C$4:$C$24</c:f>
              <c:strCache>
                <c:ptCount val="21"/>
                <c:pt idx="0">
                  <c:v>VEN</c:v>
                </c:pt>
                <c:pt idx="1">
                  <c:v>HND</c:v>
                </c:pt>
                <c:pt idx="2">
                  <c:v>GUY</c:v>
                </c:pt>
                <c:pt idx="3">
                  <c:v>GTM</c:v>
                </c:pt>
                <c:pt idx="4">
                  <c:v>COL</c:v>
                </c:pt>
                <c:pt idx="5">
                  <c:v>ECU</c:v>
                </c:pt>
                <c:pt idx="6">
                  <c:v>SLV</c:v>
                </c:pt>
                <c:pt idx="7">
                  <c:v>PER</c:v>
                </c:pt>
                <c:pt idx="8">
                  <c:v>MEX</c:v>
                </c:pt>
                <c:pt idx="9">
                  <c:v>PRY</c:v>
                </c:pt>
                <c:pt idx="10">
                  <c:v>BRA</c:v>
                </c:pt>
                <c:pt idx="11">
                  <c:v>DOM</c:v>
                </c:pt>
                <c:pt idx="12">
                  <c:v>BOL</c:v>
                </c:pt>
                <c:pt idx="13">
                  <c:v>ARG</c:v>
                </c:pt>
                <c:pt idx="14">
                  <c:v>CRI</c:v>
                </c:pt>
                <c:pt idx="15">
                  <c:v>PAN</c:v>
                </c:pt>
                <c:pt idx="16">
                  <c:v>URY</c:v>
                </c:pt>
                <c:pt idx="17">
                  <c:v>CHL</c:v>
                </c:pt>
                <c:pt idx="19">
                  <c:v>LAC</c:v>
                </c:pt>
                <c:pt idx="20">
                  <c:v>OECD</c:v>
                </c:pt>
              </c:strCache>
            </c:strRef>
          </c:cat>
          <c:val>
            <c:numRef>
              <c:f>'1A'!$G$4:$G$24</c:f>
              <c:numCache>
                <c:formatCode>0</c:formatCode>
                <c:ptCount val="21"/>
                <c:pt idx="0">
                  <c:v>71.004470825195313</c:v>
                </c:pt>
                <c:pt idx="1">
                  <c:v>60.174953460693359</c:v>
                </c:pt>
                <c:pt idx="2">
                  <c:v>57.939888000488281</c:v>
                </c:pt>
                <c:pt idx="3">
                  <c:v>55.366111755371094</c:v>
                </c:pt>
                <c:pt idx="4">
                  <c:v>41.222324371337891</c:v>
                </c:pt>
                <c:pt idx="5">
                  <c:v>40.369815826416016</c:v>
                </c:pt>
                <c:pt idx="6">
                  <c:v>38.657855987548828</c:v>
                </c:pt>
                <c:pt idx="7">
                  <c:v>37.667442321777344</c:v>
                </c:pt>
                <c:pt idx="8">
                  <c:v>31.975204467773438</c:v>
                </c:pt>
                <c:pt idx="9">
                  <c:v>31.323837280273438</c:v>
                </c:pt>
                <c:pt idx="10">
                  <c:v>29.435735702514648</c:v>
                </c:pt>
                <c:pt idx="11">
                  <c:v>29.323764801025391</c:v>
                </c:pt>
                <c:pt idx="12">
                  <c:v>21.749509811401367</c:v>
                </c:pt>
                <c:pt idx="13">
                  <c:v>20.98236083984375</c:v>
                </c:pt>
                <c:pt idx="14">
                  <c:v>20.874841690063477</c:v>
                </c:pt>
                <c:pt idx="15">
                  <c:v>19.437280654907227</c:v>
                </c:pt>
                <c:pt idx="16">
                  <c:v>14.31268310546875</c:v>
                </c:pt>
                <c:pt idx="17">
                  <c:v>11.219173431396484</c:v>
                </c:pt>
                <c:pt idx="19">
                  <c:v>33.491766934040719</c:v>
                </c:pt>
                <c:pt idx="20">
                  <c:v>4.7540456678994136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6C97-4723-8113-FDFBE2D052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6"/>
        <c:overlap val="-100"/>
        <c:axId val="1409620879"/>
        <c:axId val="1409307375"/>
      </c:barChart>
      <c:catAx>
        <c:axId val="626367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ntserrat" pitchFamily="2" charset="0"/>
                <a:ea typeface="+mn-ea"/>
                <a:cs typeface="+mn-cs"/>
              </a:defRPr>
            </a:pPr>
            <a:endParaRPr lang="es-MX"/>
          </a:p>
        </c:txPr>
        <c:crossAx val="625661520"/>
        <c:crosses val="autoZero"/>
        <c:auto val="1"/>
        <c:lblAlgn val="ctr"/>
        <c:lblOffset val="100"/>
        <c:noMultiLvlLbl val="0"/>
      </c:catAx>
      <c:valAx>
        <c:axId val="625661520"/>
        <c:scaling>
          <c:orientation val="minMax"/>
          <c:max val="80"/>
          <c:min val="-1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Montserrat" pitchFamily="2" charset="0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</a:rPr>
                  <a:t>% of the 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Montserrat" pitchFamily="2" charset="0"/>
                <a:ea typeface="+mn-ea"/>
                <a:cs typeface="+mn-cs"/>
              </a:defRPr>
            </a:pPr>
            <a:endParaRPr lang="es-MX"/>
          </a:p>
        </c:txPr>
        <c:crossAx val="626367008"/>
        <c:crossesAt val="1"/>
        <c:crossBetween val="between"/>
        <c:majorUnit val="10"/>
      </c:valAx>
      <c:valAx>
        <c:axId val="1409307375"/>
        <c:scaling>
          <c:orientation val="minMax"/>
        </c:scaling>
        <c:delete val="1"/>
        <c:axPos val="r"/>
        <c:numFmt formatCode="0" sourceLinked="1"/>
        <c:majorTickMark val="out"/>
        <c:minorTickMark val="none"/>
        <c:tickLblPos val="high"/>
        <c:crossAx val="1409620879"/>
        <c:crosses val="max"/>
        <c:crossBetween val="between"/>
      </c:valAx>
      <c:catAx>
        <c:axId val="140962087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09307375"/>
        <c:crossesAt val="9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rgbClr val="6BB2E7"/>
                </a:solidFill>
                <a:latin typeface="Montserrat" pitchFamily="2" charset="0"/>
                <a:ea typeface="+mn-ea"/>
                <a:cs typeface="+mn-cs"/>
              </a:defRPr>
            </a:pPr>
            <a:endParaRPr lang="es-MX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rgbClr val="004E70"/>
                </a:solidFill>
                <a:latin typeface="Montserrat" pitchFamily="2" charset="0"/>
                <a:ea typeface="+mn-ea"/>
                <a:cs typeface="+mn-cs"/>
              </a:defRPr>
            </a:pPr>
            <a:endParaRPr lang="es-MX"/>
          </a:p>
        </c:txPr>
      </c:legendEntry>
      <c:layout>
        <c:manualLayout>
          <c:xMode val="edge"/>
          <c:yMode val="edge"/>
          <c:x val="0.10470090511227328"/>
          <c:y val="0.87363136354009852"/>
          <c:w val="0.69289965068186576"/>
          <c:h val="6.182777011657777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ontserrat" pitchFamily="2" charset="0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>
          <a:latin typeface="Montserrat" pitchFamily="2" charset="0"/>
        </a:defRPr>
      </a:pPr>
      <a:endParaRPr lang="es-MX"/>
    </a:p>
  </c:txPr>
  <c:printSettings>
    <c:headerFooter/>
    <c:pageMargins b="0.75" l="0.7" r="0.7" t="0.75" header="0.3" footer="0.3"/>
    <c:pageSetup orientation="portrait"/>
  </c:printSettings>
  <c:userShapes r:id="rId2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'4B'!$B$3</c:f>
              <c:strCache>
                <c:ptCount val="1"/>
                <c:pt idx="0">
                  <c:v>Chronic Poor</c:v>
                </c:pt>
              </c:strCache>
            </c:strRef>
          </c:tx>
          <c:spPr>
            <a:solidFill>
              <a:schemeClr val="accent1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'4B'!$A$4:$A$14</c:f>
              <c:strCache>
                <c:ptCount val="11"/>
                <c:pt idx="0">
                  <c:v>ARG</c:v>
                </c:pt>
                <c:pt idx="1">
                  <c:v>BOL</c:v>
                </c:pt>
                <c:pt idx="2">
                  <c:v>BRA</c:v>
                </c:pt>
                <c:pt idx="3">
                  <c:v>COL</c:v>
                </c:pt>
                <c:pt idx="4">
                  <c:v>CRI</c:v>
                </c:pt>
                <c:pt idx="5">
                  <c:v>DOM</c:v>
                </c:pt>
                <c:pt idx="6">
                  <c:v>PRY</c:v>
                </c:pt>
                <c:pt idx="7">
                  <c:v>PER</c:v>
                </c:pt>
                <c:pt idx="8">
                  <c:v>SLV</c:v>
                </c:pt>
                <c:pt idx="9">
                  <c:v>URY</c:v>
                </c:pt>
                <c:pt idx="10">
                  <c:v>LAC</c:v>
                </c:pt>
              </c:strCache>
            </c:strRef>
          </c:cat>
          <c:val>
            <c:numRef>
              <c:f>'4B'!$B$4:$B$14</c:f>
              <c:numCache>
                <c:formatCode>0</c:formatCode>
                <c:ptCount val="11"/>
                <c:pt idx="0">
                  <c:v>9.64</c:v>
                </c:pt>
                <c:pt idx="1">
                  <c:v>18.02</c:v>
                </c:pt>
                <c:pt idx="2">
                  <c:v>21.13</c:v>
                </c:pt>
                <c:pt idx="3">
                  <c:v>33.909999999999997</c:v>
                </c:pt>
                <c:pt idx="4">
                  <c:v>55.04</c:v>
                </c:pt>
                <c:pt idx="5">
                  <c:v>30.41</c:v>
                </c:pt>
                <c:pt idx="6">
                  <c:v>21.23</c:v>
                </c:pt>
                <c:pt idx="7">
                  <c:v>33.799999999999997</c:v>
                </c:pt>
                <c:pt idx="8">
                  <c:v>10.77</c:v>
                </c:pt>
                <c:pt idx="9">
                  <c:v>7.29</c:v>
                </c:pt>
                <c:pt idx="10">
                  <c:v>24.123999999999995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45-483C-B8E3-1B1D18162267}"/>
            </c:ext>
          </c:extLst>
        </c:ser>
        <c:ser>
          <c:idx val="1"/>
          <c:order val="1"/>
          <c:tx>
            <c:strRef>
              <c:f>'4B'!$C$3</c:f>
              <c:strCache>
                <c:ptCount val="1"/>
                <c:pt idx="0">
                  <c:v>Transient Poor</c:v>
                </c:pt>
              </c:strCache>
            </c:strRef>
          </c:tx>
          <c:spPr>
            <a:solidFill>
              <a:schemeClr val="accent1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'4B'!$A$4:$A$14</c:f>
              <c:strCache>
                <c:ptCount val="11"/>
                <c:pt idx="0">
                  <c:v>ARG</c:v>
                </c:pt>
                <c:pt idx="1">
                  <c:v>BOL</c:v>
                </c:pt>
                <c:pt idx="2">
                  <c:v>BRA</c:v>
                </c:pt>
                <c:pt idx="3">
                  <c:v>COL</c:v>
                </c:pt>
                <c:pt idx="4">
                  <c:v>CRI</c:v>
                </c:pt>
                <c:pt idx="5">
                  <c:v>DOM</c:v>
                </c:pt>
                <c:pt idx="6">
                  <c:v>PRY</c:v>
                </c:pt>
                <c:pt idx="7">
                  <c:v>PER</c:v>
                </c:pt>
                <c:pt idx="8">
                  <c:v>SLV</c:v>
                </c:pt>
                <c:pt idx="9">
                  <c:v>URY</c:v>
                </c:pt>
                <c:pt idx="10">
                  <c:v>LAC</c:v>
                </c:pt>
              </c:strCache>
            </c:strRef>
          </c:cat>
          <c:val>
            <c:numRef>
              <c:f>'4B'!$C$4:$C$14</c:f>
              <c:numCache>
                <c:formatCode>0</c:formatCode>
                <c:ptCount val="11"/>
                <c:pt idx="0">
                  <c:v>6.36</c:v>
                </c:pt>
                <c:pt idx="1">
                  <c:v>8.15</c:v>
                </c:pt>
                <c:pt idx="2">
                  <c:v>6.05</c:v>
                </c:pt>
                <c:pt idx="3">
                  <c:v>10.220000000000001</c:v>
                </c:pt>
                <c:pt idx="4">
                  <c:v>6.88</c:v>
                </c:pt>
                <c:pt idx="5">
                  <c:v>8.67</c:v>
                </c:pt>
                <c:pt idx="6">
                  <c:v>13.68</c:v>
                </c:pt>
                <c:pt idx="7">
                  <c:v>16.86</c:v>
                </c:pt>
                <c:pt idx="8">
                  <c:v>8.99</c:v>
                </c:pt>
                <c:pt idx="9">
                  <c:v>4.63</c:v>
                </c:pt>
                <c:pt idx="10">
                  <c:v>9.0489999999999995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45-483C-B8E3-1B1D18162267}"/>
            </c:ext>
          </c:extLst>
        </c:ser>
        <c:ser>
          <c:idx val="2"/>
          <c:order val="2"/>
          <c:tx>
            <c:strRef>
              <c:f>'4B'!$D$3</c:f>
              <c:strCache>
                <c:ptCount val="1"/>
                <c:pt idx="0">
                  <c:v>Future Poor</c:v>
                </c:pt>
              </c:strCache>
            </c:strRef>
          </c:tx>
          <c:spPr>
            <a:solidFill>
              <a:schemeClr val="accent1">
                <a:tint val="8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'4B'!$A$4:$A$14</c:f>
              <c:strCache>
                <c:ptCount val="11"/>
                <c:pt idx="0">
                  <c:v>ARG</c:v>
                </c:pt>
                <c:pt idx="1">
                  <c:v>BOL</c:v>
                </c:pt>
                <c:pt idx="2">
                  <c:v>BRA</c:v>
                </c:pt>
                <c:pt idx="3">
                  <c:v>COL</c:v>
                </c:pt>
                <c:pt idx="4">
                  <c:v>CRI</c:v>
                </c:pt>
                <c:pt idx="5">
                  <c:v>DOM</c:v>
                </c:pt>
                <c:pt idx="6">
                  <c:v>PRY</c:v>
                </c:pt>
                <c:pt idx="7">
                  <c:v>PER</c:v>
                </c:pt>
                <c:pt idx="8">
                  <c:v>SLV</c:v>
                </c:pt>
                <c:pt idx="9">
                  <c:v>URY</c:v>
                </c:pt>
                <c:pt idx="10">
                  <c:v>LAC</c:v>
                </c:pt>
              </c:strCache>
            </c:strRef>
          </c:cat>
          <c:val>
            <c:numRef>
              <c:f>'4B'!$D$4:$D$14</c:f>
              <c:numCache>
                <c:formatCode>0</c:formatCode>
                <c:ptCount val="11"/>
                <c:pt idx="0">
                  <c:v>23.89</c:v>
                </c:pt>
                <c:pt idx="1">
                  <c:v>24.76</c:v>
                </c:pt>
                <c:pt idx="2">
                  <c:v>33.18</c:v>
                </c:pt>
                <c:pt idx="3">
                  <c:v>29.19</c:v>
                </c:pt>
                <c:pt idx="4">
                  <c:v>22.63</c:v>
                </c:pt>
                <c:pt idx="5">
                  <c:v>38.47</c:v>
                </c:pt>
                <c:pt idx="6">
                  <c:v>27.79</c:v>
                </c:pt>
                <c:pt idx="7">
                  <c:v>25.47</c:v>
                </c:pt>
                <c:pt idx="8">
                  <c:v>28.68</c:v>
                </c:pt>
                <c:pt idx="9">
                  <c:v>15.08</c:v>
                </c:pt>
                <c:pt idx="10">
                  <c:v>26.913999999999998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C45-483C-B8E3-1B1D18162267}"/>
            </c:ext>
          </c:extLst>
        </c:ser>
        <c:ser>
          <c:idx val="3"/>
          <c:order val="3"/>
          <c:tx>
            <c:strRef>
              <c:f>'4B'!$E$3</c:f>
              <c:strCache>
                <c:ptCount val="1"/>
                <c:pt idx="0">
                  <c:v>Never Poor</c:v>
                </c:pt>
              </c:strCache>
            </c:strRef>
          </c:tx>
          <c:spPr>
            <a:solidFill>
              <a:schemeClr val="accent1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'4B'!$A$4:$A$14</c:f>
              <c:strCache>
                <c:ptCount val="11"/>
                <c:pt idx="0">
                  <c:v>ARG</c:v>
                </c:pt>
                <c:pt idx="1">
                  <c:v>BOL</c:v>
                </c:pt>
                <c:pt idx="2">
                  <c:v>BRA</c:v>
                </c:pt>
                <c:pt idx="3">
                  <c:v>COL</c:v>
                </c:pt>
                <c:pt idx="4">
                  <c:v>CRI</c:v>
                </c:pt>
                <c:pt idx="5">
                  <c:v>DOM</c:v>
                </c:pt>
                <c:pt idx="6">
                  <c:v>PRY</c:v>
                </c:pt>
                <c:pt idx="7">
                  <c:v>PER</c:v>
                </c:pt>
                <c:pt idx="8">
                  <c:v>SLV</c:v>
                </c:pt>
                <c:pt idx="9">
                  <c:v>URY</c:v>
                </c:pt>
                <c:pt idx="10">
                  <c:v>LAC</c:v>
                </c:pt>
              </c:strCache>
            </c:strRef>
          </c:cat>
          <c:val>
            <c:numRef>
              <c:f>'4B'!$E$4:$E$14</c:f>
              <c:numCache>
                <c:formatCode>0</c:formatCode>
                <c:ptCount val="11"/>
                <c:pt idx="0">
                  <c:v>60.11</c:v>
                </c:pt>
                <c:pt idx="1">
                  <c:v>49.07</c:v>
                </c:pt>
                <c:pt idx="2">
                  <c:v>39.64</c:v>
                </c:pt>
                <c:pt idx="3">
                  <c:v>26.67</c:v>
                </c:pt>
                <c:pt idx="4">
                  <c:v>15.44</c:v>
                </c:pt>
                <c:pt idx="5">
                  <c:v>22.46</c:v>
                </c:pt>
                <c:pt idx="6">
                  <c:v>37.299999999999997</c:v>
                </c:pt>
                <c:pt idx="7">
                  <c:v>23.87</c:v>
                </c:pt>
                <c:pt idx="8">
                  <c:v>51.56</c:v>
                </c:pt>
                <c:pt idx="9">
                  <c:v>73</c:v>
                </c:pt>
                <c:pt idx="10">
                  <c:v>39.911999999999999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C45-483C-B8E3-1B1D1816226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100"/>
        <c:axId val="1360887007"/>
        <c:axId val="1360887487"/>
      </c:barChart>
      <c:catAx>
        <c:axId val="1360887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60887487"/>
        <c:crosses val="autoZero"/>
        <c:auto val="1"/>
        <c:lblAlgn val="ctr"/>
        <c:lblOffset val="100"/>
        <c:noMultiLvlLbl val="0"/>
      </c:catAx>
      <c:valAx>
        <c:axId val="1360887487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60887007"/>
        <c:crosses val="autoZero"/>
        <c:crossBetween val="between"/>
        <c:majorUnit val="2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userShapes r:id="rId3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067281473084348"/>
          <c:y val="2.2807130907710148E-2"/>
          <c:w val="0.75949722724348168"/>
          <c:h val="0.70899650231336553"/>
        </c:manualLayout>
      </c:layout>
      <c:lineChart>
        <c:grouping val="standard"/>
        <c:varyColors val="0"/>
        <c:ser>
          <c:idx val="13"/>
          <c:order val="0"/>
          <c:tx>
            <c:strRef>
              <c:f>'5'!$B$16</c:f>
              <c:strCache>
                <c:ptCount val="1"/>
                <c:pt idx="0">
                  <c:v>MEX</c:v>
                </c:pt>
              </c:strCache>
            </c:strRef>
          </c:tx>
          <c:spPr>
            <a:ln w="2857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'5'!$C$4:$W$4</c:f>
              <c:strCache>
                <c:ptCount val="2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</c:strCache>
            </c:strRef>
          </c:cat>
          <c:val>
            <c:numRef>
              <c:f>'5'!$C$16:$W$16</c:f>
              <c:numCache>
                <c:formatCode>0</c:formatCode>
                <c:ptCount val="21"/>
                <c:pt idx="1">
                  <c:v>22.750726699829102</c:v>
                </c:pt>
                <c:pt idx="2">
                  <c:v>22.862800598144531</c:v>
                </c:pt>
                <c:pt idx="3">
                  <c:v>18.521760940551758</c:v>
                </c:pt>
                <c:pt idx="4">
                  <c:v>27.209262847900391</c:v>
                </c:pt>
                <c:pt idx="5">
                  <c:v>35.896762847900391</c:v>
                </c:pt>
                <c:pt idx="6">
                  <c:v>37.317001342773438</c:v>
                </c:pt>
                <c:pt idx="7">
                  <c:v>38.737236022949219</c:v>
                </c:pt>
                <c:pt idx="8">
                  <c:v>34.130359649658203</c:v>
                </c:pt>
                <c:pt idx="9">
                  <c:v>29.523483276367188</c:v>
                </c:pt>
                <c:pt idx="10">
                  <c:v>24.604236602783203</c:v>
                </c:pt>
                <c:pt idx="11">
                  <c:v>19.684988021850586</c:v>
                </c:pt>
                <c:pt idx="12">
                  <c:v>16.780857086181641</c:v>
                </c:pt>
                <c:pt idx="13">
                  <c:v>13.876727104187012</c:v>
                </c:pt>
                <c:pt idx="14">
                  <c:v>13.180578231811523</c:v>
                </c:pt>
                <c:pt idx="15">
                  <c:v>12.484429359436035</c:v>
                </c:pt>
                <c:pt idx="16">
                  <c:v>13.74195671081543</c:v>
                </c:pt>
                <c:pt idx="17">
                  <c:v>14.999485015869141</c:v>
                </c:pt>
                <c:pt idx="18">
                  <c:v>12.634235382080078</c:v>
                </c:pt>
                <c:pt idx="19">
                  <c:v>10.268985748291016</c:v>
                </c:pt>
                <c:pt idx="20">
                  <c:v>8.3465337753295898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75-478B-9CCC-4C922DB18959}"/>
            </c:ext>
          </c:extLst>
        </c:ser>
        <c:ser>
          <c:idx val="3"/>
          <c:order val="1"/>
          <c:tx>
            <c:strRef>
              <c:f>'5'!$B$7</c:f>
              <c:strCache>
                <c:ptCount val="1"/>
                <c:pt idx="0">
                  <c:v>BRA</c:v>
                </c:pt>
              </c:strCache>
            </c:strRef>
          </c:tx>
          <c:spPr>
            <a:ln w="2857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'5'!$C$4:$W$4</c:f>
              <c:strCache>
                <c:ptCount val="2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</c:strCache>
            </c:strRef>
          </c:cat>
          <c:val>
            <c:numRef>
              <c:f>'5'!$C$7:$W$7</c:f>
              <c:numCache>
                <c:formatCode>0</c:formatCode>
                <c:ptCount val="21"/>
                <c:pt idx="0">
                  <c:v>30.236900329589844</c:v>
                </c:pt>
                <c:pt idx="1">
                  <c:v>28.498611450195313</c:v>
                </c:pt>
                <c:pt idx="2">
                  <c:v>26.960596084594727</c:v>
                </c:pt>
                <c:pt idx="3">
                  <c:v>24.759138107299805</c:v>
                </c:pt>
                <c:pt idx="4">
                  <c:v>22.482553482055664</c:v>
                </c:pt>
                <c:pt idx="5">
                  <c:v>19.973526000976563</c:v>
                </c:pt>
                <c:pt idx="6">
                  <c:v>19.103296279907227</c:v>
                </c:pt>
                <c:pt idx="7">
                  <c:v>17.352252960205078</c:v>
                </c:pt>
                <c:pt idx="8">
                  <c:v>15.601207733154297</c:v>
                </c:pt>
                <c:pt idx="9">
                  <c:v>13.240234375</c:v>
                </c:pt>
                <c:pt idx="10">
                  <c:v>12.882226943969727</c:v>
                </c:pt>
                <c:pt idx="11">
                  <c:v>11.426709175109863</c:v>
                </c:pt>
                <c:pt idx="12">
                  <c:v>12.774162292480469</c:v>
                </c:pt>
                <c:pt idx="13">
                  <c:v>13.507540702819824</c:v>
                </c:pt>
                <c:pt idx="14">
                  <c:v>13.595446586608887</c:v>
                </c:pt>
                <c:pt idx="15">
                  <c:v>14.036323547363281</c:v>
                </c:pt>
                <c:pt idx="16">
                  <c:v>13.071751594543457</c:v>
                </c:pt>
                <c:pt idx="17">
                  <c:v>10.93248176574707</c:v>
                </c:pt>
                <c:pt idx="18">
                  <c:v>15.934523582458496</c:v>
                </c:pt>
                <c:pt idx="19">
                  <c:v>10.865315437316895</c:v>
                </c:pt>
                <c:pt idx="20">
                  <c:v>7.4087610244750977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75-478B-9CCC-4C922DB18959}"/>
            </c:ext>
          </c:extLst>
        </c:ser>
        <c:ser>
          <c:idx val="6"/>
          <c:order val="2"/>
          <c:tx>
            <c:strRef>
              <c:f>'5'!$B$9</c:f>
              <c:strCache>
                <c:ptCount val="1"/>
                <c:pt idx="0">
                  <c:v>COL</c:v>
                </c:pt>
              </c:strCache>
            </c:strRef>
          </c:tx>
          <c:spPr>
            <a:ln w="2857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'5'!$C$4:$W$4</c:f>
              <c:strCache>
                <c:ptCount val="2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</c:strCache>
            </c:strRef>
          </c:cat>
          <c:val>
            <c:numRef>
              <c:f>'5'!$C$9:$W$9</c:f>
              <c:numCache>
                <c:formatCode>0</c:formatCode>
                <c:ptCount val="21"/>
                <c:pt idx="0">
                  <c:v>38.569931030273438</c:v>
                </c:pt>
                <c:pt idx="1">
                  <c:v>39.924068450927734</c:v>
                </c:pt>
                <c:pt idx="2">
                  <c:v>33.969875335693359</c:v>
                </c:pt>
                <c:pt idx="3">
                  <c:v>42.363014221191406</c:v>
                </c:pt>
                <c:pt idx="4">
                  <c:v>39.306632995605469</c:v>
                </c:pt>
                <c:pt idx="5">
                  <c:v>30.391078948974609</c:v>
                </c:pt>
                <c:pt idx="6">
                  <c:v>29.40174674987793</c:v>
                </c:pt>
                <c:pt idx="7">
                  <c:v>26.507530212402344</c:v>
                </c:pt>
                <c:pt idx="8">
                  <c:v>23.320600509643555</c:v>
                </c:pt>
                <c:pt idx="9">
                  <c:v>23.747005462646484</c:v>
                </c:pt>
                <c:pt idx="10">
                  <c:v>21.165475845336914</c:v>
                </c:pt>
                <c:pt idx="11">
                  <c:v>19.967647552490234</c:v>
                </c:pt>
                <c:pt idx="12">
                  <c:v>19.205020904541016</c:v>
                </c:pt>
                <c:pt idx="13">
                  <c:v>18.622251510620117</c:v>
                </c:pt>
                <c:pt idx="14">
                  <c:v>18.066314697265625</c:v>
                </c:pt>
                <c:pt idx="15">
                  <c:v>18.631380081176758</c:v>
                </c:pt>
                <c:pt idx="16">
                  <c:v>19.659185409545898</c:v>
                </c:pt>
                <c:pt idx="17">
                  <c:v>21.620937347412109</c:v>
                </c:pt>
                <c:pt idx="18">
                  <c:v>20.451343536376953</c:v>
                </c:pt>
                <c:pt idx="19">
                  <c:v>19.512697219848633</c:v>
                </c:pt>
                <c:pt idx="20">
                  <c:v>18.617132186889648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75-478B-9CCC-4C922DB18959}"/>
            </c:ext>
          </c:extLst>
        </c:ser>
        <c:ser>
          <c:idx val="0"/>
          <c:order val="3"/>
          <c:tx>
            <c:strRef>
              <c:f>'5'!$B$5</c:f>
              <c:strCache>
                <c:ptCount val="1"/>
                <c:pt idx="0">
                  <c:v>ARG</c:v>
                </c:pt>
              </c:strCache>
            </c:strRef>
          </c:tx>
          <c:spPr>
            <a:ln w="2857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'5'!$C$4:$W$4</c:f>
              <c:strCache>
                <c:ptCount val="2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</c:strCache>
            </c:strRef>
          </c:cat>
          <c:val>
            <c:numRef>
              <c:f>'5'!$C$5:$W$5</c:f>
              <c:numCache>
                <c:formatCode>0</c:formatCode>
                <c:ptCount val="21"/>
                <c:pt idx="0">
                  <c:v>57.158382415771484</c:v>
                </c:pt>
                <c:pt idx="1">
                  <c:v>47.702262878417969</c:v>
                </c:pt>
                <c:pt idx="2">
                  <c:v>42.032127380371094</c:v>
                </c:pt>
                <c:pt idx="3">
                  <c:v>36.897781372070313</c:v>
                </c:pt>
                <c:pt idx="4">
                  <c:v>25.974327087402344</c:v>
                </c:pt>
                <c:pt idx="5">
                  <c:v>22.230743408203125</c:v>
                </c:pt>
                <c:pt idx="6">
                  <c:v>18.889942169189453</c:v>
                </c:pt>
                <c:pt idx="7">
                  <c:v>13.833292007446289</c:v>
                </c:pt>
                <c:pt idx="8">
                  <c:v>9.2170419692993164</c:v>
                </c:pt>
                <c:pt idx="9">
                  <c:v>6.6303329467773438</c:v>
                </c:pt>
                <c:pt idx="10">
                  <c:v>4.8721566200256348</c:v>
                </c:pt>
                <c:pt idx="11">
                  <c:v>5.4898667335510254</c:v>
                </c:pt>
                <c:pt idx="12">
                  <c:v>6.2616653442382813</c:v>
                </c:pt>
                <c:pt idx="13">
                  <c:v>7.0701084136962891</c:v>
                </c:pt>
                <c:pt idx="14">
                  <c:v>6.2889890670776367</c:v>
                </c:pt>
                <c:pt idx="15">
                  <c:v>6.9654927253723145</c:v>
                </c:pt>
                <c:pt idx="16">
                  <c:v>8.6303396224975586</c:v>
                </c:pt>
                <c:pt idx="17">
                  <c:v>9.8575401306152344</c:v>
                </c:pt>
                <c:pt idx="18">
                  <c:v>8.5299263000488281</c:v>
                </c:pt>
                <c:pt idx="19">
                  <c:v>8.1207027435302734</c:v>
                </c:pt>
                <c:pt idx="20">
                  <c:v>7.7311115264892578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075-478B-9CCC-4C922DB18959}"/>
            </c:ext>
          </c:extLst>
        </c:ser>
        <c:ser>
          <c:idx val="2"/>
          <c:order val="4"/>
          <c:tx>
            <c:strRef>
              <c:f>'5'!$B$6</c:f>
              <c:strCache>
                <c:ptCount val="1"/>
                <c:pt idx="0">
                  <c:v>BOL</c:v>
                </c:pt>
              </c:strCache>
            </c:strRef>
          </c:tx>
          <c:spPr>
            <a:ln w="2857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'5'!$C$4:$W$4</c:f>
              <c:strCache>
                <c:ptCount val="2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</c:strCache>
            </c:strRef>
          </c:cat>
          <c:val>
            <c:numRef>
              <c:f>'5'!$C$6:$W$6</c:f>
              <c:numCache>
                <c:formatCode>0</c:formatCode>
                <c:ptCount val="21"/>
                <c:pt idx="0">
                  <c:v>21.430349349975586</c:v>
                </c:pt>
                <c:pt idx="1">
                  <c:v>24.495639801025391</c:v>
                </c:pt>
                <c:pt idx="2">
                  <c:v>27.560932159423828</c:v>
                </c:pt>
                <c:pt idx="3">
                  <c:v>26.16798210144043</c:v>
                </c:pt>
                <c:pt idx="4">
                  <c:v>22.608821868896484</c:v>
                </c:pt>
                <c:pt idx="5">
                  <c:v>18.504581451416016</c:v>
                </c:pt>
                <c:pt idx="6">
                  <c:v>17.264245986938477</c:v>
                </c:pt>
                <c:pt idx="7">
                  <c:v>15.153205871582031</c:v>
                </c:pt>
                <c:pt idx="8">
                  <c:v>13.042166709899902</c:v>
                </c:pt>
                <c:pt idx="9">
                  <c:v>14.157891273498535</c:v>
                </c:pt>
                <c:pt idx="10">
                  <c:v>11.691269874572754</c:v>
                </c:pt>
                <c:pt idx="11">
                  <c:v>12.334632873535156</c:v>
                </c:pt>
                <c:pt idx="12">
                  <c:v>11.448407173156738</c:v>
                </c:pt>
                <c:pt idx="13">
                  <c:v>12.753410339355469</c:v>
                </c:pt>
                <c:pt idx="14">
                  <c:v>11.879587173461914</c:v>
                </c:pt>
                <c:pt idx="15">
                  <c:v>10.777788162231445</c:v>
                </c:pt>
                <c:pt idx="16">
                  <c:v>7.537266731262207</c:v>
                </c:pt>
                <c:pt idx="17">
                  <c:v>10.430375099182129</c:v>
                </c:pt>
                <c:pt idx="18">
                  <c:v>7.6802902221679688</c:v>
                </c:pt>
                <c:pt idx="19">
                  <c:v>9.1588373184204102</c:v>
                </c:pt>
                <c:pt idx="20">
                  <c:v>10.922021865844727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075-478B-9CCC-4C922DB18959}"/>
            </c:ext>
          </c:extLst>
        </c:ser>
        <c:ser>
          <c:idx val="5"/>
          <c:order val="5"/>
          <c:tx>
            <c:strRef>
              <c:f>'5'!$B$8</c:f>
              <c:strCache>
                <c:ptCount val="1"/>
                <c:pt idx="0">
                  <c:v>CHL</c:v>
                </c:pt>
              </c:strCache>
            </c:strRef>
          </c:tx>
          <c:spPr>
            <a:ln w="2857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'5'!$C$4:$W$4</c:f>
              <c:strCache>
                <c:ptCount val="2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</c:strCache>
            </c:strRef>
          </c:cat>
          <c:val>
            <c:numRef>
              <c:f>'5'!$C$8:$W$8</c:f>
              <c:numCache>
                <c:formatCode>0</c:formatCode>
                <c:ptCount val="21"/>
                <c:pt idx="0">
                  <c:v>14.444070816040039</c:v>
                </c:pt>
                <c:pt idx="1">
                  <c:v>12.610490798950195</c:v>
                </c:pt>
                <c:pt idx="2">
                  <c:v>11.009672164916992</c:v>
                </c:pt>
                <c:pt idx="3">
                  <c:v>9.6120662689208984</c:v>
                </c:pt>
                <c:pt idx="4">
                  <c:v>8.7864065170288086</c:v>
                </c:pt>
                <c:pt idx="5">
                  <c:v>8.0316696166992188</c:v>
                </c:pt>
                <c:pt idx="6">
                  <c:v>7.3417620658874512</c:v>
                </c:pt>
                <c:pt idx="7">
                  <c:v>6.9364314079284668</c:v>
                </c:pt>
                <c:pt idx="8">
                  <c:v>6.5311007499694824</c:v>
                </c:pt>
                <c:pt idx="9">
                  <c:v>5.5308938026428223</c:v>
                </c:pt>
                <c:pt idx="10">
                  <c:v>4.5306868553161621</c:v>
                </c:pt>
                <c:pt idx="11">
                  <c:v>4.3979816436767578</c:v>
                </c:pt>
                <c:pt idx="12">
                  <c:v>4.2652759552001953</c:v>
                </c:pt>
                <c:pt idx="13">
                  <c:v>3.9760651588439941</c:v>
                </c:pt>
                <c:pt idx="14">
                  <c:v>3.686854362487793</c:v>
                </c:pt>
                <c:pt idx="15">
                  <c:v>4.6684908866882324</c:v>
                </c:pt>
                <c:pt idx="16">
                  <c:v>5.9114909172058105</c:v>
                </c:pt>
                <c:pt idx="17">
                  <c:v>7.485443115234375</c:v>
                </c:pt>
                <c:pt idx="18">
                  <c:v>5.3512134552001953</c:v>
                </c:pt>
                <c:pt idx="19">
                  <c:v>3.2169833183288574</c:v>
                </c:pt>
                <c:pt idx="20">
                  <c:v>1.9339504241943359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075-478B-9CCC-4C922DB18959}"/>
            </c:ext>
          </c:extLst>
        </c:ser>
        <c:ser>
          <c:idx val="7"/>
          <c:order val="6"/>
          <c:tx>
            <c:strRef>
              <c:f>'5'!$B$10</c:f>
              <c:strCache>
                <c:ptCount val="1"/>
                <c:pt idx="0">
                  <c:v>CRI</c:v>
                </c:pt>
              </c:strCache>
            </c:strRef>
          </c:tx>
          <c:spPr>
            <a:ln w="2857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'5'!$C$4:$W$4</c:f>
              <c:strCache>
                <c:ptCount val="2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</c:strCache>
            </c:strRef>
          </c:cat>
          <c:val>
            <c:numRef>
              <c:f>'5'!$C$10:$W$10</c:f>
              <c:numCache>
                <c:formatCode>0</c:formatCode>
                <c:ptCount val="21"/>
                <c:pt idx="0">
                  <c:v>14.039286613464355</c:v>
                </c:pt>
                <c:pt idx="1">
                  <c:v>13.902563095092773</c:v>
                </c:pt>
                <c:pt idx="2">
                  <c:v>12.411727905273438</c:v>
                </c:pt>
                <c:pt idx="3">
                  <c:v>11.610855102539063</c:v>
                </c:pt>
                <c:pt idx="4">
                  <c:v>8.7138156890869141</c:v>
                </c:pt>
                <c:pt idx="5">
                  <c:v>7.4615211486816406</c:v>
                </c:pt>
                <c:pt idx="6">
                  <c:v>7.8839383125305176</c:v>
                </c:pt>
                <c:pt idx="7">
                  <c:v>7.8005781173706055</c:v>
                </c:pt>
                <c:pt idx="8">
                  <c:v>10.64293384552002</c:v>
                </c:pt>
                <c:pt idx="9">
                  <c:v>8.1358013153076172</c:v>
                </c:pt>
                <c:pt idx="10">
                  <c:v>8.2189216613769531</c:v>
                </c:pt>
                <c:pt idx="11">
                  <c:v>7.4477596282958984</c:v>
                </c:pt>
                <c:pt idx="12">
                  <c:v>7.3149294853210449</c:v>
                </c:pt>
                <c:pt idx="13">
                  <c:v>7.0541119575500488</c:v>
                </c:pt>
                <c:pt idx="14">
                  <c:v>6.5865716934204102</c:v>
                </c:pt>
                <c:pt idx="15">
                  <c:v>7.129307746887207</c:v>
                </c:pt>
                <c:pt idx="16">
                  <c:v>6.8127789497375488</c:v>
                </c:pt>
                <c:pt idx="17">
                  <c:v>12.124826431274414</c:v>
                </c:pt>
                <c:pt idx="18">
                  <c:v>7.5102291107177734</c:v>
                </c:pt>
                <c:pt idx="19">
                  <c:v>7.0888323783874512</c:v>
                </c:pt>
                <c:pt idx="20">
                  <c:v>6.5896177291870117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075-478B-9CCC-4C922DB18959}"/>
            </c:ext>
          </c:extLst>
        </c:ser>
        <c:ser>
          <c:idx val="8"/>
          <c:order val="7"/>
          <c:tx>
            <c:strRef>
              <c:f>'5'!$B$11</c:f>
              <c:strCache>
                <c:ptCount val="1"/>
                <c:pt idx="0">
                  <c:v>DOM</c:v>
                </c:pt>
              </c:strCache>
            </c:strRef>
          </c:tx>
          <c:spPr>
            <a:ln w="2857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'5'!$C$4:$W$4</c:f>
              <c:strCache>
                <c:ptCount val="2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</c:strCache>
            </c:strRef>
          </c:cat>
          <c:val>
            <c:numRef>
              <c:f>'5'!$C$11:$W$11</c:f>
              <c:numCache>
                <c:formatCode>0</c:formatCode>
                <c:ptCount val="21"/>
                <c:pt idx="0">
                  <c:v>29.330852508544922</c:v>
                </c:pt>
                <c:pt idx="1">
                  <c:v>36.2017822265625</c:v>
                </c:pt>
                <c:pt idx="2">
                  <c:v>30.235481262207031</c:v>
                </c:pt>
                <c:pt idx="3">
                  <c:v>27.800455093383789</c:v>
                </c:pt>
                <c:pt idx="4">
                  <c:v>25.786188125610352</c:v>
                </c:pt>
                <c:pt idx="5">
                  <c:v>25.155765533447266</c:v>
                </c:pt>
                <c:pt idx="6">
                  <c:v>24.71571159362793</c:v>
                </c:pt>
                <c:pt idx="7">
                  <c:v>24.857109069824219</c:v>
                </c:pt>
                <c:pt idx="8">
                  <c:v>22.856687545776367</c:v>
                </c:pt>
                <c:pt idx="9">
                  <c:v>23.490676879882813</c:v>
                </c:pt>
                <c:pt idx="10">
                  <c:v>22.152072906494141</c:v>
                </c:pt>
                <c:pt idx="11">
                  <c:v>19.500482559204102</c:v>
                </c:pt>
                <c:pt idx="12">
                  <c:v>15.745692253112793</c:v>
                </c:pt>
                <c:pt idx="13">
                  <c:v>15.299579620361328</c:v>
                </c:pt>
                <c:pt idx="14">
                  <c:v>10.76158618927002</c:v>
                </c:pt>
                <c:pt idx="15">
                  <c:v>9.6287860870361328</c:v>
                </c:pt>
                <c:pt idx="16">
                  <c:v>7.701484203338623</c:v>
                </c:pt>
                <c:pt idx="17">
                  <c:v>13.13040828704834</c:v>
                </c:pt>
                <c:pt idx="18">
                  <c:v>10.436375617980957</c:v>
                </c:pt>
                <c:pt idx="19">
                  <c:v>9.0519723892211914</c:v>
                </c:pt>
                <c:pt idx="20">
                  <c:v>7.8512125015258789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075-478B-9CCC-4C922DB18959}"/>
            </c:ext>
          </c:extLst>
        </c:ser>
        <c:ser>
          <c:idx val="9"/>
          <c:order val="8"/>
          <c:tx>
            <c:strRef>
              <c:f>'5'!$B$12</c:f>
              <c:strCache>
                <c:ptCount val="1"/>
                <c:pt idx="0">
                  <c:v>ECU</c:v>
                </c:pt>
              </c:strCache>
            </c:strRef>
          </c:tx>
          <c:spPr>
            <a:ln w="2857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'5'!$C$4:$W$4</c:f>
              <c:strCache>
                <c:ptCount val="2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</c:strCache>
            </c:strRef>
          </c:cat>
          <c:val>
            <c:numRef>
              <c:f>'5'!$C$12:$W$12</c:f>
              <c:numCache>
                <c:formatCode>0</c:formatCode>
                <c:ptCount val="21"/>
                <c:pt idx="0">
                  <c:v>37.090213775634766</c:v>
                </c:pt>
                <c:pt idx="1">
                  <c:v>33.023811340332031</c:v>
                </c:pt>
                <c:pt idx="2">
                  <c:v>30.692819595336914</c:v>
                </c:pt>
                <c:pt idx="3">
                  <c:v>25.60865592956543</c:v>
                </c:pt>
                <c:pt idx="4">
                  <c:v>24.897134780883789</c:v>
                </c:pt>
                <c:pt idx="5">
                  <c:v>23.852746963500977</c:v>
                </c:pt>
                <c:pt idx="6">
                  <c:v>23.81477165222168</c:v>
                </c:pt>
                <c:pt idx="7">
                  <c:v>21.660617828369141</c:v>
                </c:pt>
                <c:pt idx="8">
                  <c:v>17.783233642578125</c:v>
                </c:pt>
                <c:pt idx="9">
                  <c:v>17.211780548095703</c:v>
                </c:pt>
                <c:pt idx="10">
                  <c:v>15.392486572265625</c:v>
                </c:pt>
                <c:pt idx="11">
                  <c:v>13.559603691101074</c:v>
                </c:pt>
                <c:pt idx="12">
                  <c:v>14.046497344970703</c:v>
                </c:pt>
                <c:pt idx="13">
                  <c:v>14.130780220031738</c:v>
                </c:pt>
                <c:pt idx="14">
                  <c:v>13.528898239135742</c:v>
                </c:pt>
                <c:pt idx="15">
                  <c:v>14.329412460327148</c:v>
                </c:pt>
                <c:pt idx="16">
                  <c:v>15.837186813354492</c:v>
                </c:pt>
                <c:pt idx="17">
                  <c:v>21.555841445922852</c:v>
                </c:pt>
                <c:pt idx="18">
                  <c:v>15.889734268188477</c:v>
                </c:pt>
                <c:pt idx="19">
                  <c:v>14.630291938781738</c:v>
                </c:pt>
                <c:pt idx="20">
                  <c:v>15.846808433532715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075-478B-9CCC-4C922DB18959}"/>
            </c:ext>
          </c:extLst>
        </c:ser>
        <c:ser>
          <c:idx val="10"/>
          <c:order val="9"/>
          <c:tx>
            <c:strRef>
              <c:f>'5'!$B$13</c:f>
              <c:strCache>
                <c:ptCount val="1"/>
                <c:pt idx="0">
                  <c:v>GTM</c:v>
                </c:pt>
              </c:strCache>
            </c:strRef>
          </c:tx>
          <c:spPr>
            <a:ln w="2857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'5'!$C$4:$W$4</c:f>
              <c:strCache>
                <c:ptCount val="2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</c:strCache>
            </c:strRef>
          </c:cat>
          <c:val>
            <c:numRef>
              <c:f>'5'!$C$13:$W$13</c:f>
              <c:numCache>
                <c:formatCode>0</c:formatCode>
                <c:ptCount val="21"/>
                <c:pt idx="0">
                  <c:v>29.191434860229492</c:v>
                </c:pt>
                <c:pt idx="1">
                  <c:v>40.634037017822266</c:v>
                </c:pt>
                <c:pt idx="2">
                  <c:v>34.707344055175781</c:v>
                </c:pt>
                <c:pt idx="3">
                  <c:v>28.780647277832031</c:v>
                </c:pt>
                <c:pt idx="4">
                  <c:v>32.770954132080078</c:v>
                </c:pt>
                <c:pt idx="5">
                  <c:v>37.314498901367188</c:v>
                </c:pt>
                <c:pt idx="6">
                  <c:v>42.487987518310547</c:v>
                </c:pt>
                <c:pt idx="7">
                  <c:v>48.378761291503906</c:v>
                </c:pt>
                <c:pt idx="8">
                  <c:v>47.511631011962891</c:v>
                </c:pt>
                <c:pt idx="9">
                  <c:v>37.146160125732422</c:v>
                </c:pt>
                <c:pt idx="10">
                  <c:v>34.089271545410156</c:v>
                </c:pt>
                <c:pt idx="11">
                  <c:v>32.221889495849609</c:v>
                </c:pt>
                <c:pt idx="12">
                  <c:v>29.102621078491211</c:v>
                </c:pt>
                <c:pt idx="13">
                  <c:v>32.294181823730469</c:v>
                </c:pt>
                <c:pt idx="14">
                  <c:v>32.957473754882813</c:v>
                </c:pt>
                <c:pt idx="15">
                  <c:v>34.01861572265625</c:v>
                </c:pt>
                <c:pt idx="16">
                  <c:v>31.740251541137695</c:v>
                </c:pt>
                <c:pt idx="17">
                  <c:v>32.39715576171875</c:v>
                </c:pt>
                <c:pt idx="18">
                  <c:v>33.054058074951172</c:v>
                </c:pt>
                <c:pt idx="19">
                  <c:v>31.91087532043457</c:v>
                </c:pt>
                <c:pt idx="20">
                  <c:v>30.807229995727539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075-478B-9CCC-4C922DB18959}"/>
            </c:ext>
          </c:extLst>
        </c:ser>
        <c:ser>
          <c:idx val="11"/>
          <c:order val="10"/>
          <c:tx>
            <c:strRef>
              <c:f>'5'!$B$14</c:f>
              <c:strCache>
                <c:ptCount val="1"/>
                <c:pt idx="0">
                  <c:v>GUY</c:v>
                </c:pt>
              </c:strCache>
            </c:strRef>
          </c:tx>
          <c:spPr>
            <a:ln w="2857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'5'!$C$4:$W$4</c:f>
              <c:strCache>
                <c:ptCount val="2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</c:strCache>
            </c:strRef>
          </c:cat>
          <c:val>
            <c:numRef>
              <c:f>'5'!$C$14:$W$14</c:f>
              <c:numCache>
                <c:formatCode>0</c:formatCode>
                <c:ptCount val="21"/>
                <c:pt idx="14">
                  <c:v>29.606311798095703</c:v>
                </c:pt>
                <c:pt idx="15">
                  <c:v>31.088315963745117</c:v>
                </c:pt>
                <c:pt idx="16">
                  <c:v>32.4420166015625</c:v>
                </c:pt>
                <c:pt idx="17">
                  <c:v>32.220237731933594</c:v>
                </c:pt>
                <c:pt idx="18">
                  <c:v>31.99846076965332</c:v>
                </c:pt>
                <c:pt idx="19">
                  <c:v>31.99846076965332</c:v>
                </c:pt>
                <c:pt idx="20">
                  <c:v>31.99846076965332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075-478B-9CCC-4C922DB18959}"/>
            </c:ext>
          </c:extLst>
        </c:ser>
        <c:ser>
          <c:idx val="12"/>
          <c:order val="11"/>
          <c:tx>
            <c:strRef>
              <c:f>'5'!$B$15</c:f>
              <c:strCache>
                <c:ptCount val="1"/>
                <c:pt idx="0">
                  <c:v>HND</c:v>
                </c:pt>
              </c:strCache>
            </c:strRef>
          </c:tx>
          <c:spPr>
            <a:ln w="2857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'5'!$C$4:$W$4</c:f>
              <c:strCache>
                <c:ptCount val="2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</c:strCache>
            </c:strRef>
          </c:cat>
          <c:val>
            <c:numRef>
              <c:f>'5'!$C$15:$W$15</c:f>
              <c:numCache>
                <c:formatCode>0</c:formatCode>
                <c:ptCount val="21"/>
                <c:pt idx="0">
                  <c:v>40.934581756591797</c:v>
                </c:pt>
                <c:pt idx="1">
                  <c:v>44.941993713378906</c:v>
                </c:pt>
                <c:pt idx="2">
                  <c:v>43.037544250488281</c:v>
                </c:pt>
                <c:pt idx="3">
                  <c:v>40.247760772705078</c:v>
                </c:pt>
                <c:pt idx="4">
                  <c:v>35.678627014160156</c:v>
                </c:pt>
                <c:pt idx="5">
                  <c:v>31.946559906005859</c:v>
                </c:pt>
                <c:pt idx="6">
                  <c:v>31.835147857666016</c:v>
                </c:pt>
                <c:pt idx="7">
                  <c:v>34.298114776611328</c:v>
                </c:pt>
                <c:pt idx="8">
                  <c:v>36.528945922851563</c:v>
                </c:pt>
                <c:pt idx="9">
                  <c:v>41.205833435058594</c:v>
                </c:pt>
                <c:pt idx="10">
                  <c:v>39.225311279296875</c:v>
                </c:pt>
                <c:pt idx="11">
                  <c:v>35.128620147705078</c:v>
                </c:pt>
                <c:pt idx="12">
                  <c:v>34.949161529541016</c:v>
                </c:pt>
                <c:pt idx="13">
                  <c:v>33.862903594970703</c:v>
                </c:pt>
                <c:pt idx="14">
                  <c:v>36.080768585205078</c:v>
                </c:pt>
                <c:pt idx="15">
                  <c:v>35.269680023193359</c:v>
                </c:pt>
                <c:pt idx="16">
                  <c:v>38.266094207763672</c:v>
                </c:pt>
                <c:pt idx="17">
                  <c:v>39.636203765869141</c:v>
                </c:pt>
                <c:pt idx="18">
                  <c:v>41.055366516113281</c:v>
                </c:pt>
                <c:pt idx="19">
                  <c:v>42.525337219238281</c:v>
                </c:pt>
                <c:pt idx="20">
                  <c:v>35.109729766845703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075-478B-9CCC-4C922DB18959}"/>
            </c:ext>
          </c:extLst>
        </c:ser>
        <c:ser>
          <c:idx val="14"/>
          <c:order val="12"/>
          <c:tx>
            <c:strRef>
              <c:f>'5'!$B$17</c:f>
              <c:strCache>
                <c:ptCount val="1"/>
                <c:pt idx="0">
                  <c:v>PAN</c:v>
                </c:pt>
              </c:strCache>
            </c:strRef>
          </c:tx>
          <c:spPr>
            <a:ln w="2857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'5'!$C$4:$W$4</c:f>
              <c:strCache>
                <c:ptCount val="2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</c:strCache>
            </c:strRef>
          </c:cat>
          <c:val>
            <c:numRef>
              <c:f>'5'!$C$17:$W$17</c:f>
              <c:numCache>
                <c:formatCode>0</c:formatCode>
                <c:ptCount val="21"/>
                <c:pt idx="0">
                  <c:v>19.505472183227539</c:v>
                </c:pt>
                <c:pt idx="1">
                  <c:v>19.894149780273438</c:v>
                </c:pt>
                <c:pt idx="2">
                  <c:v>19.046466827392578</c:v>
                </c:pt>
                <c:pt idx="3">
                  <c:v>19.16015625</c:v>
                </c:pt>
                <c:pt idx="4">
                  <c:v>16.640659332275391</c:v>
                </c:pt>
                <c:pt idx="5">
                  <c:v>16.262025833129883</c:v>
                </c:pt>
                <c:pt idx="6">
                  <c:v>14.433358192443848</c:v>
                </c:pt>
                <c:pt idx="7">
                  <c:v>14.408330917358398</c:v>
                </c:pt>
                <c:pt idx="8">
                  <c:v>12.223545074462891</c:v>
                </c:pt>
                <c:pt idx="9">
                  <c:v>9.4491634368896484</c:v>
                </c:pt>
                <c:pt idx="10">
                  <c:v>10.783822059631348</c:v>
                </c:pt>
                <c:pt idx="11">
                  <c:v>9.8965740203857422</c:v>
                </c:pt>
                <c:pt idx="12">
                  <c:v>10.029431343078613</c:v>
                </c:pt>
                <c:pt idx="13">
                  <c:v>8.4328737258911133</c:v>
                </c:pt>
                <c:pt idx="14">
                  <c:v>8.1176433563232422</c:v>
                </c:pt>
                <c:pt idx="15">
                  <c:v>8.4074573516845703</c:v>
                </c:pt>
                <c:pt idx="16">
                  <c:v>8.2286205291748047</c:v>
                </c:pt>
                <c:pt idx="17">
                  <c:v>8.4610786437988281</c:v>
                </c:pt>
                <c:pt idx="18">
                  <c:v>8.700103759765625</c:v>
                </c:pt>
                <c:pt idx="19">
                  <c:v>8.9458808898925781</c:v>
                </c:pt>
                <c:pt idx="20">
                  <c:v>9.1986007690429688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A075-478B-9CCC-4C922DB18959}"/>
            </c:ext>
          </c:extLst>
        </c:ser>
        <c:ser>
          <c:idx val="15"/>
          <c:order val="13"/>
          <c:tx>
            <c:strRef>
              <c:f>'5'!$B$18</c:f>
              <c:strCache>
                <c:ptCount val="1"/>
                <c:pt idx="0">
                  <c:v>PER</c:v>
                </c:pt>
              </c:strCache>
            </c:strRef>
          </c:tx>
          <c:spPr>
            <a:ln w="2857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'5'!$C$4:$W$4</c:f>
              <c:strCache>
                <c:ptCount val="2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</c:strCache>
            </c:strRef>
          </c:cat>
          <c:val>
            <c:numRef>
              <c:f>'5'!$C$18:$W$18</c:f>
              <c:numCache>
                <c:formatCode>0</c:formatCode>
                <c:ptCount val="21"/>
                <c:pt idx="0">
                  <c:v>36.082656860351563</c:v>
                </c:pt>
                <c:pt idx="1">
                  <c:v>36.340023040771484</c:v>
                </c:pt>
                <c:pt idx="2">
                  <c:v>39.131866455078125</c:v>
                </c:pt>
                <c:pt idx="3">
                  <c:v>36.236225128173828</c:v>
                </c:pt>
                <c:pt idx="4">
                  <c:v>29.151054382324219</c:v>
                </c:pt>
                <c:pt idx="5">
                  <c:v>25.421737670898438</c:v>
                </c:pt>
                <c:pt idx="6">
                  <c:v>18.704830169677734</c:v>
                </c:pt>
                <c:pt idx="7">
                  <c:v>16.461704254150391</c:v>
                </c:pt>
                <c:pt idx="8">
                  <c:v>18.892986297607422</c:v>
                </c:pt>
                <c:pt idx="9">
                  <c:v>17.266027450561523</c:v>
                </c:pt>
                <c:pt idx="10">
                  <c:v>16.544425964355469</c:v>
                </c:pt>
                <c:pt idx="11">
                  <c:v>15.426937103271484</c:v>
                </c:pt>
                <c:pt idx="12">
                  <c:v>14.944316864013672</c:v>
                </c:pt>
                <c:pt idx="13">
                  <c:v>14.880022048950195</c:v>
                </c:pt>
                <c:pt idx="14">
                  <c:v>14.749188423156738</c:v>
                </c:pt>
                <c:pt idx="15">
                  <c:v>12.959710121154785</c:v>
                </c:pt>
                <c:pt idx="16">
                  <c:v>11.822205543518066</c:v>
                </c:pt>
                <c:pt idx="17">
                  <c:v>23.303895950317383</c:v>
                </c:pt>
                <c:pt idx="18">
                  <c:v>14.145053863525391</c:v>
                </c:pt>
                <c:pt idx="19">
                  <c:v>12.462396621704102</c:v>
                </c:pt>
                <c:pt idx="20">
                  <c:v>10.979904174804688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A075-478B-9CCC-4C922DB18959}"/>
            </c:ext>
          </c:extLst>
        </c:ser>
        <c:ser>
          <c:idx val="16"/>
          <c:order val="14"/>
          <c:tx>
            <c:strRef>
              <c:f>'5'!$B$19</c:f>
              <c:strCache>
                <c:ptCount val="1"/>
                <c:pt idx="0">
                  <c:v>PRY</c:v>
                </c:pt>
              </c:strCache>
            </c:strRef>
          </c:tx>
          <c:spPr>
            <a:ln w="2857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'5'!$C$4:$W$4</c:f>
              <c:strCache>
                <c:ptCount val="2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</c:strCache>
            </c:strRef>
          </c:cat>
          <c:val>
            <c:numRef>
              <c:f>'5'!$C$19:$W$19</c:f>
              <c:numCache>
                <c:formatCode>0</c:formatCode>
                <c:ptCount val="21"/>
                <c:pt idx="0">
                  <c:v>29.401519775390625</c:v>
                </c:pt>
                <c:pt idx="1">
                  <c:v>25.954771041870117</c:v>
                </c:pt>
                <c:pt idx="2">
                  <c:v>21.66015625</c:v>
                </c:pt>
                <c:pt idx="3">
                  <c:v>26.555629730224609</c:v>
                </c:pt>
                <c:pt idx="4">
                  <c:v>22.036409378051758</c:v>
                </c:pt>
                <c:pt idx="5">
                  <c:v>21.534603118896484</c:v>
                </c:pt>
                <c:pt idx="6">
                  <c:v>20.314241409301758</c:v>
                </c:pt>
                <c:pt idx="7">
                  <c:v>20.313493728637695</c:v>
                </c:pt>
                <c:pt idx="8">
                  <c:v>18.601699829101563</c:v>
                </c:pt>
                <c:pt idx="9">
                  <c:v>18.355260848999023</c:v>
                </c:pt>
                <c:pt idx="10">
                  <c:v>13.512746810913086</c:v>
                </c:pt>
                <c:pt idx="11">
                  <c:v>13.23590087890625</c:v>
                </c:pt>
                <c:pt idx="12">
                  <c:v>13.862668037414551</c:v>
                </c:pt>
                <c:pt idx="13">
                  <c:v>15.528464317321777</c:v>
                </c:pt>
                <c:pt idx="14">
                  <c:v>14.606579780578613</c:v>
                </c:pt>
                <c:pt idx="15">
                  <c:v>12.543441772460938</c:v>
                </c:pt>
                <c:pt idx="16">
                  <c:v>12.439337730407715</c:v>
                </c:pt>
                <c:pt idx="17">
                  <c:v>10.641407012939453</c:v>
                </c:pt>
                <c:pt idx="18">
                  <c:v>11.396774291992188</c:v>
                </c:pt>
                <c:pt idx="19">
                  <c:v>12.367045402526855</c:v>
                </c:pt>
                <c:pt idx="20">
                  <c:v>13.419920921325684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A075-478B-9CCC-4C922DB18959}"/>
            </c:ext>
          </c:extLst>
        </c:ser>
        <c:ser>
          <c:idx val="17"/>
          <c:order val="15"/>
          <c:tx>
            <c:strRef>
              <c:f>'5'!$B$20</c:f>
              <c:strCache>
                <c:ptCount val="1"/>
                <c:pt idx="0">
                  <c:v>SLV</c:v>
                </c:pt>
              </c:strCache>
            </c:strRef>
          </c:tx>
          <c:spPr>
            <a:ln w="2857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'5'!$C$4:$W$4</c:f>
              <c:strCache>
                <c:ptCount val="2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</c:strCache>
            </c:strRef>
          </c:cat>
          <c:val>
            <c:numRef>
              <c:f>'5'!$C$20:$W$20</c:f>
              <c:numCache>
                <c:formatCode>0</c:formatCode>
                <c:ptCount val="21"/>
                <c:pt idx="0">
                  <c:v>30.098274230957031</c:v>
                </c:pt>
                <c:pt idx="1">
                  <c:v>29.909538269042969</c:v>
                </c:pt>
                <c:pt idx="2">
                  <c:v>33.278915405273438</c:v>
                </c:pt>
                <c:pt idx="3">
                  <c:v>29.543764114379883</c:v>
                </c:pt>
                <c:pt idx="4">
                  <c:v>26.075855255126953</c:v>
                </c:pt>
                <c:pt idx="5">
                  <c:v>29.958087921142578</c:v>
                </c:pt>
                <c:pt idx="6">
                  <c:v>30.230155944824219</c:v>
                </c:pt>
                <c:pt idx="7">
                  <c:v>29.565187454223633</c:v>
                </c:pt>
                <c:pt idx="8">
                  <c:v>27.949380874633789</c:v>
                </c:pt>
                <c:pt idx="9">
                  <c:v>26.217578887939453</c:v>
                </c:pt>
                <c:pt idx="10">
                  <c:v>23.065671920776367</c:v>
                </c:pt>
                <c:pt idx="11">
                  <c:v>22.834812164306641</c:v>
                </c:pt>
                <c:pt idx="12">
                  <c:v>20.33000373840332</c:v>
                </c:pt>
                <c:pt idx="13">
                  <c:v>20.716344833374023</c:v>
                </c:pt>
                <c:pt idx="14">
                  <c:v>18.393341064453125</c:v>
                </c:pt>
                <c:pt idx="15">
                  <c:v>16.515666961669922</c:v>
                </c:pt>
                <c:pt idx="16">
                  <c:v>14.110957145690918</c:v>
                </c:pt>
                <c:pt idx="17">
                  <c:v>18.446578979492188</c:v>
                </c:pt>
                <c:pt idx="18">
                  <c:v>17.403285980224609</c:v>
                </c:pt>
                <c:pt idx="19">
                  <c:v>17.153528213500977</c:v>
                </c:pt>
                <c:pt idx="20">
                  <c:v>15.566752433776855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A075-478B-9CCC-4C922DB18959}"/>
            </c:ext>
          </c:extLst>
        </c:ser>
        <c:ser>
          <c:idx val="18"/>
          <c:order val="16"/>
          <c:tx>
            <c:strRef>
              <c:f>'5'!$B$21</c:f>
              <c:strCache>
                <c:ptCount val="1"/>
                <c:pt idx="0">
                  <c:v>URY</c:v>
                </c:pt>
              </c:strCache>
            </c:strRef>
          </c:tx>
          <c:spPr>
            <a:ln w="2857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'5'!$C$4:$W$4</c:f>
              <c:strCache>
                <c:ptCount val="2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</c:strCache>
            </c:strRef>
          </c:cat>
          <c:val>
            <c:numRef>
              <c:f>'5'!$C$21:$W$21</c:f>
              <c:numCache>
                <c:formatCode>0</c:formatCode>
                <c:ptCount val="21"/>
                <c:pt idx="0">
                  <c:v>11.772184371948242</c:v>
                </c:pt>
                <c:pt idx="1">
                  <c:v>13.025636672973633</c:v>
                </c:pt>
                <c:pt idx="2">
                  <c:v>12.149932861328125</c:v>
                </c:pt>
                <c:pt idx="3">
                  <c:v>8.6665973663330078</c:v>
                </c:pt>
                <c:pt idx="4">
                  <c:v>9.0558414459228516</c:v>
                </c:pt>
                <c:pt idx="5">
                  <c:v>4.9746270179748535</c:v>
                </c:pt>
                <c:pt idx="6">
                  <c:v>6.0477023124694824</c:v>
                </c:pt>
                <c:pt idx="7">
                  <c:v>4.8753628730773926</c:v>
                </c:pt>
                <c:pt idx="8">
                  <c:v>4.2148504257202148</c:v>
                </c:pt>
                <c:pt idx="9">
                  <c:v>4.2156963348388672</c:v>
                </c:pt>
                <c:pt idx="10">
                  <c:v>3.9434285163879395</c:v>
                </c:pt>
                <c:pt idx="11">
                  <c:v>3.4458074569702148</c:v>
                </c:pt>
                <c:pt idx="12">
                  <c:v>3.8563013076782227</c:v>
                </c:pt>
                <c:pt idx="13">
                  <c:v>3.5427837371826172</c:v>
                </c:pt>
                <c:pt idx="14">
                  <c:v>2.8764021396636963</c:v>
                </c:pt>
                <c:pt idx="15">
                  <c:v>2.8609726428985596</c:v>
                </c:pt>
                <c:pt idx="16">
                  <c:v>3.1808047294616699</c:v>
                </c:pt>
                <c:pt idx="17">
                  <c:v>4.6586627960205078</c:v>
                </c:pt>
                <c:pt idx="18">
                  <c:v>4.559272289276123</c:v>
                </c:pt>
                <c:pt idx="19">
                  <c:v>3.9979178905487061</c:v>
                </c:pt>
                <c:pt idx="20">
                  <c:v>3.5056796073913574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A075-478B-9CCC-4C922DB18959}"/>
            </c:ext>
          </c:extLst>
        </c:ser>
        <c:ser>
          <c:idx val="19"/>
          <c:order val="17"/>
          <c:tx>
            <c:strRef>
              <c:f>'5'!$B$22</c:f>
              <c:strCache>
                <c:ptCount val="1"/>
                <c:pt idx="0">
                  <c:v>VEN</c:v>
                </c:pt>
              </c:strCache>
            </c:strRef>
          </c:tx>
          <c:spPr>
            <a:ln w="28575" cap="rnd">
              <a:solidFill>
                <a:srgbClr val="D9D9D9"/>
              </a:solidFill>
              <a:round/>
            </a:ln>
            <a:effectLst/>
          </c:spPr>
          <c:marker>
            <c:symbol val="none"/>
          </c:marker>
          <c:cat>
            <c:strRef>
              <c:f>'5'!$C$4:$W$4</c:f>
              <c:strCache>
                <c:ptCount val="2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</c:strCache>
            </c:strRef>
          </c:cat>
          <c:val>
            <c:numRef>
              <c:f>'5'!$C$22:$W$22</c:f>
              <c:numCache>
                <c:formatCode>0</c:formatCode>
                <c:ptCount val="21"/>
                <c:pt idx="0">
                  <c:v>34.786518096923828</c:v>
                </c:pt>
                <c:pt idx="1">
                  <c:v>25.831439971923828</c:v>
                </c:pt>
                <c:pt idx="2">
                  <c:v>23.026056289672852</c:v>
                </c:pt>
                <c:pt idx="3">
                  <c:v>13.7447509765625</c:v>
                </c:pt>
                <c:pt idx="4">
                  <c:v>10.19660758972168</c:v>
                </c:pt>
                <c:pt idx="5">
                  <c:v>9.0856914520263672</c:v>
                </c:pt>
                <c:pt idx="6">
                  <c:v>8.0975875854492188</c:v>
                </c:pt>
                <c:pt idx="7">
                  <c:v>8.1186361312866211</c:v>
                </c:pt>
                <c:pt idx="8">
                  <c:v>8.4276628494262695</c:v>
                </c:pt>
                <c:pt idx="9">
                  <c:v>8.5514430999755859</c:v>
                </c:pt>
                <c:pt idx="10">
                  <c:v>7.9765357971191406</c:v>
                </c:pt>
                <c:pt idx="11">
                  <c:v>6.1628198623657227</c:v>
                </c:pt>
                <c:pt idx="12">
                  <c:v>8.7236251831054688</c:v>
                </c:pt>
                <c:pt idx="13">
                  <c:v>19.372528076171875</c:v>
                </c:pt>
                <c:pt idx="14">
                  <c:v>17.856193542480469</c:v>
                </c:pt>
                <c:pt idx="15">
                  <c:v>24.70770263671875</c:v>
                </c:pt>
                <c:pt idx="16">
                  <c:v>49.994319915771484</c:v>
                </c:pt>
                <c:pt idx="17">
                  <c:v>75.280937194824219</c:v>
                </c:pt>
                <c:pt idx="18">
                  <c:v>53.867767333984375</c:v>
                </c:pt>
                <c:pt idx="19">
                  <c:v>53.867767333984375</c:v>
                </c:pt>
                <c:pt idx="20">
                  <c:v>53.867767333984375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A075-478B-9CCC-4C922DB18959}"/>
            </c:ext>
          </c:extLst>
        </c:ser>
        <c:ser>
          <c:idx val="20"/>
          <c:order val="18"/>
          <c:tx>
            <c:strRef>
              <c:f>'5'!$B$23</c:f>
              <c:strCache>
                <c:ptCount val="1"/>
                <c:pt idx="0">
                  <c:v> LAC</c:v>
                </c:pt>
              </c:strCache>
            </c:strRef>
          </c:tx>
          <c:spPr>
            <a:ln w="38100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'5'!$C$23:$W$23</c:f>
              <c:numCache>
                <c:formatCode>0</c:formatCode>
                <c:ptCount val="21"/>
                <c:pt idx="0">
                  <c:v>33.446946530933914</c:v>
                </c:pt>
                <c:pt idx="1">
                  <c:v>30.031447361963487</c:v>
                </c:pt>
                <c:pt idx="2">
                  <c:v>28.221646908165862</c:v>
                </c:pt>
                <c:pt idx="3">
                  <c:v>25.801681854668441</c:v>
                </c:pt>
                <c:pt idx="4">
                  <c:v>24.946956455225504</c:v>
                </c:pt>
                <c:pt idx="5">
                  <c:v>24.508410600341087</c:v>
                </c:pt>
                <c:pt idx="6">
                  <c:v>23.832578763423843</c:v>
                </c:pt>
                <c:pt idx="7">
                  <c:v>22.863869667002742</c:v>
                </c:pt>
                <c:pt idx="8">
                  <c:v>20.624120564671969</c:v>
                </c:pt>
                <c:pt idx="9">
                  <c:v>18.316526180967916</c:v>
                </c:pt>
                <c:pt idx="10">
                  <c:v>16.407633197956454</c:v>
                </c:pt>
                <c:pt idx="11">
                  <c:v>14.447771332133126</c:v>
                </c:pt>
                <c:pt idx="12">
                  <c:v>14.215626762807153</c:v>
                </c:pt>
                <c:pt idx="13">
                  <c:v>14.464200962036566</c:v>
                </c:pt>
                <c:pt idx="14">
                  <c:v>14.076534397798968</c:v>
                </c:pt>
                <c:pt idx="15">
                  <c:v>14.396799946575442</c:v>
                </c:pt>
                <c:pt idx="16">
                  <c:v>15.578836892640046</c:v>
                </c:pt>
                <c:pt idx="17">
                  <c:v>17.645435099312628</c:v>
                </c:pt>
                <c:pt idx="18">
                  <c:v>16.87096567552614</c:v>
                </c:pt>
                <c:pt idx="19">
                  <c:v>14.3174846136525</c:v>
                </c:pt>
                <c:pt idx="20">
                  <c:v>12.376502318729861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A075-478B-9CCC-4C922DB18959}"/>
            </c:ext>
          </c:extLst>
        </c:ser>
        <c:ser>
          <c:idx val="21"/>
          <c:order val="19"/>
          <c:tx>
            <c:strRef>
              <c:f>'5'!$B$24</c:f>
              <c:strCache>
                <c:ptCount val="1"/>
                <c:pt idx="0">
                  <c:v> LAC without VEN</c:v>
                </c:pt>
              </c:strCache>
            </c:strRef>
          </c:tx>
          <c:spPr>
            <a:ln w="38100" cap="rnd">
              <a:solidFill>
                <a:srgbClr val="C00000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'5'!$C$24:$W$24</c:f>
              <c:numCache>
                <c:formatCode>0</c:formatCode>
                <c:ptCount val="21"/>
                <c:pt idx="0">
                  <c:v>33.36390280876477</c:v>
                </c:pt>
                <c:pt idx="1">
                  <c:v>30.235477528489689</c:v>
                </c:pt>
                <c:pt idx="2">
                  <c:v>28.47404104004454</c:v>
                </c:pt>
                <c:pt idx="3">
                  <c:v>26.387389780013699</c:v>
                </c:pt>
                <c:pt idx="4">
                  <c:v>25.663506655228822</c:v>
                </c:pt>
                <c:pt idx="5">
                  <c:v>25.25762355734205</c:v>
                </c:pt>
                <c:pt idx="6">
                  <c:v>24.596961435212471</c:v>
                </c:pt>
                <c:pt idx="7">
                  <c:v>23.580171371827007</c:v>
                </c:pt>
                <c:pt idx="8">
                  <c:v>21.216606498047401</c:v>
                </c:pt>
                <c:pt idx="9">
                  <c:v>18.79089951942489</c:v>
                </c:pt>
                <c:pt idx="10">
                  <c:v>16.817203478897135</c:v>
                </c:pt>
                <c:pt idx="11">
                  <c:v>14.850242059219678</c:v>
                </c:pt>
                <c:pt idx="12">
                  <c:v>14.482420102153664</c:v>
                </c:pt>
                <c:pt idx="13">
                  <c:v>14.225761667658883</c:v>
                </c:pt>
                <c:pt idx="14">
                  <c:v>13.893175496990397</c:v>
                </c:pt>
                <c:pt idx="15">
                  <c:v>13.896597226901859</c:v>
                </c:pt>
                <c:pt idx="16">
                  <c:v>13.909272284731687</c:v>
                </c:pt>
                <c:pt idx="17">
                  <c:v>14.849420456919887</c:v>
                </c:pt>
                <c:pt idx="18">
                  <c:v>15.07617608581586</c:v>
                </c:pt>
                <c:pt idx="19">
                  <c:v>12.398820499066218</c:v>
                </c:pt>
                <c:pt idx="20">
                  <c:v>10.363677231827673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A075-478B-9CCC-4C922DB189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5717568"/>
        <c:axId val="615719488"/>
      </c:lineChart>
      <c:catAx>
        <c:axId val="615717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ntserrat" pitchFamily="2" charset="0"/>
                <a:ea typeface="+mn-ea"/>
                <a:cs typeface="Arial" panose="020B0604020202020204" pitchFamily="34" charset="0"/>
              </a:defRPr>
            </a:pPr>
            <a:endParaRPr lang="es-MX"/>
          </a:p>
        </c:txPr>
        <c:crossAx val="615719488"/>
        <c:crosses val="autoZero"/>
        <c:auto val="1"/>
        <c:lblAlgn val="ctr"/>
        <c:lblOffset val="100"/>
        <c:noMultiLvlLbl val="0"/>
      </c:catAx>
      <c:valAx>
        <c:axId val="615719488"/>
        <c:scaling>
          <c:orientation val="minMax"/>
          <c:max val="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ontserrat" pitchFamily="2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%  of the 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Montserrat" pitchFamily="2" charset="0"/>
                  <a:ea typeface="+mn-ea"/>
                  <a:cs typeface="Arial" panose="020B0604020202020204" pitchFamily="34" charset="0"/>
                </a:defRPr>
              </a:pPr>
              <a:endParaRPr lang="es-MX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ntserrat" pitchFamily="2" charset="0"/>
                <a:ea typeface="+mn-ea"/>
                <a:cs typeface="Arial" panose="020B0604020202020204" pitchFamily="34" charset="0"/>
              </a:defRPr>
            </a:pPr>
            <a:endParaRPr lang="es-MX"/>
          </a:p>
        </c:txPr>
        <c:crossAx val="615717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>
          <a:latin typeface="Montserrat" pitchFamily="2" charset="0"/>
          <a:cs typeface="Arial" panose="020B0604020202020204" pitchFamily="34" charset="0"/>
        </a:defRPr>
      </a:pPr>
      <a:endParaRPr lang="es-MX"/>
    </a:p>
  </c:txPr>
  <c:printSettings>
    <c:headerFooter/>
    <c:pageMargins b="0.75" l="0.7" r="0.7" t="0.75" header="0.3" footer="0.3"/>
    <c:pageSetup/>
  </c:printSettings>
  <c:userShapes r:id="rId3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182798631834962"/>
          <c:y val="2.2807130907710148E-2"/>
          <c:w val="0.77795251455146708"/>
          <c:h val="0.69922191490527197"/>
        </c:manualLayout>
      </c:layout>
      <c:lineChart>
        <c:grouping val="standard"/>
        <c:varyColors val="0"/>
        <c:ser>
          <c:idx val="13"/>
          <c:order val="0"/>
          <c:tx>
            <c:strRef>
              <c:f>'5'!$B$42</c:f>
              <c:strCache>
                <c:ptCount val="1"/>
                <c:pt idx="0">
                  <c:v>ARG</c:v>
                </c:pt>
              </c:strCache>
            </c:strRef>
          </c:tx>
          <c:spPr>
            <a:ln w="2857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'5'!$C$41:$W$41</c:f>
              <c:strCache>
                <c:ptCount val="2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</c:strCache>
            </c:strRef>
          </c:cat>
          <c:val>
            <c:numRef>
              <c:f>'5'!$C$42:$W$42</c:f>
              <c:numCache>
                <c:formatCode>0</c:formatCode>
                <c:ptCount val="21"/>
                <c:pt idx="0">
                  <c:v>23.022911071777344</c:v>
                </c:pt>
                <c:pt idx="1">
                  <c:v>26.926044464111328</c:v>
                </c:pt>
                <c:pt idx="2">
                  <c:v>27.641334533691406</c:v>
                </c:pt>
                <c:pt idx="3">
                  <c:v>27.848964691162109</c:v>
                </c:pt>
                <c:pt idx="4">
                  <c:v>27.477052688598633</c:v>
                </c:pt>
                <c:pt idx="5">
                  <c:v>26.714622497558594</c:v>
                </c:pt>
                <c:pt idx="6">
                  <c:v>23.234474182128906</c:v>
                </c:pt>
                <c:pt idx="7">
                  <c:v>21.96925163269043</c:v>
                </c:pt>
                <c:pt idx="8">
                  <c:v>18.013568878173828</c:v>
                </c:pt>
                <c:pt idx="9">
                  <c:v>14.993183135986328</c:v>
                </c:pt>
                <c:pt idx="10">
                  <c:v>11.623519897460938</c:v>
                </c:pt>
                <c:pt idx="11">
                  <c:v>14.168858528137207</c:v>
                </c:pt>
                <c:pt idx="12">
                  <c:v>16.860288619995117</c:v>
                </c:pt>
                <c:pt idx="13">
                  <c:v>11.83381175994873</c:v>
                </c:pt>
                <c:pt idx="14">
                  <c:v>9.605499267578125</c:v>
                </c:pt>
                <c:pt idx="15">
                  <c:v>11.343873977661133</c:v>
                </c:pt>
                <c:pt idx="16">
                  <c:v>12.223098754882813</c:v>
                </c:pt>
                <c:pt idx="17">
                  <c:v>15.851166725158691</c:v>
                </c:pt>
                <c:pt idx="18">
                  <c:v>14.83424186706543</c:v>
                </c:pt>
                <c:pt idx="19">
                  <c:v>12.861659049987793</c:v>
                </c:pt>
                <c:pt idx="20">
                  <c:v>11.15138053894043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9C-4F5E-984B-E7A534E19E76}"/>
            </c:ext>
          </c:extLst>
        </c:ser>
        <c:ser>
          <c:idx val="3"/>
          <c:order val="1"/>
          <c:tx>
            <c:strRef>
              <c:f>'5'!$B$43</c:f>
              <c:strCache>
                <c:ptCount val="1"/>
                <c:pt idx="0">
                  <c:v>BOL</c:v>
                </c:pt>
              </c:strCache>
            </c:strRef>
          </c:tx>
          <c:spPr>
            <a:ln w="2857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'5'!$C$41:$W$41</c:f>
              <c:strCache>
                <c:ptCount val="2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</c:strCache>
            </c:strRef>
          </c:cat>
          <c:val>
            <c:numRef>
              <c:f>'5'!$C$43:$W$43</c:f>
              <c:numCache>
                <c:formatCode>0</c:formatCode>
                <c:ptCount val="21"/>
                <c:pt idx="0">
                  <c:v>21.16325569152832</c:v>
                </c:pt>
                <c:pt idx="1">
                  <c:v>21.766212463378906</c:v>
                </c:pt>
                <c:pt idx="2">
                  <c:v>22.369171142578125</c:v>
                </c:pt>
                <c:pt idx="3">
                  <c:v>19.35621452331543</c:v>
                </c:pt>
                <c:pt idx="4">
                  <c:v>21.454442977905273</c:v>
                </c:pt>
                <c:pt idx="5">
                  <c:v>17.52546501159668</c:v>
                </c:pt>
                <c:pt idx="6">
                  <c:v>15.340775489807129</c:v>
                </c:pt>
                <c:pt idx="7">
                  <c:v>14.76222038269043</c:v>
                </c:pt>
                <c:pt idx="8">
                  <c:v>14.183666229248047</c:v>
                </c:pt>
                <c:pt idx="9">
                  <c:v>13.766546249389648</c:v>
                </c:pt>
                <c:pt idx="10">
                  <c:v>13.079665184020996</c:v>
                </c:pt>
                <c:pt idx="11">
                  <c:v>11.993228912353516</c:v>
                </c:pt>
                <c:pt idx="12">
                  <c:v>13.476772308349609</c:v>
                </c:pt>
                <c:pt idx="13">
                  <c:v>12.48131275177002</c:v>
                </c:pt>
                <c:pt idx="14">
                  <c:v>13.498062133789063</c:v>
                </c:pt>
                <c:pt idx="15">
                  <c:v>12.490303993225098</c:v>
                </c:pt>
                <c:pt idx="16">
                  <c:v>11.756442070007324</c:v>
                </c:pt>
                <c:pt idx="17">
                  <c:v>13.420627593994141</c:v>
                </c:pt>
                <c:pt idx="18">
                  <c:v>12.864875793457031</c:v>
                </c:pt>
                <c:pt idx="19">
                  <c:v>12.590672492980957</c:v>
                </c:pt>
                <c:pt idx="20">
                  <c:v>12.32231330871582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9C-4F5E-984B-E7A534E19E76}"/>
            </c:ext>
          </c:extLst>
        </c:ser>
        <c:ser>
          <c:idx val="6"/>
          <c:order val="2"/>
          <c:tx>
            <c:strRef>
              <c:f>'5'!$B$44</c:f>
              <c:strCache>
                <c:ptCount val="1"/>
                <c:pt idx="0">
                  <c:v>BRA</c:v>
                </c:pt>
              </c:strCache>
            </c:strRef>
          </c:tx>
          <c:spPr>
            <a:ln w="2857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'5'!$C$41:$W$41</c:f>
              <c:strCache>
                <c:ptCount val="2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</c:strCache>
            </c:strRef>
          </c:cat>
          <c:val>
            <c:numRef>
              <c:f>'5'!$C$44:$W$44</c:f>
              <c:numCache>
                <c:formatCode>0</c:formatCode>
                <c:ptCount val="21"/>
                <c:pt idx="0">
                  <c:v>24.187110900878906</c:v>
                </c:pt>
                <c:pt idx="1">
                  <c:v>24.079402923583984</c:v>
                </c:pt>
                <c:pt idx="2">
                  <c:v>24.315074920654297</c:v>
                </c:pt>
                <c:pt idx="3">
                  <c:v>23.410049438476563</c:v>
                </c:pt>
                <c:pt idx="4">
                  <c:v>22.861953735351563</c:v>
                </c:pt>
                <c:pt idx="5">
                  <c:v>22.044076919555664</c:v>
                </c:pt>
                <c:pt idx="6">
                  <c:v>21.250957489013672</c:v>
                </c:pt>
                <c:pt idx="7">
                  <c:v>21.153415679931641</c:v>
                </c:pt>
                <c:pt idx="8">
                  <c:v>21.055873870849609</c:v>
                </c:pt>
                <c:pt idx="9">
                  <c:v>19.916238784790039</c:v>
                </c:pt>
                <c:pt idx="10">
                  <c:v>18.982109069824219</c:v>
                </c:pt>
                <c:pt idx="11">
                  <c:v>19.039138793945313</c:v>
                </c:pt>
                <c:pt idx="12">
                  <c:v>19.293371200561523</c:v>
                </c:pt>
                <c:pt idx="13">
                  <c:v>18.592309951782227</c:v>
                </c:pt>
                <c:pt idx="14">
                  <c:v>18.510141372680664</c:v>
                </c:pt>
                <c:pt idx="15">
                  <c:v>19.342800140380859</c:v>
                </c:pt>
                <c:pt idx="16">
                  <c:v>17.71306037902832</c:v>
                </c:pt>
                <c:pt idx="17">
                  <c:v>20.028976440429688</c:v>
                </c:pt>
                <c:pt idx="18">
                  <c:v>19.643621444702148</c:v>
                </c:pt>
                <c:pt idx="19">
                  <c:v>18.57042121887207</c:v>
                </c:pt>
                <c:pt idx="20">
                  <c:v>17.555852890014648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9C-4F5E-984B-E7A534E19E76}"/>
            </c:ext>
          </c:extLst>
        </c:ser>
        <c:ser>
          <c:idx val="0"/>
          <c:order val="3"/>
          <c:tx>
            <c:strRef>
              <c:f>'5'!$B$45</c:f>
              <c:strCache>
                <c:ptCount val="1"/>
                <c:pt idx="0">
                  <c:v>CHL</c:v>
                </c:pt>
              </c:strCache>
            </c:strRef>
          </c:tx>
          <c:spPr>
            <a:ln w="2857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'5'!$C$41:$W$41</c:f>
              <c:strCache>
                <c:ptCount val="2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</c:strCache>
            </c:strRef>
          </c:cat>
          <c:val>
            <c:numRef>
              <c:f>'5'!$C$45:$W$45</c:f>
              <c:numCache>
                <c:formatCode>0</c:formatCode>
                <c:ptCount val="21"/>
                <c:pt idx="0">
                  <c:v>24.52642822265625</c:v>
                </c:pt>
                <c:pt idx="1">
                  <c:v>23.737665176391602</c:v>
                </c:pt>
                <c:pt idx="2">
                  <c:v>22.974269866943359</c:v>
                </c:pt>
                <c:pt idx="3">
                  <c:v>22.235424041748047</c:v>
                </c:pt>
                <c:pt idx="4">
                  <c:v>21.048152923583984</c:v>
                </c:pt>
                <c:pt idx="5">
                  <c:v>19.924278259277344</c:v>
                </c:pt>
                <c:pt idx="6">
                  <c:v>18.86041259765625</c:v>
                </c:pt>
                <c:pt idx="7">
                  <c:v>18.058792114257813</c:v>
                </c:pt>
                <c:pt idx="8">
                  <c:v>17.257173538208008</c:v>
                </c:pt>
                <c:pt idx="9">
                  <c:v>15.269649505615234</c:v>
                </c:pt>
                <c:pt idx="10">
                  <c:v>13.282124519348145</c:v>
                </c:pt>
                <c:pt idx="11">
                  <c:v>13.838159561157227</c:v>
                </c:pt>
                <c:pt idx="12">
                  <c:v>14.394195556640625</c:v>
                </c:pt>
                <c:pt idx="13">
                  <c:v>13.269428253173828</c:v>
                </c:pt>
                <c:pt idx="14">
                  <c:v>12.144660949707031</c:v>
                </c:pt>
                <c:pt idx="15">
                  <c:v>12.608997344970703</c:v>
                </c:pt>
                <c:pt idx="16">
                  <c:v>13.091086387634277</c:v>
                </c:pt>
                <c:pt idx="17">
                  <c:v>13.591607093811035</c:v>
                </c:pt>
                <c:pt idx="18">
                  <c:v>10.79689884185791</c:v>
                </c:pt>
                <c:pt idx="19">
                  <c:v>8.0021905899047852</c:v>
                </c:pt>
                <c:pt idx="20">
                  <c:v>5.9308748245239258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59C-4F5E-984B-E7A534E19E76}"/>
            </c:ext>
          </c:extLst>
        </c:ser>
        <c:ser>
          <c:idx val="2"/>
          <c:order val="4"/>
          <c:tx>
            <c:strRef>
              <c:f>'5'!$B$46</c:f>
              <c:strCache>
                <c:ptCount val="1"/>
                <c:pt idx="0">
                  <c:v>COL</c:v>
                </c:pt>
              </c:strCache>
            </c:strRef>
          </c:tx>
          <c:spPr>
            <a:ln w="2857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'5'!$C$41:$W$41</c:f>
              <c:strCache>
                <c:ptCount val="2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</c:strCache>
            </c:strRef>
          </c:cat>
          <c:val>
            <c:numRef>
              <c:f>'5'!$C$46:$W$46</c:f>
              <c:numCache>
                <c:formatCode>0</c:formatCode>
                <c:ptCount val="21"/>
                <c:pt idx="0">
                  <c:v>26.935308456420898</c:v>
                </c:pt>
                <c:pt idx="1">
                  <c:v>25.400453567504883</c:v>
                </c:pt>
                <c:pt idx="2">
                  <c:v>27.348258972167969</c:v>
                </c:pt>
                <c:pt idx="3">
                  <c:v>22.210733413696289</c:v>
                </c:pt>
                <c:pt idx="4">
                  <c:v>24.052228927612305</c:v>
                </c:pt>
                <c:pt idx="5">
                  <c:v>23.820743560791016</c:v>
                </c:pt>
                <c:pt idx="6">
                  <c:v>24.050685882568359</c:v>
                </c:pt>
                <c:pt idx="7">
                  <c:v>24.44743537902832</c:v>
                </c:pt>
                <c:pt idx="8">
                  <c:v>23.773138046264648</c:v>
                </c:pt>
                <c:pt idx="9">
                  <c:v>22.936904907226563</c:v>
                </c:pt>
                <c:pt idx="10">
                  <c:v>22.844123840332031</c:v>
                </c:pt>
                <c:pt idx="11">
                  <c:v>21.947647094726563</c:v>
                </c:pt>
                <c:pt idx="12">
                  <c:v>22.793067932128906</c:v>
                </c:pt>
                <c:pt idx="13">
                  <c:v>23.11981201171875</c:v>
                </c:pt>
                <c:pt idx="14">
                  <c:v>23.688838958740234</c:v>
                </c:pt>
                <c:pt idx="15">
                  <c:v>23.012002944946289</c:v>
                </c:pt>
                <c:pt idx="16">
                  <c:v>22.513420104980469</c:v>
                </c:pt>
                <c:pt idx="17">
                  <c:v>24.878913879394531</c:v>
                </c:pt>
                <c:pt idx="18">
                  <c:v>24.558988571166992</c:v>
                </c:pt>
                <c:pt idx="19">
                  <c:v>21.709625244140625</c:v>
                </c:pt>
                <c:pt idx="20">
                  <c:v>19.190849304199219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59C-4F5E-984B-E7A534E19E76}"/>
            </c:ext>
          </c:extLst>
        </c:ser>
        <c:ser>
          <c:idx val="5"/>
          <c:order val="5"/>
          <c:tx>
            <c:strRef>
              <c:f>'5'!$B$47</c:f>
              <c:strCache>
                <c:ptCount val="1"/>
                <c:pt idx="0">
                  <c:v>CRI</c:v>
                </c:pt>
              </c:strCache>
            </c:strRef>
          </c:tx>
          <c:spPr>
            <a:ln w="2857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'5'!$C$41:$W$41</c:f>
              <c:strCache>
                <c:ptCount val="2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</c:strCache>
            </c:strRef>
          </c:cat>
          <c:val>
            <c:numRef>
              <c:f>'5'!$C$47:$W$47</c:f>
              <c:numCache>
                <c:formatCode>0</c:formatCode>
                <c:ptCount val="21"/>
                <c:pt idx="0">
                  <c:v>20.232477188110352</c:v>
                </c:pt>
                <c:pt idx="1">
                  <c:v>21.898368835449219</c:v>
                </c:pt>
                <c:pt idx="2">
                  <c:v>19.71527099609375</c:v>
                </c:pt>
                <c:pt idx="3">
                  <c:v>20.289663314819336</c:v>
                </c:pt>
                <c:pt idx="4">
                  <c:v>18.388881683349609</c:v>
                </c:pt>
                <c:pt idx="5">
                  <c:v>18.100149154663086</c:v>
                </c:pt>
                <c:pt idx="6">
                  <c:v>17.770160675048828</c:v>
                </c:pt>
                <c:pt idx="7">
                  <c:v>17.093246459960938</c:v>
                </c:pt>
                <c:pt idx="8">
                  <c:v>15.746500015258789</c:v>
                </c:pt>
                <c:pt idx="9">
                  <c:v>15.900924682617188</c:v>
                </c:pt>
                <c:pt idx="10">
                  <c:v>15.414279937744141</c:v>
                </c:pt>
                <c:pt idx="11">
                  <c:v>15.166674613952637</c:v>
                </c:pt>
                <c:pt idx="12">
                  <c:v>13.914436340332031</c:v>
                </c:pt>
                <c:pt idx="13">
                  <c:v>13.958318710327148</c:v>
                </c:pt>
                <c:pt idx="14">
                  <c:v>13.85936164855957</c:v>
                </c:pt>
                <c:pt idx="15">
                  <c:v>14.028373718261719</c:v>
                </c:pt>
                <c:pt idx="16">
                  <c:v>14.879727363586426</c:v>
                </c:pt>
                <c:pt idx="17">
                  <c:v>18.712263107299805</c:v>
                </c:pt>
                <c:pt idx="18">
                  <c:v>16.404233932495117</c:v>
                </c:pt>
                <c:pt idx="19">
                  <c:v>15.634213447570801</c:v>
                </c:pt>
                <c:pt idx="20">
                  <c:v>14.285224914550781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59C-4F5E-984B-E7A534E19E76}"/>
            </c:ext>
          </c:extLst>
        </c:ser>
        <c:ser>
          <c:idx val="7"/>
          <c:order val="6"/>
          <c:tx>
            <c:strRef>
              <c:f>'5'!$B$48</c:f>
              <c:strCache>
                <c:ptCount val="1"/>
                <c:pt idx="0">
                  <c:v>DOM</c:v>
                </c:pt>
              </c:strCache>
            </c:strRef>
          </c:tx>
          <c:spPr>
            <a:ln w="2857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'5'!$C$41:$W$41</c:f>
              <c:strCache>
                <c:ptCount val="2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</c:strCache>
            </c:strRef>
          </c:cat>
          <c:val>
            <c:numRef>
              <c:f>'5'!$C$48:$W$48</c:f>
              <c:numCache>
                <c:formatCode>0</c:formatCode>
                <c:ptCount val="21"/>
                <c:pt idx="0">
                  <c:v>27.390316009521484</c:v>
                </c:pt>
                <c:pt idx="1">
                  <c:v>28.124729156494141</c:v>
                </c:pt>
                <c:pt idx="2">
                  <c:v>26.530986785888672</c:v>
                </c:pt>
                <c:pt idx="3">
                  <c:v>25.531867980957031</c:v>
                </c:pt>
                <c:pt idx="4">
                  <c:v>27.275680541992188</c:v>
                </c:pt>
                <c:pt idx="5">
                  <c:v>27.748525619506836</c:v>
                </c:pt>
                <c:pt idx="6">
                  <c:v>26.284385681152344</c:v>
                </c:pt>
                <c:pt idx="7">
                  <c:v>26.496257781982422</c:v>
                </c:pt>
                <c:pt idx="8">
                  <c:v>28.946372985839844</c:v>
                </c:pt>
                <c:pt idx="9">
                  <c:v>29.316965103149414</c:v>
                </c:pt>
                <c:pt idx="10">
                  <c:v>28.941011428833008</c:v>
                </c:pt>
                <c:pt idx="11">
                  <c:v>26.334131240844727</c:v>
                </c:pt>
                <c:pt idx="12">
                  <c:v>25.451595306396484</c:v>
                </c:pt>
                <c:pt idx="13">
                  <c:v>23.7127685546875</c:v>
                </c:pt>
                <c:pt idx="14">
                  <c:v>22.355861663818359</c:v>
                </c:pt>
                <c:pt idx="15">
                  <c:v>21.285907745361328</c:v>
                </c:pt>
                <c:pt idx="16">
                  <c:v>19.962697982788086</c:v>
                </c:pt>
                <c:pt idx="17">
                  <c:v>25.927192687988281</c:v>
                </c:pt>
                <c:pt idx="18">
                  <c:v>22.693580627441406</c:v>
                </c:pt>
                <c:pt idx="19">
                  <c:v>20.271793365478516</c:v>
                </c:pt>
                <c:pt idx="20">
                  <c:v>18.108451843261719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59C-4F5E-984B-E7A534E19E76}"/>
            </c:ext>
          </c:extLst>
        </c:ser>
        <c:ser>
          <c:idx val="8"/>
          <c:order val="7"/>
          <c:tx>
            <c:strRef>
              <c:f>'5'!$B$49</c:f>
              <c:strCache>
                <c:ptCount val="1"/>
                <c:pt idx="0">
                  <c:v>ECU</c:v>
                </c:pt>
              </c:strCache>
            </c:strRef>
          </c:tx>
          <c:spPr>
            <a:ln w="2857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'5'!$C$41:$W$41</c:f>
              <c:strCache>
                <c:ptCount val="2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</c:strCache>
            </c:strRef>
          </c:cat>
          <c:val>
            <c:numRef>
              <c:f>'5'!$C$49:$W$49</c:f>
              <c:numCache>
                <c:formatCode>0</c:formatCode>
                <c:ptCount val="21"/>
                <c:pt idx="0">
                  <c:v>26.247650146484375</c:v>
                </c:pt>
                <c:pt idx="1">
                  <c:v>25.315877914428711</c:v>
                </c:pt>
                <c:pt idx="2">
                  <c:v>25.582992553710938</c:v>
                </c:pt>
                <c:pt idx="3">
                  <c:v>26.702112197875977</c:v>
                </c:pt>
                <c:pt idx="4">
                  <c:v>26.665180206298828</c:v>
                </c:pt>
                <c:pt idx="5">
                  <c:v>25.818733215332031</c:v>
                </c:pt>
                <c:pt idx="6">
                  <c:v>27.694272994995117</c:v>
                </c:pt>
                <c:pt idx="7">
                  <c:v>25.876665115356445</c:v>
                </c:pt>
                <c:pt idx="8">
                  <c:v>25.998760223388672</c:v>
                </c:pt>
                <c:pt idx="9">
                  <c:v>23.91425895690918</c:v>
                </c:pt>
                <c:pt idx="10">
                  <c:v>25.419008255004883</c:v>
                </c:pt>
                <c:pt idx="11">
                  <c:v>23.049327850341797</c:v>
                </c:pt>
                <c:pt idx="12">
                  <c:v>23.107000350952148</c:v>
                </c:pt>
                <c:pt idx="13">
                  <c:v>23.72966194152832</c:v>
                </c:pt>
                <c:pt idx="14">
                  <c:v>22.28325080871582</c:v>
                </c:pt>
                <c:pt idx="15">
                  <c:v>23.074090957641602</c:v>
                </c:pt>
                <c:pt idx="16">
                  <c:v>23.261062622070313</c:v>
                </c:pt>
                <c:pt idx="17">
                  <c:v>25.683143615722656</c:v>
                </c:pt>
                <c:pt idx="18">
                  <c:v>25.928991317749023</c:v>
                </c:pt>
                <c:pt idx="19">
                  <c:v>25.726709365844727</c:v>
                </c:pt>
                <c:pt idx="20">
                  <c:v>24.52301025390625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59C-4F5E-984B-E7A534E19E76}"/>
            </c:ext>
          </c:extLst>
        </c:ser>
        <c:ser>
          <c:idx val="9"/>
          <c:order val="8"/>
          <c:tx>
            <c:strRef>
              <c:f>'5'!$B$50</c:f>
              <c:strCache>
                <c:ptCount val="1"/>
                <c:pt idx="0">
                  <c:v>GTM</c:v>
                </c:pt>
              </c:strCache>
            </c:strRef>
          </c:tx>
          <c:spPr>
            <a:ln w="2857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'5'!$C$41:$W$41</c:f>
              <c:strCache>
                <c:ptCount val="2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</c:strCache>
            </c:strRef>
          </c:cat>
          <c:val>
            <c:numRef>
              <c:f>'5'!$C$50:$W$50</c:f>
              <c:numCache>
                <c:formatCode>0</c:formatCode>
                <c:ptCount val="21"/>
                <c:pt idx="0">
                  <c:v>19.583856582641602</c:v>
                </c:pt>
                <c:pt idx="1">
                  <c:v>23.13469123840332</c:v>
                </c:pt>
                <c:pt idx="2">
                  <c:v>22.527362823486328</c:v>
                </c:pt>
                <c:pt idx="3">
                  <c:v>21.920036315917969</c:v>
                </c:pt>
                <c:pt idx="4">
                  <c:v>22.049030303955078</c:v>
                </c:pt>
                <c:pt idx="5">
                  <c:v>22.178783416748047</c:v>
                </c:pt>
                <c:pt idx="6">
                  <c:v>22.309299468994141</c:v>
                </c:pt>
                <c:pt idx="7">
                  <c:v>22.440586090087891</c:v>
                </c:pt>
                <c:pt idx="8">
                  <c:v>21.628252029418945</c:v>
                </c:pt>
                <c:pt idx="9">
                  <c:v>22.958154678344727</c:v>
                </c:pt>
                <c:pt idx="10">
                  <c:v>24.208894729614258</c:v>
                </c:pt>
                <c:pt idx="11">
                  <c:v>24.710781097412109</c:v>
                </c:pt>
                <c:pt idx="12">
                  <c:v>26.831098556518555</c:v>
                </c:pt>
                <c:pt idx="13">
                  <c:v>23.629005432128906</c:v>
                </c:pt>
                <c:pt idx="14">
                  <c:v>23.876346588134766</c:v>
                </c:pt>
                <c:pt idx="15">
                  <c:v>25.303462982177734</c:v>
                </c:pt>
                <c:pt idx="16">
                  <c:v>26.264959335327148</c:v>
                </c:pt>
                <c:pt idx="17">
                  <c:v>26.326877593994141</c:v>
                </c:pt>
                <c:pt idx="18">
                  <c:v>26.3887939453125</c:v>
                </c:pt>
                <c:pt idx="19">
                  <c:v>23.455238342285156</c:v>
                </c:pt>
                <c:pt idx="20">
                  <c:v>20.847797393798828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59C-4F5E-984B-E7A534E19E76}"/>
            </c:ext>
          </c:extLst>
        </c:ser>
        <c:ser>
          <c:idx val="10"/>
          <c:order val="9"/>
          <c:tx>
            <c:strRef>
              <c:f>'5'!$B$51</c:f>
              <c:strCache>
                <c:ptCount val="1"/>
                <c:pt idx="0">
                  <c:v>GUY</c:v>
                </c:pt>
              </c:strCache>
            </c:strRef>
          </c:tx>
          <c:spPr>
            <a:ln w="2857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'5'!$C$41:$W$41</c:f>
              <c:strCache>
                <c:ptCount val="2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</c:strCache>
            </c:strRef>
          </c:cat>
          <c:val>
            <c:numRef>
              <c:f>'5'!$C$51:$W$51</c:f>
              <c:numCache>
                <c:formatCode>0</c:formatCode>
                <c:ptCount val="21"/>
                <c:pt idx="14">
                  <c:v>25.358680725097656</c:v>
                </c:pt>
                <c:pt idx="15">
                  <c:v>26.687713623046875</c:v>
                </c:pt>
                <c:pt idx="16">
                  <c:v>25.163105010986328</c:v>
                </c:pt>
                <c:pt idx="17">
                  <c:v>25.552265167236328</c:v>
                </c:pt>
                <c:pt idx="18">
                  <c:v>25.941425323486328</c:v>
                </c:pt>
                <c:pt idx="19">
                  <c:v>25.941425323486328</c:v>
                </c:pt>
                <c:pt idx="20">
                  <c:v>25.941425323486328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59C-4F5E-984B-E7A534E19E76}"/>
            </c:ext>
          </c:extLst>
        </c:ser>
        <c:ser>
          <c:idx val="11"/>
          <c:order val="10"/>
          <c:tx>
            <c:strRef>
              <c:f>'5'!$B$52</c:f>
              <c:strCache>
                <c:ptCount val="1"/>
                <c:pt idx="0">
                  <c:v>HND</c:v>
                </c:pt>
              </c:strCache>
            </c:strRef>
          </c:tx>
          <c:spPr>
            <a:ln w="2857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'5'!$C$41:$W$41</c:f>
              <c:strCache>
                <c:ptCount val="2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</c:strCache>
            </c:strRef>
          </c:cat>
          <c:val>
            <c:numRef>
              <c:f>'5'!$C$52:$W$52</c:f>
              <c:numCache>
                <c:formatCode>0</c:formatCode>
                <c:ptCount val="21"/>
                <c:pt idx="0">
                  <c:v>25.238725662231445</c:v>
                </c:pt>
                <c:pt idx="1">
                  <c:v>21.617813110351563</c:v>
                </c:pt>
                <c:pt idx="2">
                  <c:v>21.263576507568359</c:v>
                </c:pt>
                <c:pt idx="3">
                  <c:v>21.827304840087891</c:v>
                </c:pt>
                <c:pt idx="4">
                  <c:v>22.471349716186523</c:v>
                </c:pt>
                <c:pt idx="5">
                  <c:v>25.144832611083984</c:v>
                </c:pt>
                <c:pt idx="6">
                  <c:v>23.927602767944336</c:v>
                </c:pt>
                <c:pt idx="7">
                  <c:v>24.214496612548828</c:v>
                </c:pt>
                <c:pt idx="8">
                  <c:v>24.735809326171875</c:v>
                </c:pt>
                <c:pt idx="9">
                  <c:v>25.125608444213867</c:v>
                </c:pt>
                <c:pt idx="10">
                  <c:v>24.646450042724609</c:v>
                </c:pt>
                <c:pt idx="11">
                  <c:v>25.719768524169922</c:v>
                </c:pt>
                <c:pt idx="12">
                  <c:v>25.288368225097656</c:v>
                </c:pt>
                <c:pt idx="13">
                  <c:v>24.651557922363281</c:v>
                </c:pt>
                <c:pt idx="14">
                  <c:v>24.973546981811523</c:v>
                </c:pt>
                <c:pt idx="15">
                  <c:v>25.136354446411133</c:v>
                </c:pt>
                <c:pt idx="16">
                  <c:v>23.31724739074707</c:v>
                </c:pt>
                <c:pt idx="17">
                  <c:v>23.132257461547852</c:v>
                </c:pt>
                <c:pt idx="18">
                  <c:v>22.948734283447266</c:v>
                </c:pt>
                <c:pt idx="19">
                  <c:v>22.766666412353516</c:v>
                </c:pt>
                <c:pt idx="20">
                  <c:v>25.065221786499023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59C-4F5E-984B-E7A534E19E76}"/>
            </c:ext>
          </c:extLst>
        </c:ser>
        <c:ser>
          <c:idx val="12"/>
          <c:order val="11"/>
          <c:tx>
            <c:strRef>
              <c:f>'5'!$B$53</c:f>
              <c:strCache>
                <c:ptCount val="1"/>
                <c:pt idx="0">
                  <c:v>MEX</c:v>
                </c:pt>
              </c:strCache>
            </c:strRef>
          </c:tx>
          <c:spPr>
            <a:ln w="2857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'5'!$C$41:$W$41</c:f>
              <c:strCache>
                <c:ptCount val="2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</c:strCache>
            </c:strRef>
          </c:cat>
          <c:val>
            <c:numRef>
              <c:f>'5'!$C$53:$W$53</c:f>
              <c:numCache>
                <c:formatCode>0</c:formatCode>
                <c:ptCount val="21"/>
                <c:pt idx="1">
                  <c:v>28.230533599853516</c:v>
                </c:pt>
                <c:pt idx="2">
                  <c:v>26.66510009765625</c:v>
                </c:pt>
                <c:pt idx="3">
                  <c:v>27.607574462890625</c:v>
                </c:pt>
                <c:pt idx="4">
                  <c:v>28.190956115722656</c:v>
                </c:pt>
                <c:pt idx="5">
                  <c:v>28.774335861206055</c:v>
                </c:pt>
                <c:pt idx="6">
                  <c:v>29.746423721313477</c:v>
                </c:pt>
                <c:pt idx="7">
                  <c:v>30.718511581420898</c:v>
                </c:pt>
                <c:pt idx="8">
                  <c:v>30.259502410888672</c:v>
                </c:pt>
                <c:pt idx="9">
                  <c:v>29.800493240356445</c:v>
                </c:pt>
                <c:pt idx="10">
                  <c:v>29.188619613647461</c:v>
                </c:pt>
                <c:pt idx="11">
                  <c:v>28.576745986938477</c:v>
                </c:pt>
                <c:pt idx="12">
                  <c:v>26.971405029296875</c:v>
                </c:pt>
                <c:pt idx="13">
                  <c:v>25.366062164306641</c:v>
                </c:pt>
                <c:pt idx="14">
                  <c:v>24.932767868041992</c:v>
                </c:pt>
                <c:pt idx="15">
                  <c:v>24.499473571777344</c:v>
                </c:pt>
                <c:pt idx="16">
                  <c:v>25.111042022705078</c:v>
                </c:pt>
                <c:pt idx="17">
                  <c:v>25.722610473632813</c:v>
                </c:pt>
                <c:pt idx="18">
                  <c:v>23.714412689208984</c:v>
                </c:pt>
                <c:pt idx="19">
                  <c:v>21.706216812133789</c:v>
                </c:pt>
                <c:pt idx="20">
                  <c:v>19.868080139160156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59C-4F5E-984B-E7A534E19E76}"/>
            </c:ext>
          </c:extLst>
        </c:ser>
        <c:ser>
          <c:idx val="14"/>
          <c:order val="12"/>
          <c:tx>
            <c:strRef>
              <c:f>'5'!$B$54</c:f>
              <c:strCache>
                <c:ptCount val="1"/>
                <c:pt idx="0">
                  <c:v>PAN</c:v>
                </c:pt>
              </c:strCache>
            </c:strRef>
          </c:tx>
          <c:spPr>
            <a:ln w="2857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'5'!$C$41:$W$41</c:f>
              <c:strCache>
                <c:ptCount val="2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</c:strCache>
            </c:strRef>
          </c:cat>
          <c:val>
            <c:numRef>
              <c:f>'5'!$C$54:$W$54</c:f>
              <c:numCache>
                <c:formatCode>0</c:formatCode>
                <c:ptCount val="21"/>
                <c:pt idx="0">
                  <c:v>17.59663200378418</c:v>
                </c:pt>
                <c:pt idx="1">
                  <c:v>16.453123092651367</c:v>
                </c:pt>
                <c:pt idx="2">
                  <c:v>17.940937042236328</c:v>
                </c:pt>
                <c:pt idx="3">
                  <c:v>16.841392517089844</c:v>
                </c:pt>
                <c:pt idx="4">
                  <c:v>15.837926864624023</c:v>
                </c:pt>
                <c:pt idx="5">
                  <c:v>14.377239227294922</c:v>
                </c:pt>
                <c:pt idx="6">
                  <c:v>14.995941162109375</c:v>
                </c:pt>
                <c:pt idx="7">
                  <c:v>13.019922256469727</c:v>
                </c:pt>
                <c:pt idx="8">
                  <c:v>14.472837448120117</c:v>
                </c:pt>
                <c:pt idx="9">
                  <c:v>12.902566909790039</c:v>
                </c:pt>
                <c:pt idx="10">
                  <c:v>11.964855194091797</c:v>
                </c:pt>
                <c:pt idx="11">
                  <c:v>10.928615570068359</c:v>
                </c:pt>
                <c:pt idx="12">
                  <c:v>10.789382934570313</c:v>
                </c:pt>
                <c:pt idx="13">
                  <c:v>9.9543170928955078</c:v>
                </c:pt>
                <c:pt idx="14">
                  <c:v>10.177567481994629</c:v>
                </c:pt>
                <c:pt idx="15">
                  <c:v>9.0083036422729492</c:v>
                </c:pt>
                <c:pt idx="16">
                  <c:v>9.2068519592285156</c:v>
                </c:pt>
                <c:pt idx="17">
                  <c:v>9.6165342330932617</c:v>
                </c:pt>
                <c:pt idx="18">
                  <c:v>10.044445991516113</c:v>
                </c:pt>
                <c:pt idx="19">
                  <c:v>10.491399765014648</c:v>
                </c:pt>
                <c:pt idx="20">
                  <c:v>10.95824146270752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59C-4F5E-984B-E7A534E19E76}"/>
            </c:ext>
          </c:extLst>
        </c:ser>
        <c:ser>
          <c:idx val="15"/>
          <c:order val="13"/>
          <c:tx>
            <c:strRef>
              <c:f>'5'!$B$55</c:f>
              <c:strCache>
                <c:ptCount val="1"/>
                <c:pt idx="0">
                  <c:v>PER</c:v>
                </c:pt>
              </c:strCache>
            </c:strRef>
          </c:tx>
          <c:spPr>
            <a:ln w="2857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'5'!$C$41:$W$41</c:f>
              <c:strCache>
                <c:ptCount val="2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</c:strCache>
            </c:strRef>
          </c:cat>
          <c:val>
            <c:numRef>
              <c:f>'5'!$C$55:$W$55</c:f>
              <c:numCache>
                <c:formatCode>0</c:formatCode>
                <c:ptCount val="21"/>
                <c:pt idx="0">
                  <c:v>26.549615859985352</c:v>
                </c:pt>
                <c:pt idx="1">
                  <c:v>26.959007263183594</c:v>
                </c:pt>
                <c:pt idx="2">
                  <c:v>26.376331329345703</c:v>
                </c:pt>
                <c:pt idx="3">
                  <c:v>25.781492233276367</c:v>
                </c:pt>
                <c:pt idx="4">
                  <c:v>24.946033477783203</c:v>
                </c:pt>
                <c:pt idx="5">
                  <c:v>24.539430618286133</c:v>
                </c:pt>
                <c:pt idx="6">
                  <c:v>21.329034805297852</c:v>
                </c:pt>
                <c:pt idx="7">
                  <c:v>20.19951057434082</c:v>
                </c:pt>
                <c:pt idx="8">
                  <c:v>22.834062576293945</c:v>
                </c:pt>
                <c:pt idx="9">
                  <c:v>22.219751358032227</c:v>
                </c:pt>
                <c:pt idx="10">
                  <c:v>21.910720825195313</c:v>
                </c:pt>
                <c:pt idx="11">
                  <c:v>22.156919479370117</c:v>
                </c:pt>
                <c:pt idx="12">
                  <c:v>22.409946441650391</c:v>
                </c:pt>
                <c:pt idx="13">
                  <c:v>21.096639633178711</c:v>
                </c:pt>
                <c:pt idx="14">
                  <c:v>22.17463493347168</c:v>
                </c:pt>
                <c:pt idx="15">
                  <c:v>21.958845138549805</c:v>
                </c:pt>
                <c:pt idx="16">
                  <c:v>21.402103424072266</c:v>
                </c:pt>
                <c:pt idx="17">
                  <c:v>26.611644744873047</c:v>
                </c:pt>
                <c:pt idx="18">
                  <c:v>26.276815414428711</c:v>
                </c:pt>
                <c:pt idx="19">
                  <c:v>25.205045700073242</c:v>
                </c:pt>
                <c:pt idx="20">
                  <c:v>24.176990509033203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759C-4F5E-984B-E7A534E19E76}"/>
            </c:ext>
          </c:extLst>
        </c:ser>
        <c:ser>
          <c:idx val="16"/>
          <c:order val="14"/>
          <c:tx>
            <c:strRef>
              <c:f>'5'!$B$56</c:f>
              <c:strCache>
                <c:ptCount val="1"/>
                <c:pt idx="0">
                  <c:v>PRY</c:v>
                </c:pt>
              </c:strCache>
            </c:strRef>
          </c:tx>
          <c:spPr>
            <a:ln w="2857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'5'!$C$41:$W$41</c:f>
              <c:strCache>
                <c:ptCount val="2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</c:strCache>
            </c:strRef>
          </c:cat>
          <c:val>
            <c:numRef>
              <c:f>'5'!$C$56:$W$56</c:f>
              <c:numCache>
                <c:formatCode>0</c:formatCode>
                <c:ptCount val="21"/>
                <c:pt idx="0">
                  <c:v>24.827672958374023</c:v>
                </c:pt>
                <c:pt idx="1">
                  <c:v>26.736730575561523</c:v>
                </c:pt>
                <c:pt idx="2">
                  <c:v>25.157958984375</c:v>
                </c:pt>
                <c:pt idx="3">
                  <c:v>23.99897575378418</c:v>
                </c:pt>
                <c:pt idx="4">
                  <c:v>24.774364471435547</c:v>
                </c:pt>
                <c:pt idx="5">
                  <c:v>24.475152969360352</c:v>
                </c:pt>
                <c:pt idx="6">
                  <c:v>21.062740325927734</c:v>
                </c:pt>
                <c:pt idx="7">
                  <c:v>19.792831420898438</c:v>
                </c:pt>
                <c:pt idx="8">
                  <c:v>19.51426887512207</c:v>
                </c:pt>
                <c:pt idx="9">
                  <c:v>18.080142974853516</c:v>
                </c:pt>
                <c:pt idx="10">
                  <c:v>18.317001342773438</c:v>
                </c:pt>
                <c:pt idx="11">
                  <c:v>16.63810920715332</c:v>
                </c:pt>
                <c:pt idx="12">
                  <c:v>15.717448234558105</c:v>
                </c:pt>
                <c:pt idx="13">
                  <c:v>19.927719116210938</c:v>
                </c:pt>
                <c:pt idx="14">
                  <c:v>19.372299194335938</c:v>
                </c:pt>
                <c:pt idx="15">
                  <c:v>16.144527435302734</c:v>
                </c:pt>
                <c:pt idx="16">
                  <c:v>17.142047882080078</c:v>
                </c:pt>
                <c:pt idx="17">
                  <c:v>19.56251335144043</c:v>
                </c:pt>
                <c:pt idx="18">
                  <c:v>19.53570556640625</c:v>
                </c:pt>
                <c:pt idx="19">
                  <c:v>18.956794738769531</c:v>
                </c:pt>
                <c:pt idx="20">
                  <c:v>18.395038604736328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759C-4F5E-984B-E7A534E19E76}"/>
            </c:ext>
          </c:extLst>
        </c:ser>
        <c:ser>
          <c:idx val="17"/>
          <c:order val="15"/>
          <c:tx>
            <c:strRef>
              <c:f>'5'!$B$57</c:f>
              <c:strCache>
                <c:ptCount val="1"/>
                <c:pt idx="0">
                  <c:v>SLV</c:v>
                </c:pt>
              </c:strCache>
            </c:strRef>
          </c:tx>
          <c:spPr>
            <a:ln w="2857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'5'!$C$41:$W$41</c:f>
              <c:strCache>
                <c:ptCount val="2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</c:strCache>
            </c:strRef>
          </c:cat>
          <c:val>
            <c:numRef>
              <c:f>'5'!$C$57:$W$57</c:f>
              <c:numCache>
                <c:formatCode>0</c:formatCode>
                <c:ptCount val="21"/>
                <c:pt idx="0">
                  <c:v>26.592439651489258</c:v>
                </c:pt>
                <c:pt idx="1">
                  <c:v>29.330665588378906</c:v>
                </c:pt>
                <c:pt idx="2">
                  <c:v>28.630033493041992</c:v>
                </c:pt>
                <c:pt idx="3">
                  <c:v>30.840646743774414</c:v>
                </c:pt>
                <c:pt idx="4">
                  <c:v>31.429758071899414</c:v>
                </c:pt>
                <c:pt idx="5">
                  <c:v>29.746971130371094</c:v>
                </c:pt>
                <c:pt idx="6">
                  <c:v>29.420948028564453</c:v>
                </c:pt>
                <c:pt idx="7">
                  <c:v>28.542270660400391</c:v>
                </c:pt>
                <c:pt idx="8">
                  <c:v>32.268283843994141</c:v>
                </c:pt>
                <c:pt idx="9">
                  <c:v>31.364419937133789</c:v>
                </c:pt>
                <c:pt idx="10">
                  <c:v>30.711528778076172</c:v>
                </c:pt>
                <c:pt idx="11">
                  <c:v>30.953285217285156</c:v>
                </c:pt>
                <c:pt idx="12">
                  <c:v>31.63670539855957</c:v>
                </c:pt>
                <c:pt idx="13">
                  <c:v>29.288789749145508</c:v>
                </c:pt>
                <c:pt idx="14">
                  <c:v>29.577552795410156</c:v>
                </c:pt>
                <c:pt idx="15">
                  <c:v>28.159633636474609</c:v>
                </c:pt>
                <c:pt idx="16">
                  <c:v>28.522609710693359</c:v>
                </c:pt>
                <c:pt idx="17">
                  <c:v>24.419033050537109</c:v>
                </c:pt>
                <c:pt idx="18">
                  <c:v>24.470205307006836</c:v>
                </c:pt>
                <c:pt idx="19">
                  <c:v>23.633247375488281</c:v>
                </c:pt>
                <c:pt idx="20">
                  <c:v>23.091104507446289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759C-4F5E-984B-E7A534E19E76}"/>
            </c:ext>
          </c:extLst>
        </c:ser>
        <c:ser>
          <c:idx val="18"/>
          <c:order val="16"/>
          <c:tx>
            <c:strRef>
              <c:f>'5'!$B$58</c:f>
              <c:strCache>
                <c:ptCount val="1"/>
                <c:pt idx="0">
                  <c:v>URY</c:v>
                </c:pt>
              </c:strCache>
            </c:strRef>
          </c:tx>
          <c:spPr>
            <a:ln w="2857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'5'!$C$41:$W$41</c:f>
              <c:strCache>
                <c:ptCount val="2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</c:strCache>
            </c:strRef>
          </c:cat>
          <c:val>
            <c:numRef>
              <c:f>'5'!$C$58:$W$58</c:f>
              <c:numCache>
                <c:formatCode>0</c:formatCode>
                <c:ptCount val="21"/>
                <c:pt idx="0">
                  <c:v>23.439687728881836</c:v>
                </c:pt>
                <c:pt idx="1">
                  <c:v>22.164831161499023</c:v>
                </c:pt>
                <c:pt idx="2">
                  <c:v>19.436775207519531</c:v>
                </c:pt>
                <c:pt idx="3">
                  <c:v>19.40281867980957</c:v>
                </c:pt>
                <c:pt idx="4">
                  <c:v>18.065956115722656</c:v>
                </c:pt>
                <c:pt idx="5">
                  <c:v>16.686208724975586</c:v>
                </c:pt>
                <c:pt idx="6">
                  <c:v>14.489025115966797</c:v>
                </c:pt>
                <c:pt idx="7">
                  <c:v>14.635176658630371</c:v>
                </c:pt>
                <c:pt idx="8">
                  <c:v>11.45377254486084</c:v>
                </c:pt>
                <c:pt idx="9">
                  <c:v>10.370741844177246</c:v>
                </c:pt>
                <c:pt idx="10">
                  <c:v>9.9814338684082031</c:v>
                </c:pt>
                <c:pt idx="11">
                  <c:v>9.1623029708862305</c:v>
                </c:pt>
                <c:pt idx="12">
                  <c:v>8.8388557434082031</c:v>
                </c:pt>
                <c:pt idx="13">
                  <c:v>9.1115398406982422</c:v>
                </c:pt>
                <c:pt idx="14">
                  <c:v>8.0856437683105469</c:v>
                </c:pt>
                <c:pt idx="15">
                  <c:v>8.7572975158691406</c:v>
                </c:pt>
                <c:pt idx="16">
                  <c:v>9.0725812911987305</c:v>
                </c:pt>
                <c:pt idx="17">
                  <c:v>11.151027679443359</c:v>
                </c:pt>
                <c:pt idx="18">
                  <c:v>10.096809387207031</c:v>
                </c:pt>
                <c:pt idx="19">
                  <c:v>10.314765930175781</c:v>
                </c:pt>
                <c:pt idx="20">
                  <c:v>10.53742790222168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759C-4F5E-984B-E7A534E19E76}"/>
            </c:ext>
          </c:extLst>
        </c:ser>
        <c:ser>
          <c:idx val="19"/>
          <c:order val="17"/>
          <c:tx>
            <c:strRef>
              <c:f>'5'!$B$59</c:f>
              <c:strCache>
                <c:ptCount val="1"/>
                <c:pt idx="0">
                  <c:v>VEN</c:v>
                </c:pt>
              </c:strCache>
            </c:strRef>
          </c:tx>
          <c:spPr>
            <a:ln w="28575" cap="rnd">
              <a:solidFill>
                <a:srgbClr val="D9D9D9"/>
              </a:solidFill>
              <a:round/>
            </a:ln>
            <a:effectLst/>
          </c:spPr>
          <c:marker>
            <c:symbol val="none"/>
          </c:marker>
          <c:cat>
            <c:strRef>
              <c:f>'5'!$C$41:$W$41</c:f>
              <c:strCache>
                <c:ptCount val="2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</c:strCache>
            </c:strRef>
          </c:cat>
          <c:val>
            <c:numRef>
              <c:f>'5'!$C$59:$W$59</c:f>
              <c:numCache>
                <c:formatCode>0</c:formatCode>
                <c:ptCount val="21"/>
                <c:pt idx="0">
                  <c:v>30.183271408081055</c:v>
                </c:pt>
                <c:pt idx="1">
                  <c:v>28.839504241943359</c:v>
                </c:pt>
                <c:pt idx="2">
                  <c:v>26.629961013793945</c:v>
                </c:pt>
                <c:pt idx="3">
                  <c:v>23.002622604370117</c:v>
                </c:pt>
                <c:pt idx="4">
                  <c:v>18.286838531494141</c:v>
                </c:pt>
                <c:pt idx="5">
                  <c:v>18.340126037597656</c:v>
                </c:pt>
                <c:pt idx="6">
                  <c:v>18.439153671264648</c:v>
                </c:pt>
                <c:pt idx="7">
                  <c:v>19.611307144165039</c:v>
                </c:pt>
                <c:pt idx="8">
                  <c:v>19.705734252929688</c:v>
                </c:pt>
                <c:pt idx="9">
                  <c:v>16.01618766784668</c:v>
                </c:pt>
                <c:pt idx="10">
                  <c:v>17.943737030029297</c:v>
                </c:pt>
                <c:pt idx="11">
                  <c:v>16.117481231689453</c:v>
                </c:pt>
                <c:pt idx="12">
                  <c:v>19.957935333251953</c:v>
                </c:pt>
                <c:pt idx="13">
                  <c:v>27.126041412353516</c:v>
                </c:pt>
                <c:pt idx="14">
                  <c:v>20.817943572998047</c:v>
                </c:pt>
                <c:pt idx="15">
                  <c:v>5.4917330741882324</c:v>
                </c:pt>
                <c:pt idx="16">
                  <c:v>10.093156814575195</c:v>
                </c:pt>
                <c:pt idx="17">
                  <c:v>14.694580078125</c:v>
                </c:pt>
                <c:pt idx="18">
                  <c:v>17.13670539855957</c:v>
                </c:pt>
                <c:pt idx="19">
                  <c:v>17.13670539855957</c:v>
                </c:pt>
                <c:pt idx="20">
                  <c:v>17.13670539855957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759C-4F5E-984B-E7A534E19E76}"/>
            </c:ext>
          </c:extLst>
        </c:ser>
        <c:ser>
          <c:idx val="20"/>
          <c:order val="18"/>
          <c:tx>
            <c:strRef>
              <c:f>'5'!$B$60</c:f>
              <c:strCache>
                <c:ptCount val="1"/>
                <c:pt idx="0">
                  <c:v> LAC</c:v>
                </c:pt>
              </c:strCache>
            </c:strRef>
          </c:tx>
          <c:spPr>
            <a:ln w="38100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'5'!$C$41:$W$41</c:f>
              <c:strCache>
                <c:ptCount val="2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</c:strCache>
            </c:strRef>
          </c:cat>
          <c:val>
            <c:numRef>
              <c:f>'5'!$C$60:$W$60</c:f>
              <c:numCache>
                <c:formatCode>0</c:formatCode>
                <c:ptCount val="21"/>
                <c:pt idx="0">
                  <c:v>24.757639843523286</c:v>
                </c:pt>
                <c:pt idx="1">
                  <c:v>25.618402436402516</c:v>
                </c:pt>
                <c:pt idx="2">
                  <c:v>25.354223748077416</c:v>
                </c:pt>
                <c:pt idx="3">
                  <c:v>24.548331920654881</c:v>
                </c:pt>
                <c:pt idx="4">
                  <c:v>24.374113532152201</c:v>
                </c:pt>
                <c:pt idx="5">
                  <c:v>23.993255383640754</c:v>
                </c:pt>
                <c:pt idx="6">
                  <c:v>23.391704729160551</c:v>
                </c:pt>
                <c:pt idx="7">
                  <c:v>23.371138441250825</c:v>
                </c:pt>
                <c:pt idx="8">
                  <c:v>23.058302809125102</c:v>
                </c:pt>
                <c:pt idx="9">
                  <c:v>21.949616778394532</c:v>
                </c:pt>
                <c:pt idx="10">
                  <c:v>21.287243131396956</c:v>
                </c:pt>
                <c:pt idx="11">
                  <c:v>21.103950659350307</c:v>
                </c:pt>
                <c:pt idx="12">
                  <c:v>21.392135924517209</c:v>
                </c:pt>
                <c:pt idx="13">
                  <c:v>20.580076328757848</c:v>
                </c:pt>
                <c:pt idx="14">
                  <c:v>20.042475417332149</c:v>
                </c:pt>
                <c:pt idx="15">
                  <c:v>19.583253542426913</c:v>
                </c:pt>
                <c:pt idx="16">
                  <c:v>19.350484742807193</c:v>
                </c:pt>
                <c:pt idx="17">
                  <c:v>21.50305710307445</c:v>
                </c:pt>
                <c:pt idx="18">
                  <c:v>20.77521887369187</c:v>
                </c:pt>
                <c:pt idx="19">
                  <c:v>19.298074420374096</c:v>
                </c:pt>
                <c:pt idx="20">
                  <c:v>17.974158375896259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759C-4F5E-984B-E7A534E19E76}"/>
            </c:ext>
          </c:extLst>
        </c:ser>
        <c:ser>
          <c:idx val="21"/>
          <c:order val="19"/>
          <c:tx>
            <c:strRef>
              <c:f>'5'!$B$61</c:f>
              <c:strCache>
                <c:ptCount val="1"/>
                <c:pt idx="0">
                  <c:v> LAC without VEN</c:v>
                </c:pt>
              </c:strCache>
            </c:strRef>
          </c:tx>
          <c:spPr>
            <a:ln w="38100" cap="rnd">
              <a:solidFill>
                <a:srgbClr val="C00000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'5'!$C$41:$W$41</c:f>
              <c:strCache>
                <c:ptCount val="2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</c:strCache>
            </c:strRef>
          </c:cat>
          <c:val>
            <c:numRef>
              <c:f>'5'!$C$61:$W$61</c:f>
              <c:numCache>
                <c:formatCode>0</c:formatCode>
                <c:ptCount val="21"/>
                <c:pt idx="0">
                  <c:v>24.421290034615307</c:v>
                </c:pt>
                <c:pt idx="1">
                  <c:v>25.461926059874962</c:v>
                </c:pt>
                <c:pt idx="2">
                  <c:v>25.292250312653206</c:v>
                </c:pt>
                <c:pt idx="3">
                  <c:v>24.62342020024948</c:v>
                </c:pt>
                <c:pt idx="4">
                  <c:v>24.669824376618912</c:v>
                </c:pt>
                <c:pt idx="5">
                  <c:v>24.267876072309697</c:v>
                </c:pt>
                <c:pt idx="6">
                  <c:v>23.632292357522438</c:v>
                </c:pt>
                <c:pt idx="7">
                  <c:v>23.553785502176023</c:v>
                </c:pt>
                <c:pt idx="8">
                  <c:v>23.221165646565158</c:v>
                </c:pt>
                <c:pt idx="9">
                  <c:v>22.237854016349743</c:v>
                </c:pt>
                <c:pt idx="10">
                  <c:v>21.449665728143145</c:v>
                </c:pt>
                <c:pt idx="11">
                  <c:v>21.3461859921062</c:v>
                </c:pt>
                <c:pt idx="12">
                  <c:v>21.461807274658586</c:v>
                </c:pt>
                <c:pt idx="13">
                  <c:v>20.262082996353705</c:v>
                </c:pt>
                <c:pt idx="14">
                  <c:v>20.004855890493324</c:v>
                </c:pt>
                <c:pt idx="15">
                  <c:v>20.266861668152615</c:v>
                </c:pt>
                <c:pt idx="16">
                  <c:v>19.799576422339619</c:v>
                </c:pt>
                <c:pt idx="17">
                  <c:v>21.833350078098878</c:v>
                </c:pt>
                <c:pt idx="18">
                  <c:v>20.951730512926908</c:v>
                </c:pt>
                <c:pt idx="19">
                  <c:v>19.402926798038695</c:v>
                </c:pt>
                <c:pt idx="20">
                  <c:v>18.014784911656605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759C-4F5E-984B-E7A534E19E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5717568"/>
        <c:axId val="615719488"/>
      </c:lineChart>
      <c:catAx>
        <c:axId val="615717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ntserrat" pitchFamily="2" charset="0"/>
                <a:ea typeface="+mn-ea"/>
                <a:cs typeface="Arial" panose="020B0604020202020204" pitchFamily="34" charset="0"/>
              </a:defRPr>
            </a:pPr>
            <a:endParaRPr lang="es-MX"/>
          </a:p>
        </c:txPr>
        <c:crossAx val="615719488"/>
        <c:crosses val="autoZero"/>
        <c:auto val="1"/>
        <c:lblAlgn val="ctr"/>
        <c:lblOffset val="100"/>
        <c:noMultiLvlLbl val="0"/>
      </c:catAx>
      <c:valAx>
        <c:axId val="615719488"/>
        <c:scaling>
          <c:orientation val="minMax"/>
          <c:max val="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ontserrat" pitchFamily="2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% of the 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Montserrat" pitchFamily="2" charset="0"/>
                  <a:ea typeface="+mn-ea"/>
                  <a:cs typeface="Arial" panose="020B0604020202020204" pitchFamily="34" charset="0"/>
                </a:defRPr>
              </a:pPr>
              <a:endParaRPr lang="es-MX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ntserrat" pitchFamily="2" charset="0"/>
                <a:ea typeface="+mn-ea"/>
                <a:cs typeface="Arial" panose="020B0604020202020204" pitchFamily="34" charset="0"/>
              </a:defRPr>
            </a:pPr>
            <a:endParaRPr lang="es-MX"/>
          </a:p>
        </c:txPr>
        <c:crossAx val="615717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ayout>
        <c:manualLayout>
          <c:xMode val="edge"/>
          <c:yMode val="edge"/>
          <c:x val="0"/>
          <c:y val="0.88136920738661684"/>
          <c:w val="0.99302925244224949"/>
          <c:h val="0.10526171455994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ontserrat" pitchFamily="2" charset="0"/>
              <a:ea typeface="+mn-ea"/>
              <a:cs typeface="Arial" panose="020B0604020202020204" pitchFamily="34" charset="0"/>
            </a:defRPr>
          </a:pPr>
          <a:endParaRPr lang="es-MX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>
          <a:latin typeface="Montserrat" pitchFamily="2" charset="0"/>
          <a:cs typeface="Arial" panose="020B0604020202020204" pitchFamily="34" charset="0"/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7949565616926003"/>
          <c:y val="2.2807130907710148E-2"/>
          <c:w val="0.78111599247515628"/>
          <c:h val="0.748397244836848"/>
        </c:manualLayout>
      </c:layout>
      <c:lineChart>
        <c:grouping val="standard"/>
        <c:varyColors val="0"/>
        <c:ser>
          <c:idx val="13"/>
          <c:order val="0"/>
          <c:tx>
            <c:strRef>
              <c:f>'5'!$B$72</c:f>
              <c:strCache>
                <c:ptCount val="1"/>
                <c:pt idx="0">
                  <c:v>ARG</c:v>
                </c:pt>
              </c:strCache>
            </c:strRef>
          </c:tx>
          <c:spPr>
            <a:ln w="2857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'5'!$C$41:$W$41</c:f>
              <c:strCache>
                <c:ptCount val="2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</c:strCache>
            </c:strRef>
          </c:cat>
          <c:val>
            <c:numRef>
              <c:f>'5'!$C$72:$W$72</c:f>
              <c:numCache>
                <c:formatCode>0</c:formatCode>
                <c:ptCount val="21"/>
                <c:pt idx="0">
                  <c:v>80.181297302246094</c:v>
                </c:pt>
                <c:pt idx="1">
                  <c:v>74.628303527832031</c:v>
                </c:pt>
                <c:pt idx="2">
                  <c:v>69.6734619140625</c:v>
                </c:pt>
                <c:pt idx="3">
                  <c:v>64.746749877929688</c:v>
                </c:pt>
                <c:pt idx="4">
                  <c:v>53.451377868652344</c:v>
                </c:pt>
                <c:pt idx="5">
                  <c:v>48.945365905761719</c:v>
                </c:pt>
                <c:pt idx="6">
                  <c:v>42.124416351318359</c:v>
                </c:pt>
                <c:pt idx="7">
                  <c:v>35.802543640136719</c:v>
                </c:pt>
                <c:pt idx="8">
                  <c:v>27.230607986450195</c:v>
                </c:pt>
                <c:pt idx="9">
                  <c:v>21.623516082763672</c:v>
                </c:pt>
                <c:pt idx="10">
                  <c:v>16.495676040649414</c:v>
                </c:pt>
                <c:pt idx="11">
                  <c:v>19.658725738525391</c:v>
                </c:pt>
                <c:pt idx="12">
                  <c:v>23.121952056884766</c:v>
                </c:pt>
                <c:pt idx="13">
                  <c:v>18.903919219970703</c:v>
                </c:pt>
                <c:pt idx="14">
                  <c:v>15.894489288330078</c:v>
                </c:pt>
                <c:pt idx="15">
                  <c:v>18.309366226196289</c:v>
                </c:pt>
                <c:pt idx="16">
                  <c:v>20.853439331054688</c:v>
                </c:pt>
                <c:pt idx="17">
                  <c:v>25.708707809448242</c:v>
                </c:pt>
                <c:pt idx="18">
                  <c:v>23.364168167114258</c:v>
                </c:pt>
                <c:pt idx="19">
                  <c:v>20.98236083984375</c:v>
                </c:pt>
                <c:pt idx="20">
                  <c:v>18.843360900878906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75-478B-9CCC-4C922DB18959}"/>
            </c:ext>
          </c:extLst>
        </c:ser>
        <c:ser>
          <c:idx val="3"/>
          <c:order val="1"/>
          <c:tx>
            <c:strRef>
              <c:f>'5'!$B$73</c:f>
              <c:strCache>
                <c:ptCount val="1"/>
                <c:pt idx="0">
                  <c:v>BOL</c:v>
                </c:pt>
              </c:strCache>
            </c:strRef>
          </c:tx>
          <c:spPr>
            <a:ln w="2857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'5'!$C$41:$W$41</c:f>
              <c:strCache>
                <c:ptCount val="2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</c:strCache>
            </c:strRef>
          </c:cat>
          <c:val>
            <c:numRef>
              <c:f>'5'!$C$73:$W$73</c:f>
              <c:numCache>
                <c:formatCode>0</c:formatCode>
                <c:ptCount val="21"/>
                <c:pt idx="0">
                  <c:v>42.593605041503906</c:v>
                </c:pt>
                <c:pt idx="1">
                  <c:v>46.261856079101563</c:v>
                </c:pt>
                <c:pt idx="2">
                  <c:v>49.930103302001953</c:v>
                </c:pt>
                <c:pt idx="3">
                  <c:v>45.524200439453125</c:v>
                </c:pt>
                <c:pt idx="4">
                  <c:v>44.063262939453125</c:v>
                </c:pt>
                <c:pt idx="5">
                  <c:v>36.030048370361328</c:v>
                </c:pt>
                <c:pt idx="6">
                  <c:v>32.605022430419922</c:v>
                </c:pt>
                <c:pt idx="7">
                  <c:v>29.915428161621094</c:v>
                </c:pt>
                <c:pt idx="8">
                  <c:v>27.225833892822266</c:v>
                </c:pt>
                <c:pt idx="9">
                  <c:v>27.9244384765625</c:v>
                </c:pt>
                <c:pt idx="10">
                  <c:v>24.77093505859375</c:v>
                </c:pt>
                <c:pt idx="11">
                  <c:v>24.327859878540039</c:v>
                </c:pt>
                <c:pt idx="12">
                  <c:v>24.925180435180664</c:v>
                </c:pt>
                <c:pt idx="13">
                  <c:v>25.234722137451172</c:v>
                </c:pt>
                <c:pt idx="14">
                  <c:v>25.377649307250977</c:v>
                </c:pt>
                <c:pt idx="15">
                  <c:v>23.268091201782227</c:v>
                </c:pt>
                <c:pt idx="16">
                  <c:v>19.293706893920898</c:v>
                </c:pt>
                <c:pt idx="17">
                  <c:v>23.851003646850586</c:v>
                </c:pt>
                <c:pt idx="18">
                  <c:v>20.545166015625</c:v>
                </c:pt>
                <c:pt idx="19">
                  <c:v>21.749509811401367</c:v>
                </c:pt>
                <c:pt idx="20">
                  <c:v>23.024452209472656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75-478B-9CCC-4C922DB18959}"/>
            </c:ext>
          </c:extLst>
        </c:ser>
        <c:ser>
          <c:idx val="6"/>
          <c:order val="2"/>
          <c:tx>
            <c:strRef>
              <c:f>'5'!$B$74</c:f>
              <c:strCache>
                <c:ptCount val="1"/>
                <c:pt idx="0">
                  <c:v>BRA</c:v>
                </c:pt>
              </c:strCache>
            </c:strRef>
          </c:tx>
          <c:spPr>
            <a:ln w="2857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'5'!$C$41:$W$41</c:f>
              <c:strCache>
                <c:ptCount val="2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</c:strCache>
            </c:strRef>
          </c:cat>
          <c:val>
            <c:numRef>
              <c:f>'5'!$C$74:$W$74</c:f>
              <c:numCache>
                <c:formatCode>0</c:formatCode>
                <c:ptCount val="21"/>
                <c:pt idx="0">
                  <c:v>54.42401123046875</c:v>
                </c:pt>
                <c:pt idx="1">
                  <c:v>52.578014373779297</c:v>
                </c:pt>
                <c:pt idx="2">
                  <c:v>51.275669097900391</c:v>
                </c:pt>
                <c:pt idx="3">
                  <c:v>48.169185638427734</c:v>
                </c:pt>
                <c:pt idx="4">
                  <c:v>45.344509124755859</c:v>
                </c:pt>
                <c:pt idx="5">
                  <c:v>42.017601013183594</c:v>
                </c:pt>
                <c:pt idx="6">
                  <c:v>40.354255676269531</c:v>
                </c:pt>
                <c:pt idx="7">
                  <c:v>38.505668640136719</c:v>
                </c:pt>
                <c:pt idx="8">
                  <c:v>36.657081604003906</c:v>
                </c:pt>
                <c:pt idx="9">
                  <c:v>33.156471252441406</c:v>
                </c:pt>
                <c:pt idx="10">
                  <c:v>31.864336013793945</c:v>
                </c:pt>
                <c:pt idx="11">
                  <c:v>30.465847015380859</c:v>
                </c:pt>
                <c:pt idx="12">
                  <c:v>32.067531585693359</c:v>
                </c:pt>
                <c:pt idx="13">
                  <c:v>32.099849700927734</c:v>
                </c:pt>
                <c:pt idx="14">
                  <c:v>32.1055908203125</c:v>
                </c:pt>
                <c:pt idx="15">
                  <c:v>33.379123687744141</c:v>
                </c:pt>
                <c:pt idx="16">
                  <c:v>30.784809112548828</c:v>
                </c:pt>
                <c:pt idx="17">
                  <c:v>30.961460113525391</c:v>
                </c:pt>
                <c:pt idx="18">
                  <c:v>35.578147888183594</c:v>
                </c:pt>
                <c:pt idx="19">
                  <c:v>29.435735702514648</c:v>
                </c:pt>
                <c:pt idx="20">
                  <c:v>24.353784561157227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75-478B-9CCC-4C922DB18959}"/>
            </c:ext>
          </c:extLst>
        </c:ser>
        <c:ser>
          <c:idx val="0"/>
          <c:order val="3"/>
          <c:tx>
            <c:strRef>
              <c:f>'5'!$B$75</c:f>
              <c:strCache>
                <c:ptCount val="1"/>
                <c:pt idx="0">
                  <c:v>CHL</c:v>
                </c:pt>
              </c:strCache>
            </c:strRef>
          </c:tx>
          <c:spPr>
            <a:ln w="2857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'5'!$C$41:$W$41</c:f>
              <c:strCache>
                <c:ptCount val="2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</c:strCache>
            </c:strRef>
          </c:cat>
          <c:val>
            <c:numRef>
              <c:f>'5'!$C$75:$W$75</c:f>
              <c:numCache>
                <c:formatCode>0</c:formatCode>
                <c:ptCount val="21"/>
                <c:pt idx="0">
                  <c:v>38.970500946044922</c:v>
                </c:pt>
                <c:pt idx="1">
                  <c:v>36.434745788574219</c:v>
                </c:pt>
                <c:pt idx="2">
                  <c:v>34.063987731933594</c:v>
                </c:pt>
                <c:pt idx="3">
                  <c:v>31.847488403320313</c:v>
                </c:pt>
                <c:pt idx="4">
                  <c:v>29.84208869934082</c:v>
                </c:pt>
                <c:pt idx="5">
                  <c:v>27.962966918945313</c:v>
                </c:pt>
                <c:pt idx="6">
                  <c:v>26.202171325683594</c:v>
                </c:pt>
                <c:pt idx="7">
                  <c:v>24.995223999023438</c:v>
                </c:pt>
                <c:pt idx="8">
                  <c:v>23.788274765014648</c:v>
                </c:pt>
                <c:pt idx="9">
                  <c:v>20.800542831420898</c:v>
                </c:pt>
                <c:pt idx="10">
                  <c:v>17.812810897827148</c:v>
                </c:pt>
                <c:pt idx="11">
                  <c:v>18.236141204833984</c:v>
                </c:pt>
                <c:pt idx="12">
                  <c:v>18.65947151184082</c:v>
                </c:pt>
                <c:pt idx="13">
                  <c:v>17.245492935180664</c:v>
                </c:pt>
                <c:pt idx="14">
                  <c:v>15.831515312194824</c:v>
                </c:pt>
                <c:pt idx="15">
                  <c:v>17.416128158569336</c:v>
                </c:pt>
                <c:pt idx="16">
                  <c:v>19.159347534179688</c:v>
                </c:pt>
                <c:pt idx="17">
                  <c:v>21.077051162719727</c:v>
                </c:pt>
                <c:pt idx="18">
                  <c:v>16.148113250732422</c:v>
                </c:pt>
                <c:pt idx="19">
                  <c:v>11.219173431396484</c:v>
                </c:pt>
                <c:pt idx="20">
                  <c:v>7.7947096824645996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075-478B-9CCC-4C922DB18959}"/>
            </c:ext>
          </c:extLst>
        </c:ser>
        <c:ser>
          <c:idx val="2"/>
          <c:order val="4"/>
          <c:tx>
            <c:strRef>
              <c:f>'5'!$B$76</c:f>
              <c:strCache>
                <c:ptCount val="1"/>
                <c:pt idx="0">
                  <c:v>COL</c:v>
                </c:pt>
              </c:strCache>
            </c:strRef>
          </c:tx>
          <c:spPr>
            <a:ln w="2857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'5'!$C$41:$W$41</c:f>
              <c:strCache>
                <c:ptCount val="2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</c:strCache>
            </c:strRef>
          </c:cat>
          <c:val>
            <c:numRef>
              <c:f>'5'!$C$76:$W$76</c:f>
              <c:numCache>
                <c:formatCode>0</c:formatCode>
                <c:ptCount val="21"/>
                <c:pt idx="0">
                  <c:v>65.505233764648438</c:v>
                </c:pt>
                <c:pt idx="1">
                  <c:v>65.32452392578125</c:v>
                </c:pt>
                <c:pt idx="2">
                  <c:v>61.318134307861328</c:v>
                </c:pt>
                <c:pt idx="3">
                  <c:v>64.573745727539063</c:v>
                </c:pt>
                <c:pt idx="4">
                  <c:v>63.358867645263672</c:v>
                </c:pt>
                <c:pt idx="5">
                  <c:v>54.211826324462891</c:v>
                </c:pt>
                <c:pt idx="6">
                  <c:v>53.452430725097656</c:v>
                </c:pt>
                <c:pt idx="7">
                  <c:v>50.954963684082031</c:v>
                </c:pt>
                <c:pt idx="8">
                  <c:v>47.093738555908203</c:v>
                </c:pt>
                <c:pt idx="9">
                  <c:v>46.683910369873047</c:v>
                </c:pt>
                <c:pt idx="10">
                  <c:v>44.009597778320313</c:v>
                </c:pt>
                <c:pt idx="11">
                  <c:v>41.915290832519531</c:v>
                </c:pt>
                <c:pt idx="12">
                  <c:v>41.998088836669922</c:v>
                </c:pt>
                <c:pt idx="13">
                  <c:v>41.7420654296875</c:v>
                </c:pt>
                <c:pt idx="14">
                  <c:v>41.755153656005859</c:v>
                </c:pt>
                <c:pt idx="15">
                  <c:v>41.643383026123047</c:v>
                </c:pt>
                <c:pt idx="16">
                  <c:v>42.172607421875</c:v>
                </c:pt>
                <c:pt idx="17">
                  <c:v>46.499851226806641</c:v>
                </c:pt>
                <c:pt idx="18">
                  <c:v>45.010330200195313</c:v>
                </c:pt>
                <c:pt idx="19">
                  <c:v>41.222324371337891</c:v>
                </c:pt>
                <c:pt idx="20">
                  <c:v>37.75311279296875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075-478B-9CCC-4C922DB18959}"/>
            </c:ext>
          </c:extLst>
        </c:ser>
        <c:ser>
          <c:idx val="5"/>
          <c:order val="5"/>
          <c:tx>
            <c:strRef>
              <c:f>'5'!$B$77</c:f>
              <c:strCache>
                <c:ptCount val="1"/>
                <c:pt idx="0">
                  <c:v>CRI</c:v>
                </c:pt>
              </c:strCache>
            </c:strRef>
          </c:tx>
          <c:spPr>
            <a:ln w="2857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'5'!$C$41:$W$41</c:f>
              <c:strCache>
                <c:ptCount val="2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</c:strCache>
            </c:strRef>
          </c:cat>
          <c:val>
            <c:numRef>
              <c:f>'5'!$C$77:$W$77</c:f>
              <c:numCache>
                <c:formatCode>0</c:formatCode>
                <c:ptCount val="21"/>
                <c:pt idx="0">
                  <c:v>34.271766662597656</c:v>
                </c:pt>
                <c:pt idx="1">
                  <c:v>35.800930023193359</c:v>
                </c:pt>
                <c:pt idx="2">
                  <c:v>32.126998901367188</c:v>
                </c:pt>
                <c:pt idx="3">
                  <c:v>31.900516510009766</c:v>
                </c:pt>
                <c:pt idx="4">
                  <c:v>27.102697372436523</c:v>
                </c:pt>
                <c:pt idx="5">
                  <c:v>25.561670303344727</c:v>
                </c:pt>
                <c:pt idx="6">
                  <c:v>25.654098510742188</c:v>
                </c:pt>
                <c:pt idx="7">
                  <c:v>24.893825531005859</c:v>
                </c:pt>
                <c:pt idx="8">
                  <c:v>26.389434814453125</c:v>
                </c:pt>
                <c:pt idx="9">
                  <c:v>24.036725997924805</c:v>
                </c:pt>
                <c:pt idx="10">
                  <c:v>23.633201599121094</c:v>
                </c:pt>
                <c:pt idx="11">
                  <c:v>22.614435195922852</c:v>
                </c:pt>
                <c:pt idx="12">
                  <c:v>21.229366302490234</c:v>
                </c:pt>
                <c:pt idx="13">
                  <c:v>21.012430191040039</c:v>
                </c:pt>
                <c:pt idx="14">
                  <c:v>20.445932388305664</c:v>
                </c:pt>
                <c:pt idx="15">
                  <c:v>21.157680511474609</c:v>
                </c:pt>
                <c:pt idx="16">
                  <c:v>21.6925048828125</c:v>
                </c:pt>
                <c:pt idx="17">
                  <c:v>30.837089538574219</c:v>
                </c:pt>
                <c:pt idx="18">
                  <c:v>23.914463043212891</c:v>
                </c:pt>
                <c:pt idx="19">
                  <c:v>22.723045349121094</c:v>
                </c:pt>
                <c:pt idx="20">
                  <c:v>20.874841690063477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075-478B-9CCC-4C922DB18959}"/>
            </c:ext>
          </c:extLst>
        </c:ser>
        <c:ser>
          <c:idx val="7"/>
          <c:order val="6"/>
          <c:tx>
            <c:strRef>
              <c:f>'5'!$B$78</c:f>
              <c:strCache>
                <c:ptCount val="1"/>
                <c:pt idx="0">
                  <c:v>DOM</c:v>
                </c:pt>
              </c:strCache>
            </c:strRef>
          </c:tx>
          <c:spPr>
            <a:ln w="2857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'5'!$C$41:$W$41</c:f>
              <c:strCache>
                <c:ptCount val="2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</c:strCache>
            </c:strRef>
          </c:cat>
          <c:val>
            <c:numRef>
              <c:f>'5'!$C$78:$W$78</c:f>
              <c:numCache>
                <c:formatCode>0</c:formatCode>
                <c:ptCount val="21"/>
                <c:pt idx="0">
                  <c:v>56.721168518066406</c:v>
                </c:pt>
                <c:pt idx="1">
                  <c:v>64.326515197753906</c:v>
                </c:pt>
                <c:pt idx="2">
                  <c:v>56.766468048095703</c:v>
                </c:pt>
                <c:pt idx="3">
                  <c:v>53.332321166992188</c:v>
                </c:pt>
                <c:pt idx="4">
                  <c:v>53.061874389648438</c:v>
                </c:pt>
                <c:pt idx="5">
                  <c:v>52.904289245605469</c:v>
                </c:pt>
                <c:pt idx="6">
                  <c:v>51.000095367431641</c:v>
                </c:pt>
                <c:pt idx="7">
                  <c:v>51.353370666503906</c:v>
                </c:pt>
                <c:pt idx="8">
                  <c:v>51.803058624267578</c:v>
                </c:pt>
                <c:pt idx="9">
                  <c:v>52.807640075683594</c:v>
                </c:pt>
                <c:pt idx="10">
                  <c:v>51.093090057373047</c:v>
                </c:pt>
                <c:pt idx="11">
                  <c:v>45.834613800048828</c:v>
                </c:pt>
                <c:pt idx="12">
                  <c:v>41.197288513183594</c:v>
                </c:pt>
                <c:pt idx="13">
                  <c:v>39.012348175048828</c:v>
                </c:pt>
                <c:pt idx="14">
                  <c:v>33.117446899414063</c:v>
                </c:pt>
                <c:pt idx="15">
                  <c:v>30.914693832397461</c:v>
                </c:pt>
                <c:pt idx="16">
                  <c:v>27.664180755615234</c:v>
                </c:pt>
                <c:pt idx="17">
                  <c:v>39.057601928710938</c:v>
                </c:pt>
                <c:pt idx="18">
                  <c:v>33.129955291748047</c:v>
                </c:pt>
                <c:pt idx="19">
                  <c:v>29.323764801025391</c:v>
                </c:pt>
                <c:pt idx="20">
                  <c:v>25.954854965209961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075-478B-9CCC-4C922DB18959}"/>
            </c:ext>
          </c:extLst>
        </c:ser>
        <c:ser>
          <c:idx val="8"/>
          <c:order val="7"/>
          <c:tx>
            <c:strRef>
              <c:f>'5'!$B$79</c:f>
              <c:strCache>
                <c:ptCount val="1"/>
                <c:pt idx="0">
                  <c:v>ECU</c:v>
                </c:pt>
              </c:strCache>
            </c:strRef>
          </c:tx>
          <c:spPr>
            <a:ln w="2857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'5'!$C$41:$W$41</c:f>
              <c:strCache>
                <c:ptCount val="2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</c:strCache>
            </c:strRef>
          </c:cat>
          <c:val>
            <c:numRef>
              <c:f>'5'!$C$79:$W$79</c:f>
              <c:numCache>
                <c:formatCode>0</c:formatCode>
                <c:ptCount val="21"/>
                <c:pt idx="0">
                  <c:v>63.337863922119141</c:v>
                </c:pt>
                <c:pt idx="1">
                  <c:v>58.339691162109375</c:v>
                </c:pt>
                <c:pt idx="2">
                  <c:v>56.275814056396484</c:v>
                </c:pt>
                <c:pt idx="3">
                  <c:v>52.310771942138672</c:v>
                </c:pt>
                <c:pt idx="4">
                  <c:v>51.56231689453125</c:v>
                </c:pt>
                <c:pt idx="5">
                  <c:v>49.671478271484375</c:v>
                </c:pt>
                <c:pt idx="6">
                  <c:v>51.509048461914063</c:v>
                </c:pt>
                <c:pt idx="7">
                  <c:v>47.537281036376953</c:v>
                </c:pt>
                <c:pt idx="8">
                  <c:v>43.781993865966797</c:v>
                </c:pt>
                <c:pt idx="9">
                  <c:v>41.126041412353516</c:v>
                </c:pt>
                <c:pt idx="10">
                  <c:v>40.811492919921875</c:v>
                </c:pt>
                <c:pt idx="11">
                  <c:v>36.608932495117188</c:v>
                </c:pt>
                <c:pt idx="12">
                  <c:v>37.153495788574219</c:v>
                </c:pt>
                <c:pt idx="13">
                  <c:v>37.860443115234375</c:v>
                </c:pt>
                <c:pt idx="14">
                  <c:v>35.812149047851563</c:v>
                </c:pt>
                <c:pt idx="15">
                  <c:v>37.40350341796875</c:v>
                </c:pt>
                <c:pt idx="16">
                  <c:v>39.098251342773438</c:v>
                </c:pt>
                <c:pt idx="17">
                  <c:v>47.238983154296875</c:v>
                </c:pt>
                <c:pt idx="18">
                  <c:v>41.8187255859375</c:v>
                </c:pt>
                <c:pt idx="19">
                  <c:v>40.356998443603516</c:v>
                </c:pt>
                <c:pt idx="20">
                  <c:v>40.369815826416016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075-478B-9CCC-4C922DB18959}"/>
            </c:ext>
          </c:extLst>
        </c:ser>
        <c:ser>
          <c:idx val="9"/>
          <c:order val="8"/>
          <c:tx>
            <c:strRef>
              <c:f>'5'!$B$80</c:f>
              <c:strCache>
                <c:ptCount val="1"/>
                <c:pt idx="0">
                  <c:v>GTM</c:v>
                </c:pt>
              </c:strCache>
            </c:strRef>
          </c:tx>
          <c:spPr>
            <a:ln w="2857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'5'!$C$41:$W$41</c:f>
              <c:strCache>
                <c:ptCount val="2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</c:strCache>
            </c:strRef>
          </c:cat>
          <c:val>
            <c:numRef>
              <c:f>'5'!$C$80:$W$80</c:f>
              <c:numCache>
                <c:formatCode>0</c:formatCode>
                <c:ptCount val="21"/>
                <c:pt idx="0">
                  <c:v>48.775291442871094</c:v>
                </c:pt>
                <c:pt idx="1">
                  <c:v>63.768726348876953</c:v>
                </c:pt>
                <c:pt idx="2">
                  <c:v>57.234706878662109</c:v>
                </c:pt>
                <c:pt idx="3">
                  <c:v>50.700687408447266</c:v>
                </c:pt>
                <c:pt idx="4">
                  <c:v>55.118621826171875</c:v>
                </c:pt>
                <c:pt idx="5">
                  <c:v>59.921524047851563</c:v>
                </c:pt>
                <c:pt idx="6">
                  <c:v>65.1429443359375</c:v>
                </c:pt>
                <c:pt idx="7">
                  <c:v>70.819351196289063</c:v>
                </c:pt>
                <c:pt idx="8">
                  <c:v>69.139884948730469</c:v>
                </c:pt>
                <c:pt idx="9">
                  <c:v>60.104316711425781</c:v>
                </c:pt>
                <c:pt idx="10">
                  <c:v>58.298164367675781</c:v>
                </c:pt>
                <c:pt idx="11">
                  <c:v>56.932670593261719</c:v>
                </c:pt>
                <c:pt idx="12">
                  <c:v>55.933719635009766</c:v>
                </c:pt>
                <c:pt idx="13">
                  <c:v>55.923187255859375</c:v>
                </c:pt>
                <c:pt idx="14">
                  <c:v>56.833820343017578</c:v>
                </c:pt>
                <c:pt idx="15">
                  <c:v>59.322078704833984</c:v>
                </c:pt>
                <c:pt idx="16">
                  <c:v>58.005214691162109</c:v>
                </c:pt>
                <c:pt idx="17">
                  <c:v>58.724037170410156</c:v>
                </c:pt>
                <c:pt idx="18">
                  <c:v>59.442855834960938</c:v>
                </c:pt>
                <c:pt idx="19">
                  <c:v>55.366111755371094</c:v>
                </c:pt>
                <c:pt idx="20">
                  <c:v>51.568962097167969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075-478B-9CCC-4C922DB18959}"/>
            </c:ext>
          </c:extLst>
        </c:ser>
        <c:ser>
          <c:idx val="10"/>
          <c:order val="9"/>
          <c:tx>
            <c:strRef>
              <c:f>'5'!$B$81</c:f>
              <c:strCache>
                <c:ptCount val="1"/>
                <c:pt idx="0">
                  <c:v>GUY</c:v>
                </c:pt>
              </c:strCache>
            </c:strRef>
          </c:tx>
          <c:spPr>
            <a:ln w="2857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'5'!$C$41:$W$41</c:f>
              <c:strCache>
                <c:ptCount val="2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</c:strCache>
            </c:strRef>
          </c:cat>
          <c:val>
            <c:numRef>
              <c:f>'5'!$C$81:$W$81</c:f>
              <c:numCache>
                <c:formatCode>0</c:formatCode>
                <c:ptCount val="21"/>
                <c:pt idx="14">
                  <c:v>54.964996337890625</c:v>
                </c:pt>
                <c:pt idx="15">
                  <c:v>57.776035308837891</c:v>
                </c:pt>
                <c:pt idx="16">
                  <c:v>57.605125427246094</c:v>
                </c:pt>
                <c:pt idx="17">
                  <c:v>57.772506713867188</c:v>
                </c:pt>
                <c:pt idx="18">
                  <c:v>57.939888000488281</c:v>
                </c:pt>
                <c:pt idx="19">
                  <c:v>57.939888000488281</c:v>
                </c:pt>
                <c:pt idx="20">
                  <c:v>57.939888000488281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075-478B-9CCC-4C922DB18959}"/>
            </c:ext>
          </c:extLst>
        </c:ser>
        <c:ser>
          <c:idx val="11"/>
          <c:order val="10"/>
          <c:tx>
            <c:strRef>
              <c:f>'5'!$B$82</c:f>
              <c:strCache>
                <c:ptCount val="1"/>
                <c:pt idx="0">
                  <c:v>HND</c:v>
                </c:pt>
              </c:strCache>
            </c:strRef>
          </c:tx>
          <c:spPr>
            <a:ln w="2857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'5'!$C$41:$W$41</c:f>
              <c:strCache>
                <c:ptCount val="2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</c:strCache>
            </c:strRef>
          </c:cat>
          <c:val>
            <c:numRef>
              <c:f>'5'!$C$82:$W$82</c:f>
              <c:numCache>
                <c:formatCode>0</c:formatCode>
                <c:ptCount val="21"/>
                <c:pt idx="0">
                  <c:v>66.173309326171875</c:v>
                </c:pt>
                <c:pt idx="1">
                  <c:v>66.559806823730469</c:v>
                </c:pt>
                <c:pt idx="2">
                  <c:v>64.301124572753906</c:v>
                </c:pt>
                <c:pt idx="3">
                  <c:v>62.075065612792969</c:v>
                </c:pt>
                <c:pt idx="4">
                  <c:v>58.149982452392578</c:v>
                </c:pt>
                <c:pt idx="5">
                  <c:v>57.091392517089844</c:v>
                </c:pt>
                <c:pt idx="6">
                  <c:v>55.762748718261719</c:v>
                </c:pt>
                <c:pt idx="7">
                  <c:v>58.512611389160156</c:v>
                </c:pt>
                <c:pt idx="8">
                  <c:v>61.264755249023438</c:v>
                </c:pt>
                <c:pt idx="9">
                  <c:v>66.331443786621094</c:v>
                </c:pt>
                <c:pt idx="10">
                  <c:v>63.87176513671875</c:v>
                </c:pt>
                <c:pt idx="11">
                  <c:v>60.848384857177734</c:v>
                </c:pt>
                <c:pt idx="12">
                  <c:v>60.237525939941406</c:v>
                </c:pt>
                <c:pt idx="13">
                  <c:v>58.514457702636719</c:v>
                </c:pt>
                <c:pt idx="14">
                  <c:v>61.054317474365234</c:v>
                </c:pt>
                <c:pt idx="15">
                  <c:v>60.406036376953125</c:v>
                </c:pt>
                <c:pt idx="16">
                  <c:v>61.583339691162109</c:v>
                </c:pt>
                <c:pt idx="17">
                  <c:v>62.795543670654297</c:v>
                </c:pt>
                <c:pt idx="18">
                  <c:v>64.031608581542969</c:v>
                </c:pt>
                <c:pt idx="19">
                  <c:v>65.292007446289063</c:v>
                </c:pt>
                <c:pt idx="20">
                  <c:v>60.174953460693359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075-478B-9CCC-4C922DB18959}"/>
            </c:ext>
          </c:extLst>
        </c:ser>
        <c:ser>
          <c:idx val="12"/>
          <c:order val="11"/>
          <c:tx>
            <c:strRef>
              <c:f>'5'!$B$83</c:f>
              <c:strCache>
                <c:ptCount val="1"/>
                <c:pt idx="0">
                  <c:v>MEX</c:v>
                </c:pt>
              </c:strCache>
            </c:strRef>
          </c:tx>
          <c:spPr>
            <a:ln w="2857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'5'!$C$41:$W$41</c:f>
              <c:strCache>
                <c:ptCount val="2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</c:strCache>
            </c:strRef>
          </c:cat>
          <c:val>
            <c:numRef>
              <c:f>'5'!$C$83:$W$83</c:f>
              <c:numCache>
                <c:formatCode>0</c:formatCode>
                <c:ptCount val="21"/>
                <c:pt idx="1">
                  <c:v>50.981258392333984</c:v>
                </c:pt>
                <c:pt idx="2">
                  <c:v>49.527896881103516</c:v>
                </c:pt>
                <c:pt idx="3">
                  <c:v>46.12933349609375</c:v>
                </c:pt>
                <c:pt idx="4">
                  <c:v>55.400215148925781</c:v>
                </c:pt>
                <c:pt idx="5">
                  <c:v>64.671096801757813</c:v>
                </c:pt>
                <c:pt idx="6">
                  <c:v>67.063423156738281</c:v>
                </c:pt>
                <c:pt idx="7">
                  <c:v>69.45574951171875</c:v>
                </c:pt>
                <c:pt idx="8">
                  <c:v>64.389862060546875</c:v>
                </c:pt>
                <c:pt idx="9">
                  <c:v>59.323970794677734</c:v>
                </c:pt>
                <c:pt idx="10">
                  <c:v>53.792854309082031</c:v>
                </c:pt>
                <c:pt idx="11">
                  <c:v>48.261734008789063</c:v>
                </c:pt>
                <c:pt idx="12">
                  <c:v>43.752262115478516</c:v>
                </c:pt>
                <c:pt idx="13">
                  <c:v>39.242790222167969</c:v>
                </c:pt>
                <c:pt idx="14">
                  <c:v>38.113346099853516</c:v>
                </c:pt>
                <c:pt idx="15">
                  <c:v>36.983901977539063</c:v>
                </c:pt>
                <c:pt idx="16">
                  <c:v>38.852996826171875</c:v>
                </c:pt>
                <c:pt idx="17">
                  <c:v>40.722095489501953</c:v>
                </c:pt>
                <c:pt idx="18">
                  <c:v>36.348648071289063</c:v>
                </c:pt>
                <c:pt idx="19">
                  <c:v>31.975204467773438</c:v>
                </c:pt>
                <c:pt idx="20">
                  <c:v>28.127969741821289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075-478B-9CCC-4C922DB18959}"/>
            </c:ext>
          </c:extLst>
        </c:ser>
        <c:ser>
          <c:idx val="14"/>
          <c:order val="12"/>
          <c:tx>
            <c:strRef>
              <c:f>'5'!$B$84</c:f>
              <c:strCache>
                <c:ptCount val="1"/>
                <c:pt idx="0">
                  <c:v>PAN</c:v>
                </c:pt>
              </c:strCache>
            </c:strRef>
          </c:tx>
          <c:spPr>
            <a:ln w="2857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'5'!$C$41:$W$41</c:f>
              <c:strCache>
                <c:ptCount val="2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</c:strCache>
            </c:strRef>
          </c:cat>
          <c:val>
            <c:numRef>
              <c:f>'5'!$C$84:$W$84</c:f>
              <c:numCache>
                <c:formatCode>0</c:formatCode>
                <c:ptCount val="21"/>
                <c:pt idx="0">
                  <c:v>37.102108001708984</c:v>
                </c:pt>
                <c:pt idx="1">
                  <c:v>36.347274780273438</c:v>
                </c:pt>
                <c:pt idx="2">
                  <c:v>36.987407684326172</c:v>
                </c:pt>
                <c:pt idx="3">
                  <c:v>36.001548767089844</c:v>
                </c:pt>
                <c:pt idx="4">
                  <c:v>32.478584289550781</c:v>
                </c:pt>
                <c:pt idx="5">
                  <c:v>30.639263153076172</c:v>
                </c:pt>
                <c:pt idx="6">
                  <c:v>29.429298400878906</c:v>
                </c:pt>
                <c:pt idx="7">
                  <c:v>27.428251266479492</c:v>
                </c:pt>
                <c:pt idx="8">
                  <c:v>26.696380615234375</c:v>
                </c:pt>
                <c:pt idx="9">
                  <c:v>22.35173225402832</c:v>
                </c:pt>
                <c:pt idx="10">
                  <c:v>22.748678207397461</c:v>
                </c:pt>
                <c:pt idx="11">
                  <c:v>20.825189590454102</c:v>
                </c:pt>
                <c:pt idx="12">
                  <c:v>20.818813323974609</c:v>
                </c:pt>
                <c:pt idx="13">
                  <c:v>18.387189865112305</c:v>
                </c:pt>
                <c:pt idx="14">
                  <c:v>18.295209884643555</c:v>
                </c:pt>
                <c:pt idx="15">
                  <c:v>17.415761947631836</c:v>
                </c:pt>
                <c:pt idx="16">
                  <c:v>17.43547248840332</c:v>
                </c:pt>
                <c:pt idx="17">
                  <c:v>18.078720092773438</c:v>
                </c:pt>
                <c:pt idx="18">
                  <c:v>18.745698928833008</c:v>
                </c:pt>
                <c:pt idx="19">
                  <c:v>19.437280654907227</c:v>
                </c:pt>
                <c:pt idx="20">
                  <c:v>20.154376983642578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A075-478B-9CCC-4C922DB18959}"/>
            </c:ext>
          </c:extLst>
        </c:ser>
        <c:ser>
          <c:idx val="15"/>
          <c:order val="13"/>
          <c:tx>
            <c:strRef>
              <c:f>'5'!$B$85</c:f>
              <c:strCache>
                <c:ptCount val="1"/>
                <c:pt idx="0">
                  <c:v>PER</c:v>
                </c:pt>
              </c:strCache>
            </c:strRef>
          </c:tx>
          <c:spPr>
            <a:ln w="2857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'5'!$C$41:$W$41</c:f>
              <c:strCache>
                <c:ptCount val="2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</c:strCache>
            </c:strRef>
          </c:cat>
          <c:val>
            <c:numRef>
              <c:f>'5'!$C$85:$W$85</c:f>
              <c:numCache>
                <c:formatCode>0</c:formatCode>
                <c:ptCount val="21"/>
                <c:pt idx="0">
                  <c:v>62.632274627685547</c:v>
                </c:pt>
                <c:pt idx="1">
                  <c:v>63.299030303955078</c:v>
                </c:pt>
                <c:pt idx="2">
                  <c:v>65.508201599121094</c:v>
                </c:pt>
                <c:pt idx="3">
                  <c:v>62.017719268798828</c:v>
                </c:pt>
                <c:pt idx="4">
                  <c:v>54.097091674804688</c:v>
                </c:pt>
                <c:pt idx="5">
                  <c:v>49.961166381835938</c:v>
                </c:pt>
                <c:pt idx="6">
                  <c:v>40.033866882324219</c:v>
                </c:pt>
                <c:pt idx="7">
                  <c:v>36.661216735839844</c:v>
                </c:pt>
                <c:pt idx="8">
                  <c:v>41.727046966552734</c:v>
                </c:pt>
                <c:pt idx="9">
                  <c:v>39.48577880859375</c:v>
                </c:pt>
                <c:pt idx="10">
                  <c:v>38.455146789550781</c:v>
                </c:pt>
                <c:pt idx="11">
                  <c:v>37.583858489990234</c:v>
                </c:pt>
                <c:pt idx="12">
                  <c:v>37.354263305664063</c:v>
                </c:pt>
                <c:pt idx="13">
                  <c:v>35.976661682128906</c:v>
                </c:pt>
                <c:pt idx="14">
                  <c:v>36.923824310302734</c:v>
                </c:pt>
                <c:pt idx="15">
                  <c:v>34.918556213378906</c:v>
                </c:pt>
                <c:pt idx="16">
                  <c:v>33.224308013916016</c:v>
                </c:pt>
                <c:pt idx="17">
                  <c:v>49.915538787841797</c:v>
                </c:pt>
                <c:pt idx="18">
                  <c:v>40.421871185302734</c:v>
                </c:pt>
                <c:pt idx="19">
                  <c:v>37.667442321777344</c:v>
                </c:pt>
                <c:pt idx="20">
                  <c:v>35.100704193115234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A075-478B-9CCC-4C922DB18959}"/>
            </c:ext>
          </c:extLst>
        </c:ser>
        <c:ser>
          <c:idx val="16"/>
          <c:order val="14"/>
          <c:tx>
            <c:strRef>
              <c:f>'5'!$B$86</c:f>
              <c:strCache>
                <c:ptCount val="1"/>
                <c:pt idx="0">
                  <c:v>PRY</c:v>
                </c:pt>
              </c:strCache>
            </c:strRef>
          </c:tx>
          <c:spPr>
            <a:ln w="2857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'5'!$C$41:$W$41</c:f>
              <c:strCache>
                <c:ptCount val="2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</c:strCache>
            </c:strRef>
          </c:cat>
          <c:val>
            <c:numRef>
              <c:f>'5'!$C$86:$W$86</c:f>
              <c:numCache>
                <c:formatCode>0</c:formatCode>
                <c:ptCount val="21"/>
                <c:pt idx="0">
                  <c:v>54.229194641113281</c:v>
                </c:pt>
                <c:pt idx="1">
                  <c:v>52.691501617431641</c:v>
                </c:pt>
                <c:pt idx="2">
                  <c:v>46.818115234375</c:v>
                </c:pt>
                <c:pt idx="3">
                  <c:v>50.554611206054688</c:v>
                </c:pt>
                <c:pt idx="4">
                  <c:v>46.810771942138672</c:v>
                </c:pt>
                <c:pt idx="5">
                  <c:v>46.009757995605469</c:v>
                </c:pt>
                <c:pt idx="6">
                  <c:v>41.376983642578125</c:v>
                </c:pt>
                <c:pt idx="7">
                  <c:v>40.1063232421875</c:v>
                </c:pt>
                <c:pt idx="8">
                  <c:v>38.115966796875</c:v>
                </c:pt>
                <c:pt idx="9">
                  <c:v>36.435405731201172</c:v>
                </c:pt>
                <c:pt idx="10">
                  <c:v>31.829750061035156</c:v>
                </c:pt>
                <c:pt idx="11">
                  <c:v>29.874008178710938</c:v>
                </c:pt>
                <c:pt idx="12">
                  <c:v>29.580116271972656</c:v>
                </c:pt>
                <c:pt idx="13">
                  <c:v>35.456184387207031</c:v>
                </c:pt>
                <c:pt idx="14">
                  <c:v>33.978878021240234</c:v>
                </c:pt>
                <c:pt idx="15">
                  <c:v>28.687969207763672</c:v>
                </c:pt>
                <c:pt idx="16">
                  <c:v>29.581382751464844</c:v>
                </c:pt>
                <c:pt idx="17">
                  <c:v>30.203924179077148</c:v>
                </c:pt>
                <c:pt idx="18">
                  <c:v>30.932479858398438</c:v>
                </c:pt>
                <c:pt idx="19">
                  <c:v>31.323837280273438</c:v>
                </c:pt>
                <c:pt idx="20">
                  <c:v>31.720146179199219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A075-478B-9CCC-4C922DB18959}"/>
            </c:ext>
          </c:extLst>
        </c:ser>
        <c:ser>
          <c:idx val="17"/>
          <c:order val="15"/>
          <c:tx>
            <c:strRef>
              <c:f>'5'!$B$87</c:f>
              <c:strCache>
                <c:ptCount val="1"/>
                <c:pt idx="0">
                  <c:v>SLV</c:v>
                </c:pt>
              </c:strCache>
            </c:strRef>
          </c:tx>
          <c:spPr>
            <a:ln w="2857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'5'!$C$41:$W$41</c:f>
              <c:strCache>
                <c:ptCount val="2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</c:strCache>
            </c:strRef>
          </c:cat>
          <c:val>
            <c:numRef>
              <c:f>'5'!$C$87:$W$87</c:f>
              <c:numCache>
                <c:formatCode>0</c:formatCode>
                <c:ptCount val="21"/>
                <c:pt idx="0">
                  <c:v>56.690715789794922</c:v>
                </c:pt>
                <c:pt idx="1">
                  <c:v>59.240203857421875</c:v>
                </c:pt>
                <c:pt idx="2">
                  <c:v>61.908946990966797</c:v>
                </c:pt>
                <c:pt idx="3">
                  <c:v>60.384410858154297</c:v>
                </c:pt>
                <c:pt idx="4">
                  <c:v>57.505615234375</c:v>
                </c:pt>
                <c:pt idx="5">
                  <c:v>59.705055236816406</c:v>
                </c:pt>
                <c:pt idx="6">
                  <c:v>59.651100158691406</c:v>
                </c:pt>
                <c:pt idx="7">
                  <c:v>58.107460021972656</c:v>
                </c:pt>
                <c:pt idx="8">
                  <c:v>60.217666625976563</c:v>
                </c:pt>
                <c:pt idx="9">
                  <c:v>57.581996917724609</c:v>
                </c:pt>
                <c:pt idx="10">
                  <c:v>53.777198791503906</c:v>
                </c:pt>
                <c:pt idx="11">
                  <c:v>53.788097381591797</c:v>
                </c:pt>
                <c:pt idx="12">
                  <c:v>51.966709136962891</c:v>
                </c:pt>
                <c:pt idx="13">
                  <c:v>50.005130767822266</c:v>
                </c:pt>
                <c:pt idx="14">
                  <c:v>47.970893859863281</c:v>
                </c:pt>
                <c:pt idx="15">
                  <c:v>44.675300598144531</c:v>
                </c:pt>
                <c:pt idx="16">
                  <c:v>42.633567810058594</c:v>
                </c:pt>
                <c:pt idx="17">
                  <c:v>42.865612030029297</c:v>
                </c:pt>
                <c:pt idx="18">
                  <c:v>41.873493194580078</c:v>
                </c:pt>
                <c:pt idx="19">
                  <c:v>40.786777496337891</c:v>
                </c:pt>
                <c:pt idx="20">
                  <c:v>38.657855987548828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A075-478B-9CCC-4C922DB18959}"/>
            </c:ext>
          </c:extLst>
        </c:ser>
        <c:ser>
          <c:idx val="18"/>
          <c:order val="16"/>
          <c:tx>
            <c:strRef>
              <c:f>'5'!$B$88</c:f>
              <c:strCache>
                <c:ptCount val="1"/>
                <c:pt idx="0">
                  <c:v>URY</c:v>
                </c:pt>
              </c:strCache>
            </c:strRef>
          </c:tx>
          <c:spPr>
            <a:ln w="2857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'5'!$C$41:$W$41</c:f>
              <c:strCache>
                <c:ptCount val="2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</c:strCache>
            </c:strRef>
          </c:cat>
          <c:val>
            <c:numRef>
              <c:f>'5'!$C$88:$W$88</c:f>
              <c:numCache>
                <c:formatCode>0</c:formatCode>
                <c:ptCount val="21"/>
                <c:pt idx="0">
                  <c:v>35.211872100830078</c:v>
                </c:pt>
                <c:pt idx="1">
                  <c:v>35.190467834472656</c:v>
                </c:pt>
                <c:pt idx="2">
                  <c:v>31.586706161499023</c:v>
                </c:pt>
                <c:pt idx="3">
                  <c:v>28.069416046142578</c:v>
                </c:pt>
                <c:pt idx="4">
                  <c:v>27.121797561645508</c:v>
                </c:pt>
                <c:pt idx="5">
                  <c:v>21.660835266113281</c:v>
                </c:pt>
                <c:pt idx="6">
                  <c:v>20.536725997924805</c:v>
                </c:pt>
                <c:pt idx="7">
                  <c:v>19.510538101196289</c:v>
                </c:pt>
                <c:pt idx="8">
                  <c:v>15.668622970581055</c:v>
                </c:pt>
                <c:pt idx="9">
                  <c:v>14.586438179016113</c:v>
                </c:pt>
                <c:pt idx="10">
                  <c:v>13.924862861633301</c:v>
                </c:pt>
                <c:pt idx="11">
                  <c:v>12.608110427856445</c:v>
                </c:pt>
                <c:pt idx="12">
                  <c:v>12.695158004760742</c:v>
                </c:pt>
                <c:pt idx="13">
                  <c:v>12.654323577880859</c:v>
                </c:pt>
                <c:pt idx="14">
                  <c:v>10.962045669555664</c:v>
                </c:pt>
                <c:pt idx="15">
                  <c:v>11.618269920349121</c:v>
                </c:pt>
                <c:pt idx="16">
                  <c:v>12.253385543823242</c:v>
                </c:pt>
                <c:pt idx="17">
                  <c:v>15.809690475463867</c:v>
                </c:pt>
                <c:pt idx="18">
                  <c:v>14.65608024597168</c:v>
                </c:pt>
                <c:pt idx="19">
                  <c:v>14.31268310546875</c:v>
                </c:pt>
                <c:pt idx="20">
                  <c:v>13.97733211517334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A075-478B-9CCC-4C922DB18959}"/>
            </c:ext>
          </c:extLst>
        </c:ser>
        <c:ser>
          <c:idx val="19"/>
          <c:order val="17"/>
          <c:tx>
            <c:strRef>
              <c:f>'5'!$B$89</c:f>
              <c:strCache>
                <c:ptCount val="1"/>
                <c:pt idx="0">
                  <c:v>VEN</c:v>
                </c:pt>
              </c:strCache>
            </c:strRef>
          </c:tx>
          <c:spPr>
            <a:ln w="28575" cap="rnd">
              <a:solidFill>
                <a:srgbClr val="D9D9D9"/>
              </a:solidFill>
              <a:round/>
            </a:ln>
            <a:effectLst/>
          </c:spPr>
          <c:marker>
            <c:symbol val="none"/>
          </c:marker>
          <c:cat>
            <c:strRef>
              <c:f>'5'!$C$41:$W$41</c:f>
              <c:strCache>
                <c:ptCount val="2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</c:strCache>
            </c:strRef>
          </c:cat>
          <c:val>
            <c:numRef>
              <c:f>'5'!$C$89:$W$89</c:f>
              <c:numCache>
                <c:formatCode>0</c:formatCode>
                <c:ptCount val="21"/>
                <c:pt idx="0">
                  <c:v>64.96978759765625</c:v>
                </c:pt>
                <c:pt idx="1">
                  <c:v>54.670940399169922</c:v>
                </c:pt>
                <c:pt idx="2">
                  <c:v>49.656017303466797</c:v>
                </c:pt>
                <c:pt idx="3">
                  <c:v>36.747371673583984</c:v>
                </c:pt>
                <c:pt idx="4">
                  <c:v>28.483444213867188</c:v>
                </c:pt>
                <c:pt idx="5">
                  <c:v>27.425817489624023</c:v>
                </c:pt>
                <c:pt idx="6">
                  <c:v>26.536741256713867</c:v>
                </c:pt>
                <c:pt idx="7">
                  <c:v>27.729946136474609</c:v>
                </c:pt>
                <c:pt idx="8">
                  <c:v>28.133398056030273</c:v>
                </c:pt>
                <c:pt idx="9">
                  <c:v>24.567630767822266</c:v>
                </c:pt>
                <c:pt idx="10">
                  <c:v>25.920272827148438</c:v>
                </c:pt>
                <c:pt idx="11">
                  <c:v>22.280300140380859</c:v>
                </c:pt>
                <c:pt idx="12">
                  <c:v>28.681560516357422</c:v>
                </c:pt>
                <c:pt idx="13">
                  <c:v>46.498569488525391</c:v>
                </c:pt>
                <c:pt idx="14">
                  <c:v>38.674137115478516</c:v>
                </c:pt>
                <c:pt idx="15">
                  <c:v>30.199436187744141</c:v>
                </c:pt>
                <c:pt idx="16">
                  <c:v>60.087478637695313</c:v>
                </c:pt>
                <c:pt idx="17">
                  <c:v>89.975517272949219</c:v>
                </c:pt>
                <c:pt idx="18">
                  <c:v>71.004470825195313</c:v>
                </c:pt>
                <c:pt idx="19">
                  <c:v>71.004470825195313</c:v>
                </c:pt>
                <c:pt idx="20">
                  <c:v>71.004470825195313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A075-478B-9CCC-4C922DB18959}"/>
            </c:ext>
          </c:extLst>
        </c:ser>
        <c:ser>
          <c:idx val="20"/>
          <c:order val="18"/>
          <c:tx>
            <c:strRef>
              <c:f>'5'!$B$90</c:f>
              <c:strCache>
                <c:ptCount val="1"/>
                <c:pt idx="0">
                  <c:v> LAC</c:v>
                </c:pt>
              </c:strCache>
            </c:strRef>
          </c:tx>
          <c:spPr>
            <a:ln w="38100" cap="rnd">
              <a:solidFill>
                <a:sysClr val="windowText" lastClr="000000"/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'5'!$C$41:$W$41</c:f>
              <c:strCache>
                <c:ptCount val="2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</c:strCache>
            </c:strRef>
          </c:cat>
          <c:val>
            <c:numRef>
              <c:f>'5'!$C$90:$W$90</c:f>
              <c:numCache>
                <c:formatCode>0</c:formatCode>
                <c:ptCount val="21"/>
                <c:pt idx="0">
                  <c:v>58.204586378359586</c:v>
                </c:pt>
                <c:pt idx="1">
                  <c:v>55.65257979181299</c:v>
                </c:pt>
                <c:pt idx="2">
                  <c:v>53.578393712339775</c:v>
                </c:pt>
                <c:pt idx="3">
                  <c:v>50.350013106895659</c:v>
                </c:pt>
                <c:pt idx="4">
                  <c:v>49.329987605135493</c:v>
                </c:pt>
                <c:pt idx="5">
                  <c:v>48.514332884666139</c:v>
                </c:pt>
                <c:pt idx="6">
                  <c:v>47.234329872964388</c:v>
                </c:pt>
                <c:pt idx="7">
                  <c:v>46.235008742551123</c:v>
                </c:pt>
                <c:pt idx="8">
                  <c:v>43.682423149836545</c:v>
                </c:pt>
                <c:pt idx="9">
                  <c:v>40.266141243492484</c:v>
                </c:pt>
                <c:pt idx="10">
                  <c:v>37.694875794973335</c:v>
                </c:pt>
                <c:pt idx="11">
                  <c:v>35.551721348819243</c:v>
                </c:pt>
                <c:pt idx="12">
                  <c:v>35.607761802008852</c:v>
                </c:pt>
                <c:pt idx="13">
                  <c:v>35.044277135091527</c:v>
                </c:pt>
                <c:pt idx="14">
                  <c:v>34.119010924574347</c:v>
                </c:pt>
                <c:pt idx="15">
                  <c:v>33.984419542697054</c:v>
                </c:pt>
                <c:pt idx="16">
                  <c:v>34.934257723164578</c:v>
                </c:pt>
                <c:pt idx="17">
                  <c:v>39.148961236912214</c:v>
                </c:pt>
                <c:pt idx="18">
                  <c:v>37.646661306614973</c:v>
                </c:pt>
                <c:pt idx="19">
                  <c:v>33.615558973252803</c:v>
                </c:pt>
                <c:pt idx="20">
                  <c:v>30.09956909322743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A075-478B-9CCC-4C922DB18959}"/>
            </c:ext>
          </c:extLst>
        </c:ser>
        <c:ser>
          <c:idx val="21"/>
          <c:order val="19"/>
          <c:tx>
            <c:strRef>
              <c:f>'5'!$B$91</c:f>
              <c:strCache>
                <c:ptCount val="1"/>
                <c:pt idx="0">
                  <c:v> LAC without VEN</c:v>
                </c:pt>
              </c:strCache>
            </c:strRef>
          </c:tx>
          <c:spPr>
            <a:ln w="38100" cap="rnd">
              <a:solidFill>
                <a:srgbClr val="C00000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'5'!$C$41:$W$41</c:f>
              <c:strCache>
                <c:ptCount val="2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</c:strCache>
            </c:strRef>
          </c:cat>
          <c:val>
            <c:numRef>
              <c:f>'5'!$C$91:$W$91</c:f>
              <c:numCache>
                <c:formatCode>0</c:formatCode>
                <c:ptCount val="21"/>
                <c:pt idx="0">
                  <c:v>57.785192965766164</c:v>
                </c:pt>
                <c:pt idx="1">
                  <c:v>55.700266386180566</c:v>
                </c:pt>
                <c:pt idx="2">
                  <c:v>53.768936975139425</c:v>
                </c:pt>
                <c:pt idx="3">
                  <c:v>51.010809372020468</c:v>
                </c:pt>
                <c:pt idx="4">
                  <c:v>50.342681946984264</c:v>
                </c:pt>
                <c:pt idx="5">
                  <c:v>49.538781869695235</c:v>
                </c:pt>
                <c:pt idx="6">
                  <c:v>48.239788211461402</c:v>
                </c:pt>
                <c:pt idx="7">
                  <c:v>47.133957400129546</c:v>
                </c:pt>
                <c:pt idx="8">
                  <c:v>44.437771863444276</c:v>
                </c:pt>
                <c:pt idx="9">
                  <c:v>41.028751736550241</c:v>
                </c:pt>
                <c:pt idx="10">
                  <c:v>38.266868646700807</c:v>
                </c:pt>
                <c:pt idx="11">
                  <c:v>36.196427423770103</c:v>
                </c:pt>
                <c:pt idx="12">
                  <c:v>35.944226448489417</c:v>
                </c:pt>
                <c:pt idx="13">
                  <c:v>34.487844500745886</c:v>
                </c:pt>
                <c:pt idx="14">
                  <c:v>33.898032550748283</c:v>
                </c:pt>
                <c:pt idx="15">
                  <c:v>34.16803673170191</c:v>
                </c:pt>
                <c:pt idx="16">
                  <c:v>33.714024161846403</c:v>
                </c:pt>
                <c:pt idx="17">
                  <c:v>36.68326232335626</c:v>
                </c:pt>
                <c:pt idx="18">
                  <c:v>36.028406577133538</c:v>
                </c:pt>
                <c:pt idx="19">
                  <c:v>31.801747325912142</c:v>
                </c:pt>
                <c:pt idx="20">
                  <c:v>28.115189673773649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A075-478B-9CCC-4C922DB189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5717568"/>
        <c:axId val="615719488"/>
      </c:lineChart>
      <c:catAx>
        <c:axId val="615717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ntserrat" pitchFamily="2" charset="0"/>
                <a:ea typeface="+mn-ea"/>
                <a:cs typeface="Arial" panose="020B0604020202020204" pitchFamily="34" charset="0"/>
              </a:defRPr>
            </a:pPr>
            <a:endParaRPr lang="es-MX"/>
          </a:p>
        </c:txPr>
        <c:crossAx val="615719488"/>
        <c:crosses val="autoZero"/>
        <c:auto val="1"/>
        <c:lblAlgn val="ctr"/>
        <c:lblOffset val="100"/>
        <c:noMultiLvlLbl val="0"/>
      </c:catAx>
      <c:valAx>
        <c:axId val="615719488"/>
        <c:scaling>
          <c:orientation val="minMax"/>
          <c:max val="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ontserrat" pitchFamily="2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% of the 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Montserrat" pitchFamily="2" charset="0"/>
                  <a:ea typeface="+mn-ea"/>
                  <a:cs typeface="Arial" panose="020B0604020202020204" pitchFamily="34" charset="0"/>
                </a:defRPr>
              </a:pPr>
              <a:endParaRPr lang="es-MX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ntserrat" pitchFamily="2" charset="0"/>
                <a:ea typeface="+mn-ea"/>
                <a:cs typeface="Arial" panose="020B0604020202020204" pitchFamily="34" charset="0"/>
              </a:defRPr>
            </a:pPr>
            <a:endParaRPr lang="es-MX"/>
          </a:p>
        </c:txPr>
        <c:crossAx val="615717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>
          <a:latin typeface="Montserrat" pitchFamily="2" charset="0"/>
          <a:cs typeface="Arial" panose="020B0604020202020204" pitchFamily="34" charset="0"/>
        </a:defRPr>
      </a:pPr>
      <a:endParaRPr lang="es-MX"/>
    </a:p>
  </c:txPr>
  <c:printSettings>
    <c:headerFooter/>
    <c:pageMargins b="0.75" l="0.7" r="0.7" t="0.75" header="0.3" footer="0.3"/>
    <c:pageSetup/>
  </c:printSettings>
  <c:userShapes r:id="rId4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2511106455045587"/>
          <c:y val="2.2807130907710148E-2"/>
          <c:w val="0.87488893544954394"/>
          <c:h val="0.79075015160546724"/>
        </c:manualLayout>
      </c:layout>
      <c:lineChart>
        <c:grouping val="standard"/>
        <c:varyColors val="0"/>
        <c:ser>
          <c:idx val="13"/>
          <c:order val="0"/>
          <c:tx>
            <c:strRef>
              <c:f>'5'!$B$16</c:f>
              <c:strCache>
                <c:ptCount val="1"/>
                <c:pt idx="0">
                  <c:v>MEX</c:v>
                </c:pt>
              </c:strCache>
            </c:strRef>
          </c:tx>
          <c:spPr>
            <a:ln w="2857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'5'!$C$4:$W$4</c:f>
              <c:strCache>
                <c:ptCount val="2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</c:strCache>
            </c:strRef>
          </c:cat>
          <c:val>
            <c:numRef>
              <c:f>'5'!$C$16:$W$16</c:f>
              <c:numCache>
                <c:formatCode>0</c:formatCode>
                <c:ptCount val="21"/>
                <c:pt idx="1">
                  <c:v>22.750726699829102</c:v>
                </c:pt>
                <c:pt idx="2">
                  <c:v>22.862800598144531</c:v>
                </c:pt>
                <c:pt idx="3">
                  <c:v>18.521760940551758</c:v>
                </c:pt>
                <c:pt idx="4">
                  <c:v>27.209262847900391</c:v>
                </c:pt>
                <c:pt idx="5">
                  <c:v>35.896762847900391</c:v>
                </c:pt>
                <c:pt idx="6">
                  <c:v>37.317001342773438</c:v>
                </c:pt>
                <c:pt idx="7">
                  <c:v>38.737236022949219</c:v>
                </c:pt>
                <c:pt idx="8">
                  <c:v>34.130359649658203</c:v>
                </c:pt>
                <c:pt idx="9">
                  <c:v>29.523483276367188</c:v>
                </c:pt>
                <c:pt idx="10">
                  <c:v>24.604236602783203</c:v>
                </c:pt>
                <c:pt idx="11">
                  <c:v>19.684988021850586</c:v>
                </c:pt>
                <c:pt idx="12">
                  <c:v>16.780857086181641</c:v>
                </c:pt>
                <c:pt idx="13">
                  <c:v>13.876727104187012</c:v>
                </c:pt>
                <c:pt idx="14">
                  <c:v>13.180578231811523</c:v>
                </c:pt>
                <c:pt idx="15">
                  <c:v>12.484429359436035</c:v>
                </c:pt>
                <c:pt idx="16">
                  <c:v>13.74195671081543</c:v>
                </c:pt>
                <c:pt idx="17">
                  <c:v>14.999485015869141</c:v>
                </c:pt>
                <c:pt idx="18">
                  <c:v>12.634235382080078</c:v>
                </c:pt>
                <c:pt idx="19">
                  <c:v>10.268985748291016</c:v>
                </c:pt>
                <c:pt idx="20">
                  <c:v>8.3465337753295898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EE-4D69-AC5B-30E705FCCDCC}"/>
            </c:ext>
          </c:extLst>
        </c:ser>
        <c:ser>
          <c:idx val="3"/>
          <c:order val="1"/>
          <c:tx>
            <c:strRef>
              <c:f>'5'!$B$7</c:f>
              <c:strCache>
                <c:ptCount val="1"/>
                <c:pt idx="0">
                  <c:v>BRA</c:v>
                </c:pt>
              </c:strCache>
            </c:strRef>
          </c:tx>
          <c:spPr>
            <a:ln w="2857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'5'!$C$4:$W$4</c:f>
              <c:strCache>
                <c:ptCount val="2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</c:strCache>
            </c:strRef>
          </c:cat>
          <c:val>
            <c:numRef>
              <c:f>'5'!$C$7:$W$7</c:f>
              <c:numCache>
                <c:formatCode>0</c:formatCode>
                <c:ptCount val="21"/>
                <c:pt idx="0">
                  <c:v>30.236900329589844</c:v>
                </c:pt>
                <c:pt idx="1">
                  <c:v>28.498611450195313</c:v>
                </c:pt>
                <c:pt idx="2">
                  <c:v>26.960596084594727</c:v>
                </c:pt>
                <c:pt idx="3">
                  <c:v>24.759138107299805</c:v>
                </c:pt>
                <c:pt idx="4">
                  <c:v>22.482553482055664</c:v>
                </c:pt>
                <c:pt idx="5">
                  <c:v>19.973526000976563</c:v>
                </c:pt>
                <c:pt idx="6">
                  <c:v>19.103296279907227</c:v>
                </c:pt>
                <c:pt idx="7">
                  <c:v>17.352252960205078</c:v>
                </c:pt>
                <c:pt idx="8">
                  <c:v>15.601207733154297</c:v>
                </c:pt>
                <c:pt idx="9">
                  <c:v>13.240234375</c:v>
                </c:pt>
                <c:pt idx="10">
                  <c:v>12.882226943969727</c:v>
                </c:pt>
                <c:pt idx="11">
                  <c:v>11.426709175109863</c:v>
                </c:pt>
                <c:pt idx="12">
                  <c:v>12.774162292480469</c:v>
                </c:pt>
                <c:pt idx="13">
                  <c:v>13.507540702819824</c:v>
                </c:pt>
                <c:pt idx="14">
                  <c:v>13.595446586608887</c:v>
                </c:pt>
                <c:pt idx="15">
                  <c:v>14.036323547363281</c:v>
                </c:pt>
                <c:pt idx="16">
                  <c:v>13.071751594543457</c:v>
                </c:pt>
                <c:pt idx="17">
                  <c:v>10.93248176574707</c:v>
                </c:pt>
                <c:pt idx="18">
                  <c:v>15.934523582458496</c:v>
                </c:pt>
                <c:pt idx="19">
                  <c:v>10.865315437316895</c:v>
                </c:pt>
                <c:pt idx="20">
                  <c:v>7.4087610244750977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EE-4D69-AC5B-30E705FCCDCC}"/>
            </c:ext>
          </c:extLst>
        </c:ser>
        <c:ser>
          <c:idx val="6"/>
          <c:order val="2"/>
          <c:tx>
            <c:strRef>
              <c:f>'5'!$B$9</c:f>
              <c:strCache>
                <c:ptCount val="1"/>
                <c:pt idx="0">
                  <c:v>COL</c:v>
                </c:pt>
              </c:strCache>
            </c:strRef>
          </c:tx>
          <c:spPr>
            <a:ln w="2857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'5'!$C$4:$W$4</c:f>
              <c:strCache>
                <c:ptCount val="2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</c:strCache>
            </c:strRef>
          </c:cat>
          <c:val>
            <c:numRef>
              <c:f>'5'!$C$9:$W$9</c:f>
              <c:numCache>
                <c:formatCode>0</c:formatCode>
                <c:ptCount val="21"/>
                <c:pt idx="0">
                  <c:v>38.569931030273438</c:v>
                </c:pt>
                <c:pt idx="1">
                  <c:v>39.924068450927734</c:v>
                </c:pt>
                <c:pt idx="2">
                  <c:v>33.969875335693359</c:v>
                </c:pt>
                <c:pt idx="3">
                  <c:v>42.363014221191406</c:v>
                </c:pt>
                <c:pt idx="4">
                  <c:v>39.306632995605469</c:v>
                </c:pt>
                <c:pt idx="5">
                  <c:v>30.391078948974609</c:v>
                </c:pt>
                <c:pt idx="6">
                  <c:v>29.40174674987793</c:v>
                </c:pt>
                <c:pt idx="7">
                  <c:v>26.507530212402344</c:v>
                </c:pt>
                <c:pt idx="8">
                  <c:v>23.320600509643555</c:v>
                </c:pt>
                <c:pt idx="9">
                  <c:v>23.747005462646484</c:v>
                </c:pt>
                <c:pt idx="10">
                  <c:v>21.165475845336914</c:v>
                </c:pt>
                <c:pt idx="11">
                  <c:v>19.967647552490234</c:v>
                </c:pt>
                <c:pt idx="12">
                  <c:v>19.205020904541016</c:v>
                </c:pt>
                <c:pt idx="13">
                  <c:v>18.622251510620117</c:v>
                </c:pt>
                <c:pt idx="14">
                  <c:v>18.066314697265625</c:v>
                </c:pt>
                <c:pt idx="15">
                  <c:v>18.631380081176758</c:v>
                </c:pt>
                <c:pt idx="16">
                  <c:v>19.659185409545898</c:v>
                </c:pt>
                <c:pt idx="17">
                  <c:v>21.620937347412109</c:v>
                </c:pt>
                <c:pt idx="18">
                  <c:v>20.451343536376953</c:v>
                </c:pt>
                <c:pt idx="19">
                  <c:v>19.512697219848633</c:v>
                </c:pt>
                <c:pt idx="20">
                  <c:v>18.617132186889648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7EE-4D69-AC5B-30E705FCCDCC}"/>
            </c:ext>
          </c:extLst>
        </c:ser>
        <c:ser>
          <c:idx val="0"/>
          <c:order val="3"/>
          <c:tx>
            <c:strRef>
              <c:f>'5'!$B$5</c:f>
              <c:strCache>
                <c:ptCount val="1"/>
                <c:pt idx="0">
                  <c:v>ARG</c:v>
                </c:pt>
              </c:strCache>
            </c:strRef>
          </c:tx>
          <c:spPr>
            <a:ln w="2857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'5'!$C$4:$W$4</c:f>
              <c:strCache>
                <c:ptCount val="2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</c:strCache>
            </c:strRef>
          </c:cat>
          <c:val>
            <c:numRef>
              <c:f>'5'!$C$5:$W$5</c:f>
              <c:numCache>
                <c:formatCode>0</c:formatCode>
                <c:ptCount val="21"/>
                <c:pt idx="0">
                  <c:v>57.158382415771484</c:v>
                </c:pt>
                <c:pt idx="1">
                  <c:v>47.702262878417969</c:v>
                </c:pt>
                <c:pt idx="2">
                  <c:v>42.032127380371094</c:v>
                </c:pt>
                <c:pt idx="3">
                  <c:v>36.897781372070313</c:v>
                </c:pt>
                <c:pt idx="4">
                  <c:v>25.974327087402344</c:v>
                </c:pt>
                <c:pt idx="5">
                  <c:v>22.230743408203125</c:v>
                </c:pt>
                <c:pt idx="6">
                  <c:v>18.889942169189453</c:v>
                </c:pt>
                <c:pt idx="7">
                  <c:v>13.833292007446289</c:v>
                </c:pt>
                <c:pt idx="8">
                  <c:v>9.2170419692993164</c:v>
                </c:pt>
                <c:pt idx="9">
                  <c:v>6.6303329467773438</c:v>
                </c:pt>
                <c:pt idx="10">
                  <c:v>4.8721566200256348</c:v>
                </c:pt>
                <c:pt idx="11">
                  <c:v>5.4898667335510254</c:v>
                </c:pt>
                <c:pt idx="12">
                  <c:v>6.2616653442382813</c:v>
                </c:pt>
                <c:pt idx="13">
                  <c:v>7.0701084136962891</c:v>
                </c:pt>
                <c:pt idx="14">
                  <c:v>6.2889890670776367</c:v>
                </c:pt>
                <c:pt idx="15">
                  <c:v>6.9654927253723145</c:v>
                </c:pt>
                <c:pt idx="16">
                  <c:v>8.6303396224975586</c:v>
                </c:pt>
                <c:pt idx="17">
                  <c:v>9.8575401306152344</c:v>
                </c:pt>
                <c:pt idx="18">
                  <c:v>8.5299263000488281</c:v>
                </c:pt>
                <c:pt idx="19">
                  <c:v>8.1207027435302734</c:v>
                </c:pt>
                <c:pt idx="20">
                  <c:v>7.7311115264892578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7EE-4D69-AC5B-30E705FCCDCC}"/>
            </c:ext>
          </c:extLst>
        </c:ser>
        <c:ser>
          <c:idx val="2"/>
          <c:order val="4"/>
          <c:tx>
            <c:strRef>
              <c:f>'5'!$B$6</c:f>
              <c:strCache>
                <c:ptCount val="1"/>
                <c:pt idx="0">
                  <c:v>BOL</c:v>
                </c:pt>
              </c:strCache>
            </c:strRef>
          </c:tx>
          <c:spPr>
            <a:ln w="2857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'5'!$C$4:$W$4</c:f>
              <c:strCache>
                <c:ptCount val="2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</c:strCache>
            </c:strRef>
          </c:cat>
          <c:val>
            <c:numRef>
              <c:f>'5'!$C$6:$W$6</c:f>
              <c:numCache>
                <c:formatCode>0</c:formatCode>
                <c:ptCount val="21"/>
                <c:pt idx="0">
                  <c:v>21.430349349975586</c:v>
                </c:pt>
                <c:pt idx="1">
                  <c:v>24.495639801025391</c:v>
                </c:pt>
                <c:pt idx="2">
                  <c:v>27.560932159423828</c:v>
                </c:pt>
                <c:pt idx="3">
                  <c:v>26.16798210144043</c:v>
                </c:pt>
                <c:pt idx="4">
                  <c:v>22.608821868896484</c:v>
                </c:pt>
                <c:pt idx="5">
                  <c:v>18.504581451416016</c:v>
                </c:pt>
                <c:pt idx="6">
                  <c:v>17.264245986938477</c:v>
                </c:pt>
                <c:pt idx="7">
                  <c:v>15.153205871582031</c:v>
                </c:pt>
                <c:pt idx="8">
                  <c:v>13.042166709899902</c:v>
                </c:pt>
                <c:pt idx="9">
                  <c:v>14.157891273498535</c:v>
                </c:pt>
                <c:pt idx="10">
                  <c:v>11.691269874572754</c:v>
                </c:pt>
                <c:pt idx="11">
                  <c:v>12.334632873535156</c:v>
                </c:pt>
                <c:pt idx="12">
                  <c:v>11.448407173156738</c:v>
                </c:pt>
                <c:pt idx="13">
                  <c:v>12.753410339355469</c:v>
                </c:pt>
                <c:pt idx="14">
                  <c:v>11.879587173461914</c:v>
                </c:pt>
                <c:pt idx="15">
                  <c:v>10.777788162231445</c:v>
                </c:pt>
                <c:pt idx="16">
                  <c:v>7.537266731262207</c:v>
                </c:pt>
                <c:pt idx="17">
                  <c:v>10.430375099182129</c:v>
                </c:pt>
                <c:pt idx="18">
                  <c:v>7.6802902221679688</c:v>
                </c:pt>
                <c:pt idx="19">
                  <c:v>9.1588373184204102</c:v>
                </c:pt>
                <c:pt idx="20">
                  <c:v>10.922021865844727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7EE-4D69-AC5B-30E705FCCDCC}"/>
            </c:ext>
          </c:extLst>
        </c:ser>
        <c:ser>
          <c:idx val="5"/>
          <c:order val="5"/>
          <c:tx>
            <c:strRef>
              <c:f>'5'!$B$8</c:f>
              <c:strCache>
                <c:ptCount val="1"/>
                <c:pt idx="0">
                  <c:v>CHL</c:v>
                </c:pt>
              </c:strCache>
            </c:strRef>
          </c:tx>
          <c:spPr>
            <a:ln w="2857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'5'!$C$4:$W$4</c:f>
              <c:strCache>
                <c:ptCount val="2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</c:strCache>
            </c:strRef>
          </c:cat>
          <c:val>
            <c:numRef>
              <c:f>'5'!$C$8:$W$8</c:f>
              <c:numCache>
                <c:formatCode>0</c:formatCode>
                <c:ptCount val="21"/>
                <c:pt idx="0">
                  <c:v>14.444070816040039</c:v>
                </c:pt>
                <c:pt idx="1">
                  <c:v>12.610490798950195</c:v>
                </c:pt>
                <c:pt idx="2">
                  <c:v>11.009672164916992</c:v>
                </c:pt>
                <c:pt idx="3">
                  <c:v>9.6120662689208984</c:v>
                </c:pt>
                <c:pt idx="4">
                  <c:v>8.7864065170288086</c:v>
                </c:pt>
                <c:pt idx="5">
                  <c:v>8.0316696166992188</c:v>
                </c:pt>
                <c:pt idx="6">
                  <c:v>7.3417620658874512</c:v>
                </c:pt>
                <c:pt idx="7">
                  <c:v>6.9364314079284668</c:v>
                </c:pt>
                <c:pt idx="8">
                  <c:v>6.5311007499694824</c:v>
                </c:pt>
                <c:pt idx="9">
                  <c:v>5.5308938026428223</c:v>
                </c:pt>
                <c:pt idx="10">
                  <c:v>4.5306868553161621</c:v>
                </c:pt>
                <c:pt idx="11">
                  <c:v>4.3979816436767578</c:v>
                </c:pt>
                <c:pt idx="12">
                  <c:v>4.2652759552001953</c:v>
                </c:pt>
                <c:pt idx="13">
                  <c:v>3.9760651588439941</c:v>
                </c:pt>
                <c:pt idx="14">
                  <c:v>3.686854362487793</c:v>
                </c:pt>
                <c:pt idx="15">
                  <c:v>4.6684908866882324</c:v>
                </c:pt>
                <c:pt idx="16">
                  <c:v>5.9114909172058105</c:v>
                </c:pt>
                <c:pt idx="17">
                  <c:v>7.485443115234375</c:v>
                </c:pt>
                <c:pt idx="18">
                  <c:v>5.3512134552001953</c:v>
                </c:pt>
                <c:pt idx="19">
                  <c:v>3.2169833183288574</c:v>
                </c:pt>
                <c:pt idx="20">
                  <c:v>1.9339504241943359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7EE-4D69-AC5B-30E705FCCDCC}"/>
            </c:ext>
          </c:extLst>
        </c:ser>
        <c:ser>
          <c:idx val="7"/>
          <c:order val="6"/>
          <c:tx>
            <c:strRef>
              <c:f>'5'!$B$10</c:f>
              <c:strCache>
                <c:ptCount val="1"/>
                <c:pt idx="0">
                  <c:v>CRI</c:v>
                </c:pt>
              </c:strCache>
            </c:strRef>
          </c:tx>
          <c:spPr>
            <a:ln w="2857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'5'!$C$4:$W$4</c:f>
              <c:strCache>
                <c:ptCount val="2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</c:strCache>
            </c:strRef>
          </c:cat>
          <c:val>
            <c:numRef>
              <c:f>'5'!$C$10:$W$10</c:f>
              <c:numCache>
                <c:formatCode>0</c:formatCode>
                <c:ptCount val="21"/>
                <c:pt idx="0">
                  <c:v>14.039286613464355</c:v>
                </c:pt>
                <c:pt idx="1">
                  <c:v>13.902563095092773</c:v>
                </c:pt>
                <c:pt idx="2">
                  <c:v>12.411727905273438</c:v>
                </c:pt>
                <c:pt idx="3">
                  <c:v>11.610855102539063</c:v>
                </c:pt>
                <c:pt idx="4">
                  <c:v>8.7138156890869141</c:v>
                </c:pt>
                <c:pt idx="5">
                  <c:v>7.4615211486816406</c:v>
                </c:pt>
                <c:pt idx="6">
                  <c:v>7.8839383125305176</c:v>
                </c:pt>
                <c:pt idx="7">
                  <c:v>7.8005781173706055</c:v>
                </c:pt>
                <c:pt idx="8">
                  <c:v>10.64293384552002</c:v>
                </c:pt>
                <c:pt idx="9">
                  <c:v>8.1358013153076172</c:v>
                </c:pt>
                <c:pt idx="10">
                  <c:v>8.2189216613769531</c:v>
                </c:pt>
                <c:pt idx="11">
                  <c:v>7.4477596282958984</c:v>
                </c:pt>
                <c:pt idx="12">
                  <c:v>7.3149294853210449</c:v>
                </c:pt>
                <c:pt idx="13">
                  <c:v>7.0541119575500488</c:v>
                </c:pt>
                <c:pt idx="14">
                  <c:v>6.5865716934204102</c:v>
                </c:pt>
                <c:pt idx="15">
                  <c:v>7.129307746887207</c:v>
                </c:pt>
                <c:pt idx="16">
                  <c:v>6.8127789497375488</c:v>
                </c:pt>
                <c:pt idx="17">
                  <c:v>12.124826431274414</c:v>
                </c:pt>
                <c:pt idx="18">
                  <c:v>7.5102291107177734</c:v>
                </c:pt>
                <c:pt idx="19">
                  <c:v>7.0888323783874512</c:v>
                </c:pt>
                <c:pt idx="20">
                  <c:v>6.5896177291870117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7EE-4D69-AC5B-30E705FCCDCC}"/>
            </c:ext>
          </c:extLst>
        </c:ser>
        <c:ser>
          <c:idx val="8"/>
          <c:order val="7"/>
          <c:tx>
            <c:strRef>
              <c:f>'5'!$B$11</c:f>
              <c:strCache>
                <c:ptCount val="1"/>
                <c:pt idx="0">
                  <c:v>DOM</c:v>
                </c:pt>
              </c:strCache>
            </c:strRef>
          </c:tx>
          <c:spPr>
            <a:ln w="2857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'5'!$C$4:$W$4</c:f>
              <c:strCache>
                <c:ptCount val="2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</c:strCache>
            </c:strRef>
          </c:cat>
          <c:val>
            <c:numRef>
              <c:f>'5'!$C$11:$W$11</c:f>
              <c:numCache>
                <c:formatCode>0</c:formatCode>
                <c:ptCount val="21"/>
                <c:pt idx="0">
                  <c:v>29.330852508544922</c:v>
                </c:pt>
                <c:pt idx="1">
                  <c:v>36.2017822265625</c:v>
                </c:pt>
                <c:pt idx="2">
                  <c:v>30.235481262207031</c:v>
                </c:pt>
                <c:pt idx="3">
                  <c:v>27.800455093383789</c:v>
                </c:pt>
                <c:pt idx="4">
                  <c:v>25.786188125610352</c:v>
                </c:pt>
                <c:pt idx="5">
                  <c:v>25.155765533447266</c:v>
                </c:pt>
                <c:pt idx="6">
                  <c:v>24.71571159362793</c:v>
                </c:pt>
                <c:pt idx="7">
                  <c:v>24.857109069824219</c:v>
                </c:pt>
                <c:pt idx="8">
                  <c:v>22.856687545776367</c:v>
                </c:pt>
                <c:pt idx="9">
                  <c:v>23.490676879882813</c:v>
                </c:pt>
                <c:pt idx="10">
                  <c:v>22.152072906494141</c:v>
                </c:pt>
                <c:pt idx="11">
                  <c:v>19.500482559204102</c:v>
                </c:pt>
                <c:pt idx="12">
                  <c:v>15.745692253112793</c:v>
                </c:pt>
                <c:pt idx="13">
                  <c:v>15.299579620361328</c:v>
                </c:pt>
                <c:pt idx="14">
                  <c:v>10.76158618927002</c:v>
                </c:pt>
                <c:pt idx="15">
                  <c:v>9.6287860870361328</c:v>
                </c:pt>
                <c:pt idx="16">
                  <c:v>7.701484203338623</c:v>
                </c:pt>
                <c:pt idx="17">
                  <c:v>13.13040828704834</c:v>
                </c:pt>
                <c:pt idx="18">
                  <c:v>10.436375617980957</c:v>
                </c:pt>
                <c:pt idx="19">
                  <c:v>9.0519723892211914</c:v>
                </c:pt>
                <c:pt idx="20">
                  <c:v>7.8512125015258789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7EE-4D69-AC5B-30E705FCCDCC}"/>
            </c:ext>
          </c:extLst>
        </c:ser>
        <c:ser>
          <c:idx val="9"/>
          <c:order val="8"/>
          <c:tx>
            <c:strRef>
              <c:f>'5'!$B$12</c:f>
              <c:strCache>
                <c:ptCount val="1"/>
                <c:pt idx="0">
                  <c:v>ECU</c:v>
                </c:pt>
              </c:strCache>
            </c:strRef>
          </c:tx>
          <c:spPr>
            <a:ln w="2857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'5'!$C$4:$W$4</c:f>
              <c:strCache>
                <c:ptCount val="2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</c:strCache>
            </c:strRef>
          </c:cat>
          <c:val>
            <c:numRef>
              <c:f>'5'!$C$12:$W$12</c:f>
              <c:numCache>
                <c:formatCode>0</c:formatCode>
                <c:ptCount val="21"/>
                <c:pt idx="0">
                  <c:v>37.090213775634766</c:v>
                </c:pt>
                <c:pt idx="1">
                  <c:v>33.023811340332031</c:v>
                </c:pt>
                <c:pt idx="2">
                  <c:v>30.692819595336914</c:v>
                </c:pt>
                <c:pt idx="3">
                  <c:v>25.60865592956543</c:v>
                </c:pt>
                <c:pt idx="4">
                  <c:v>24.897134780883789</c:v>
                </c:pt>
                <c:pt idx="5">
                  <c:v>23.852746963500977</c:v>
                </c:pt>
                <c:pt idx="6">
                  <c:v>23.81477165222168</c:v>
                </c:pt>
                <c:pt idx="7">
                  <c:v>21.660617828369141</c:v>
                </c:pt>
                <c:pt idx="8">
                  <c:v>17.783233642578125</c:v>
                </c:pt>
                <c:pt idx="9">
                  <c:v>17.211780548095703</c:v>
                </c:pt>
                <c:pt idx="10">
                  <c:v>15.392486572265625</c:v>
                </c:pt>
                <c:pt idx="11">
                  <c:v>13.559603691101074</c:v>
                </c:pt>
                <c:pt idx="12">
                  <c:v>14.046497344970703</c:v>
                </c:pt>
                <c:pt idx="13">
                  <c:v>14.130780220031738</c:v>
                </c:pt>
                <c:pt idx="14">
                  <c:v>13.528898239135742</c:v>
                </c:pt>
                <c:pt idx="15">
                  <c:v>14.329412460327148</c:v>
                </c:pt>
                <c:pt idx="16">
                  <c:v>15.837186813354492</c:v>
                </c:pt>
                <c:pt idx="17">
                  <c:v>21.555841445922852</c:v>
                </c:pt>
                <c:pt idx="18">
                  <c:v>15.889734268188477</c:v>
                </c:pt>
                <c:pt idx="19">
                  <c:v>14.630291938781738</c:v>
                </c:pt>
                <c:pt idx="20">
                  <c:v>15.846808433532715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7EE-4D69-AC5B-30E705FCCDCC}"/>
            </c:ext>
          </c:extLst>
        </c:ser>
        <c:ser>
          <c:idx val="10"/>
          <c:order val="9"/>
          <c:tx>
            <c:strRef>
              <c:f>'5'!$B$13</c:f>
              <c:strCache>
                <c:ptCount val="1"/>
                <c:pt idx="0">
                  <c:v>GTM</c:v>
                </c:pt>
              </c:strCache>
            </c:strRef>
          </c:tx>
          <c:spPr>
            <a:ln w="2857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'5'!$C$4:$W$4</c:f>
              <c:strCache>
                <c:ptCount val="2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</c:strCache>
            </c:strRef>
          </c:cat>
          <c:val>
            <c:numRef>
              <c:f>'5'!$C$13:$W$13</c:f>
              <c:numCache>
                <c:formatCode>0</c:formatCode>
                <c:ptCount val="21"/>
                <c:pt idx="0">
                  <c:v>29.191434860229492</c:v>
                </c:pt>
                <c:pt idx="1">
                  <c:v>40.634037017822266</c:v>
                </c:pt>
                <c:pt idx="2">
                  <c:v>34.707344055175781</c:v>
                </c:pt>
                <c:pt idx="3">
                  <c:v>28.780647277832031</c:v>
                </c:pt>
                <c:pt idx="4">
                  <c:v>32.770954132080078</c:v>
                </c:pt>
                <c:pt idx="5">
                  <c:v>37.314498901367188</c:v>
                </c:pt>
                <c:pt idx="6">
                  <c:v>42.487987518310547</c:v>
                </c:pt>
                <c:pt idx="7">
                  <c:v>48.378761291503906</c:v>
                </c:pt>
                <c:pt idx="8">
                  <c:v>47.511631011962891</c:v>
                </c:pt>
                <c:pt idx="9">
                  <c:v>37.146160125732422</c:v>
                </c:pt>
                <c:pt idx="10">
                  <c:v>34.089271545410156</c:v>
                </c:pt>
                <c:pt idx="11">
                  <c:v>32.221889495849609</c:v>
                </c:pt>
                <c:pt idx="12">
                  <c:v>29.102621078491211</c:v>
                </c:pt>
                <c:pt idx="13">
                  <c:v>32.294181823730469</c:v>
                </c:pt>
                <c:pt idx="14">
                  <c:v>32.957473754882813</c:v>
                </c:pt>
                <c:pt idx="15">
                  <c:v>34.01861572265625</c:v>
                </c:pt>
                <c:pt idx="16">
                  <c:v>31.740251541137695</c:v>
                </c:pt>
                <c:pt idx="17">
                  <c:v>32.39715576171875</c:v>
                </c:pt>
                <c:pt idx="18">
                  <c:v>33.054058074951172</c:v>
                </c:pt>
                <c:pt idx="19">
                  <c:v>31.91087532043457</c:v>
                </c:pt>
                <c:pt idx="20">
                  <c:v>30.807229995727539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7EE-4D69-AC5B-30E705FCCDCC}"/>
            </c:ext>
          </c:extLst>
        </c:ser>
        <c:ser>
          <c:idx val="11"/>
          <c:order val="10"/>
          <c:tx>
            <c:strRef>
              <c:f>'5'!$B$14</c:f>
              <c:strCache>
                <c:ptCount val="1"/>
                <c:pt idx="0">
                  <c:v>GUY</c:v>
                </c:pt>
              </c:strCache>
            </c:strRef>
          </c:tx>
          <c:spPr>
            <a:ln w="2857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'5'!$C$4:$W$4</c:f>
              <c:strCache>
                <c:ptCount val="2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</c:strCache>
            </c:strRef>
          </c:cat>
          <c:val>
            <c:numRef>
              <c:f>'5'!$C$14:$W$14</c:f>
              <c:numCache>
                <c:formatCode>0</c:formatCode>
                <c:ptCount val="21"/>
                <c:pt idx="14">
                  <c:v>29.606311798095703</c:v>
                </c:pt>
                <c:pt idx="15">
                  <c:v>31.088315963745117</c:v>
                </c:pt>
                <c:pt idx="16">
                  <c:v>32.4420166015625</c:v>
                </c:pt>
                <c:pt idx="17">
                  <c:v>32.220237731933594</c:v>
                </c:pt>
                <c:pt idx="18">
                  <c:v>31.99846076965332</c:v>
                </c:pt>
                <c:pt idx="19">
                  <c:v>31.99846076965332</c:v>
                </c:pt>
                <c:pt idx="20">
                  <c:v>31.99846076965332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7EE-4D69-AC5B-30E705FCCDCC}"/>
            </c:ext>
          </c:extLst>
        </c:ser>
        <c:ser>
          <c:idx val="12"/>
          <c:order val="11"/>
          <c:tx>
            <c:strRef>
              <c:f>'5'!$B$15</c:f>
              <c:strCache>
                <c:ptCount val="1"/>
                <c:pt idx="0">
                  <c:v>HND</c:v>
                </c:pt>
              </c:strCache>
            </c:strRef>
          </c:tx>
          <c:spPr>
            <a:ln w="2857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'5'!$C$4:$W$4</c:f>
              <c:strCache>
                <c:ptCount val="2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</c:strCache>
            </c:strRef>
          </c:cat>
          <c:val>
            <c:numRef>
              <c:f>'5'!$C$15:$W$15</c:f>
              <c:numCache>
                <c:formatCode>0</c:formatCode>
                <c:ptCount val="21"/>
                <c:pt idx="0">
                  <c:v>40.934581756591797</c:v>
                </c:pt>
                <c:pt idx="1">
                  <c:v>44.941993713378906</c:v>
                </c:pt>
                <c:pt idx="2">
                  <c:v>43.037544250488281</c:v>
                </c:pt>
                <c:pt idx="3">
                  <c:v>40.247760772705078</c:v>
                </c:pt>
                <c:pt idx="4">
                  <c:v>35.678627014160156</c:v>
                </c:pt>
                <c:pt idx="5">
                  <c:v>31.946559906005859</c:v>
                </c:pt>
                <c:pt idx="6">
                  <c:v>31.835147857666016</c:v>
                </c:pt>
                <c:pt idx="7">
                  <c:v>34.298114776611328</c:v>
                </c:pt>
                <c:pt idx="8">
                  <c:v>36.528945922851563</c:v>
                </c:pt>
                <c:pt idx="9">
                  <c:v>41.205833435058594</c:v>
                </c:pt>
                <c:pt idx="10">
                  <c:v>39.225311279296875</c:v>
                </c:pt>
                <c:pt idx="11">
                  <c:v>35.128620147705078</c:v>
                </c:pt>
                <c:pt idx="12">
                  <c:v>34.949161529541016</c:v>
                </c:pt>
                <c:pt idx="13">
                  <c:v>33.862903594970703</c:v>
                </c:pt>
                <c:pt idx="14">
                  <c:v>36.080768585205078</c:v>
                </c:pt>
                <c:pt idx="15">
                  <c:v>35.269680023193359</c:v>
                </c:pt>
                <c:pt idx="16">
                  <c:v>38.266094207763672</c:v>
                </c:pt>
                <c:pt idx="17">
                  <c:v>39.636203765869141</c:v>
                </c:pt>
                <c:pt idx="18">
                  <c:v>41.055366516113281</c:v>
                </c:pt>
                <c:pt idx="19">
                  <c:v>42.525337219238281</c:v>
                </c:pt>
                <c:pt idx="20">
                  <c:v>35.109729766845703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7EE-4D69-AC5B-30E705FCCDCC}"/>
            </c:ext>
          </c:extLst>
        </c:ser>
        <c:ser>
          <c:idx val="14"/>
          <c:order val="12"/>
          <c:tx>
            <c:strRef>
              <c:f>'5'!$B$17</c:f>
              <c:strCache>
                <c:ptCount val="1"/>
                <c:pt idx="0">
                  <c:v>PAN</c:v>
                </c:pt>
              </c:strCache>
            </c:strRef>
          </c:tx>
          <c:spPr>
            <a:ln w="2857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'5'!$C$4:$W$4</c:f>
              <c:strCache>
                <c:ptCount val="2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</c:strCache>
            </c:strRef>
          </c:cat>
          <c:val>
            <c:numRef>
              <c:f>'5'!$C$17:$W$17</c:f>
              <c:numCache>
                <c:formatCode>0</c:formatCode>
                <c:ptCount val="21"/>
                <c:pt idx="0">
                  <c:v>19.505472183227539</c:v>
                </c:pt>
                <c:pt idx="1">
                  <c:v>19.894149780273438</c:v>
                </c:pt>
                <c:pt idx="2">
                  <c:v>19.046466827392578</c:v>
                </c:pt>
                <c:pt idx="3">
                  <c:v>19.16015625</c:v>
                </c:pt>
                <c:pt idx="4">
                  <c:v>16.640659332275391</c:v>
                </c:pt>
                <c:pt idx="5">
                  <c:v>16.262025833129883</c:v>
                </c:pt>
                <c:pt idx="6">
                  <c:v>14.433358192443848</c:v>
                </c:pt>
                <c:pt idx="7">
                  <c:v>14.408330917358398</c:v>
                </c:pt>
                <c:pt idx="8">
                  <c:v>12.223545074462891</c:v>
                </c:pt>
                <c:pt idx="9">
                  <c:v>9.4491634368896484</c:v>
                </c:pt>
                <c:pt idx="10">
                  <c:v>10.783822059631348</c:v>
                </c:pt>
                <c:pt idx="11">
                  <c:v>9.8965740203857422</c:v>
                </c:pt>
                <c:pt idx="12">
                  <c:v>10.029431343078613</c:v>
                </c:pt>
                <c:pt idx="13">
                  <c:v>8.4328737258911133</c:v>
                </c:pt>
                <c:pt idx="14">
                  <c:v>8.1176433563232422</c:v>
                </c:pt>
                <c:pt idx="15">
                  <c:v>8.4074573516845703</c:v>
                </c:pt>
                <c:pt idx="16">
                  <c:v>8.2286205291748047</c:v>
                </c:pt>
                <c:pt idx="17">
                  <c:v>8.4610786437988281</c:v>
                </c:pt>
                <c:pt idx="18">
                  <c:v>8.700103759765625</c:v>
                </c:pt>
                <c:pt idx="19">
                  <c:v>8.9458808898925781</c:v>
                </c:pt>
                <c:pt idx="20">
                  <c:v>9.1986007690429688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7EE-4D69-AC5B-30E705FCCDCC}"/>
            </c:ext>
          </c:extLst>
        </c:ser>
        <c:ser>
          <c:idx val="15"/>
          <c:order val="13"/>
          <c:tx>
            <c:strRef>
              <c:f>'5'!$B$18</c:f>
              <c:strCache>
                <c:ptCount val="1"/>
                <c:pt idx="0">
                  <c:v>PER</c:v>
                </c:pt>
              </c:strCache>
            </c:strRef>
          </c:tx>
          <c:spPr>
            <a:ln w="2857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'5'!$C$4:$W$4</c:f>
              <c:strCache>
                <c:ptCount val="2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</c:strCache>
            </c:strRef>
          </c:cat>
          <c:val>
            <c:numRef>
              <c:f>'5'!$C$18:$W$18</c:f>
              <c:numCache>
                <c:formatCode>0</c:formatCode>
                <c:ptCount val="21"/>
                <c:pt idx="0">
                  <c:v>36.082656860351563</c:v>
                </c:pt>
                <c:pt idx="1">
                  <c:v>36.340023040771484</c:v>
                </c:pt>
                <c:pt idx="2">
                  <c:v>39.131866455078125</c:v>
                </c:pt>
                <c:pt idx="3">
                  <c:v>36.236225128173828</c:v>
                </c:pt>
                <c:pt idx="4">
                  <c:v>29.151054382324219</c:v>
                </c:pt>
                <c:pt idx="5">
                  <c:v>25.421737670898438</c:v>
                </c:pt>
                <c:pt idx="6">
                  <c:v>18.704830169677734</c:v>
                </c:pt>
                <c:pt idx="7">
                  <c:v>16.461704254150391</c:v>
                </c:pt>
                <c:pt idx="8">
                  <c:v>18.892986297607422</c:v>
                </c:pt>
                <c:pt idx="9">
                  <c:v>17.266027450561523</c:v>
                </c:pt>
                <c:pt idx="10">
                  <c:v>16.544425964355469</c:v>
                </c:pt>
                <c:pt idx="11">
                  <c:v>15.426937103271484</c:v>
                </c:pt>
                <c:pt idx="12">
                  <c:v>14.944316864013672</c:v>
                </c:pt>
                <c:pt idx="13">
                  <c:v>14.880022048950195</c:v>
                </c:pt>
                <c:pt idx="14">
                  <c:v>14.749188423156738</c:v>
                </c:pt>
                <c:pt idx="15">
                  <c:v>12.959710121154785</c:v>
                </c:pt>
                <c:pt idx="16">
                  <c:v>11.822205543518066</c:v>
                </c:pt>
                <c:pt idx="17">
                  <c:v>23.303895950317383</c:v>
                </c:pt>
                <c:pt idx="18">
                  <c:v>14.145053863525391</c:v>
                </c:pt>
                <c:pt idx="19">
                  <c:v>12.462396621704102</c:v>
                </c:pt>
                <c:pt idx="20">
                  <c:v>10.979904174804688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D7EE-4D69-AC5B-30E705FCCDCC}"/>
            </c:ext>
          </c:extLst>
        </c:ser>
        <c:ser>
          <c:idx val="16"/>
          <c:order val="14"/>
          <c:tx>
            <c:strRef>
              <c:f>'5'!$B$19</c:f>
              <c:strCache>
                <c:ptCount val="1"/>
                <c:pt idx="0">
                  <c:v>PRY</c:v>
                </c:pt>
              </c:strCache>
            </c:strRef>
          </c:tx>
          <c:spPr>
            <a:ln w="2857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'5'!$C$4:$W$4</c:f>
              <c:strCache>
                <c:ptCount val="2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</c:strCache>
            </c:strRef>
          </c:cat>
          <c:val>
            <c:numRef>
              <c:f>'5'!$C$19:$W$19</c:f>
              <c:numCache>
                <c:formatCode>0</c:formatCode>
                <c:ptCount val="21"/>
                <c:pt idx="0">
                  <c:v>29.401519775390625</c:v>
                </c:pt>
                <c:pt idx="1">
                  <c:v>25.954771041870117</c:v>
                </c:pt>
                <c:pt idx="2">
                  <c:v>21.66015625</c:v>
                </c:pt>
                <c:pt idx="3">
                  <c:v>26.555629730224609</c:v>
                </c:pt>
                <c:pt idx="4">
                  <c:v>22.036409378051758</c:v>
                </c:pt>
                <c:pt idx="5">
                  <c:v>21.534603118896484</c:v>
                </c:pt>
                <c:pt idx="6">
                  <c:v>20.314241409301758</c:v>
                </c:pt>
                <c:pt idx="7">
                  <c:v>20.313493728637695</c:v>
                </c:pt>
                <c:pt idx="8">
                  <c:v>18.601699829101563</c:v>
                </c:pt>
                <c:pt idx="9">
                  <c:v>18.355260848999023</c:v>
                </c:pt>
                <c:pt idx="10">
                  <c:v>13.512746810913086</c:v>
                </c:pt>
                <c:pt idx="11">
                  <c:v>13.23590087890625</c:v>
                </c:pt>
                <c:pt idx="12">
                  <c:v>13.862668037414551</c:v>
                </c:pt>
                <c:pt idx="13">
                  <c:v>15.528464317321777</c:v>
                </c:pt>
                <c:pt idx="14">
                  <c:v>14.606579780578613</c:v>
                </c:pt>
                <c:pt idx="15">
                  <c:v>12.543441772460938</c:v>
                </c:pt>
                <c:pt idx="16">
                  <c:v>12.439337730407715</c:v>
                </c:pt>
                <c:pt idx="17">
                  <c:v>10.641407012939453</c:v>
                </c:pt>
                <c:pt idx="18">
                  <c:v>11.396774291992188</c:v>
                </c:pt>
                <c:pt idx="19">
                  <c:v>12.367045402526855</c:v>
                </c:pt>
                <c:pt idx="20">
                  <c:v>13.419920921325684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D7EE-4D69-AC5B-30E705FCCDCC}"/>
            </c:ext>
          </c:extLst>
        </c:ser>
        <c:ser>
          <c:idx val="17"/>
          <c:order val="15"/>
          <c:tx>
            <c:strRef>
              <c:f>'5'!$B$20</c:f>
              <c:strCache>
                <c:ptCount val="1"/>
                <c:pt idx="0">
                  <c:v>SLV</c:v>
                </c:pt>
              </c:strCache>
            </c:strRef>
          </c:tx>
          <c:spPr>
            <a:ln w="2857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'5'!$C$4:$W$4</c:f>
              <c:strCache>
                <c:ptCount val="2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</c:strCache>
            </c:strRef>
          </c:cat>
          <c:val>
            <c:numRef>
              <c:f>'5'!$C$20:$W$20</c:f>
              <c:numCache>
                <c:formatCode>0</c:formatCode>
                <c:ptCount val="21"/>
                <c:pt idx="0">
                  <c:v>30.098274230957031</c:v>
                </c:pt>
                <c:pt idx="1">
                  <c:v>29.909538269042969</c:v>
                </c:pt>
                <c:pt idx="2">
                  <c:v>33.278915405273438</c:v>
                </c:pt>
                <c:pt idx="3">
                  <c:v>29.543764114379883</c:v>
                </c:pt>
                <c:pt idx="4">
                  <c:v>26.075855255126953</c:v>
                </c:pt>
                <c:pt idx="5">
                  <c:v>29.958087921142578</c:v>
                </c:pt>
                <c:pt idx="6">
                  <c:v>30.230155944824219</c:v>
                </c:pt>
                <c:pt idx="7">
                  <c:v>29.565187454223633</c:v>
                </c:pt>
                <c:pt idx="8">
                  <c:v>27.949380874633789</c:v>
                </c:pt>
                <c:pt idx="9">
                  <c:v>26.217578887939453</c:v>
                </c:pt>
                <c:pt idx="10">
                  <c:v>23.065671920776367</c:v>
                </c:pt>
                <c:pt idx="11">
                  <c:v>22.834812164306641</c:v>
                </c:pt>
                <c:pt idx="12">
                  <c:v>20.33000373840332</c:v>
                </c:pt>
                <c:pt idx="13">
                  <c:v>20.716344833374023</c:v>
                </c:pt>
                <c:pt idx="14">
                  <c:v>18.393341064453125</c:v>
                </c:pt>
                <c:pt idx="15">
                  <c:v>16.515666961669922</c:v>
                </c:pt>
                <c:pt idx="16">
                  <c:v>14.110957145690918</c:v>
                </c:pt>
                <c:pt idx="17">
                  <c:v>18.446578979492188</c:v>
                </c:pt>
                <c:pt idx="18">
                  <c:v>17.403285980224609</c:v>
                </c:pt>
                <c:pt idx="19">
                  <c:v>17.153528213500977</c:v>
                </c:pt>
                <c:pt idx="20">
                  <c:v>15.566752433776855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D7EE-4D69-AC5B-30E705FCCDCC}"/>
            </c:ext>
          </c:extLst>
        </c:ser>
        <c:ser>
          <c:idx val="18"/>
          <c:order val="16"/>
          <c:tx>
            <c:strRef>
              <c:f>'5'!$B$21</c:f>
              <c:strCache>
                <c:ptCount val="1"/>
                <c:pt idx="0">
                  <c:v>URY</c:v>
                </c:pt>
              </c:strCache>
            </c:strRef>
          </c:tx>
          <c:spPr>
            <a:ln w="2857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'5'!$C$4:$W$4</c:f>
              <c:strCache>
                <c:ptCount val="2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</c:strCache>
            </c:strRef>
          </c:cat>
          <c:val>
            <c:numRef>
              <c:f>'5'!$C$21:$W$21</c:f>
              <c:numCache>
                <c:formatCode>0</c:formatCode>
                <c:ptCount val="21"/>
                <c:pt idx="0">
                  <c:v>11.772184371948242</c:v>
                </c:pt>
                <c:pt idx="1">
                  <c:v>13.025636672973633</c:v>
                </c:pt>
                <c:pt idx="2">
                  <c:v>12.149932861328125</c:v>
                </c:pt>
                <c:pt idx="3">
                  <c:v>8.6665973663330078</c:v>
                </c:pt>
                <c:pt idx="4">
                  <c:v>9.0558414459228516</c:v>
                </c:pt>
                <c:pt idx="5">
                  <c:v>4.9746270179748535</c:v>
                </c:pt>
                <c:pt idx="6">
                  <c:v>6.0477023124694824</c:v>
                </c:pt>
                <c:pt idx="7">
                  <c:v>4.8753628730773926</c:v>
                </c:pt>
                <c:pt idx="8">
                  <c:v>4.2148504257202148</c:v>
                </c:pt>
                <c:pt idx="9">
                  <c:v>4.2156963348388672</c:v>
                </c:pt>
                <c:pt idx="10">
                  <c:v>3.9434285163879395</c:v>
                </c:pt>
                <c:pt idx="11">
                  <c:v>3.4458074569702148</c:v>
                </c:pt>
                <c:pt idx="12">
                  <c:v>3.8563013076782227</c:v>
                </c:pt>
                <c:pt idx="13">
                  <c:v>3.5427837371826172</c:v>
                </c:pt>
                <c:pt idx="14">
                  <c:v>2.8764021396636963</c:v>
                </c:pt>
                <c:pt idx="15">
                  <c:v>2.8609726428985596</c:v>
                </c:pt>
                <c:pt idx="16">
                  <c:v>3.1808047294616699</c:v>
                </c:pt>
                <c:pt idx="17">
                  <c:v>4.6586627960205078</c:v>
                </c:pt>
                <c:pt idx="18">
                  <c:v>4.559272289276123</c:v>
                </c:pt>
                <c:pt idx="19">
                  <c:v>3.9979178905487061</c:v>
                </c:pt>
                <c:pt idx="20">
                  <c:v>3.5056796073913574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D7EE-4D69-AC5B-30E705FCCDCC}"/>
            </c:ext>
          </c:extLst>
        </c:ser>
        <c:ser>
          <c:idx val="19"/>
          <c:order val="17"/>
          <c:tx>
            <c:strRef>
              <c:f>'5'!$B$22</c:f>
              <c:strCache>
                <c:ptCount val="1"/>
                <c:pt idx="0">
                  <c:v>VEN</c:v>
                </c:pt>
              </c:strCache>
            </c:strRef>
          </c:tx>
          <c:spPr>
            <a:ln w="28575" cap="rnd">
              <a:solidFill>
                <a:srgbClr val="D9D9D9"/>
              </a:solidFill>
              <a:round/>
            </a:ln>
            <a:effectLst/>
          </c:spPr>
          <c:marker>
            <c:symbol val="none"/>
          </c:marker>
          <c:cat>
            <c:strRef>
              <c:f>'5'!$C$4:$W$4</c:f>
              <c:strCache>
                <c:ptCount val="2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</c:strCache>
            </c:strRef>
          </c:cat>
          <c:val>
            <c:numRef>
              <c:f>'5'!$C$22:$W$22</c:f>
              <c:numCache>
                <c:formatCode>0</c:formatCode>
                <c:ptCount val="21"/>
                <c:pt idx="0">
                  <c:v>34.786518096923828</c:v>
                </c:pt>
                <c:pt idx="1">
                  <c:v>25.831439971923828</c:v>
                </c:pt>
                <c:pt idx="2">
                  <c:v>23.026056289672852</c:v>
                </c:pt>
                <c:pt idx="3">
                  <c:v>13.7447509765625</c:v>
                </c:pt>
                <c:pt idx="4">
                  <c:v>10.19660758972168</c:v>
                </c:pt>
                <c:pt idx="5">
                  <c:v>9.0856914520263672</c:v>
                </c:pt>
                <c:pt idx="6">
                  <c:v>8.0975875854492188</c:v>
                </c:pt>
                <c:pt idx="7">
                  <c:v>8.1186361312866211</c:v>
                </c:pt>
                <c:pt idx="8">
                  <c:v>8.4276628494262695</c:v>
                </c:pt>
                <c:pt idx="9">
                  <c:v>8.5514430999755859</c:v>
                </c:pt>
                <c:pt idx="10">
                  <c:v>7.9765357971191406</c:v>
                </c:pt>
                <c:pt idx="11">
                  <c:v>6.1628198623657227</c:v>
                </c:pt>
                <c:pt idx="12">
                  <c:v>8.7236251831054688</c:v>
                </c:pt>
                <c:pt idx="13">
                  <c:v>19.372528076171875</c:v>
                </c:pt>
                <c:pt idx="14">
                  <c:v>17.856193542480469</c:v>
                </c:pt>
                <c:pt idx="15">
                  <c:v>24.70770263671875</c:v>
                </c:pt>
                <c:pt idx="16">
                  <c:v>49.994319915771484</c:v>
                </c:pt>
                <c:pt idx="17">
                  <c:v>75.280937194824219</c:v>
                </c:pt>
                <c:pt idx="18">
                  <c:v>53.867767333984375</c:v>
                </c:pt>
                <c:pt idx="19">
                  <c:v>53.867767333984375</c:v>
                </c:pt>
                <c:pt idx="20">
                  <c:v>53.867767333984375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D7EE-4D69-AC5B-30E705FCCDCC}"/>
            </c:ext>
          </c:extLst>
        </c:ser>
        <c:ser>
          <c:idx val="20"/>
          <c:order val="18"/>
          <c:tx>
            <c:strRef>
              <c:f>'5'!$B$23</c:f>
              <c:strCache>
                <c:ptCount val="1"/>
                <c:pt idx="0">
                  <c:v> LAC</c:v>
                </c:pt>
              </c:strCache>
            </c:strRef>
          </c:tx>
          <c:spPr>
            <a:ln w="38100" cap="rnd">
              <a:solidFill>
                <a:srgbClr val="004E70"/>
              </a:solidFill>
              <a:prstDash val="solid"/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1.4767931262838362E-2"/>
                  <c:y val="-4.751126989768246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615-4C7E-88F6-0195EB0A27EA}"/>
                </c:ext>
              </c:extLst>
            </c:dLbl>
            <c:dLbl>
              <c:idx val="20"/>
              <c:layout>
                <c:manualLayout>
                  <c:x val="-2.0675103767973706E-2"/>
                  <c:y val="-5.22623968874506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615-4C7E-88F6-0195EB0A27E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rgbClr val="004E70"/>
                    </a:solidFill>
                    <a:latin typeface="Montserrat" pitchFamily="2" charset="0"/>
                    <a:ea typeface="+mn-ea"/>
                    <a:cs typeface="Arial" panose="020B0604020202020204" pitchFamily="34" charset="0"/>
                  </a:defRPr>
                </a:pPr>
                <a:endParaRPr lang="es-MX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'5'!$C$23:$W$23</c:f>
              <c:numCache>
                <c:formatCode>0</c:formatCode>
                <c:ptCount val="21"/>
                <c:pt idx="0">
                  <c:v>33.446946530933914</c:v>
                </c:pt>
                <c:pt idx="1">
                  <c:v>30.031447361963487</c:v>
                </c:pt>
                <c:pt idx="2">
                  <c:v>28.221646908165862</c:v>
                </c:pt>
                <c:pt idx="3">
                  <c:v>25.801681854668441</c:v>
                </c:pt>
                <c:pt idx="4">
                  <c:v>24.946956455225504</c:v>
                </c:pt>
                <c:pt idx="5">
                  <c:v>24.508410600341087</c:v>
                </c:pt>
                <c:pt idx="6">
                  <c:v>23.832578763423843</c:v>
                </c:pt>
                <c:pt idx="7">
                  <c:v>22.863869667002742</c:v>
                </c:pt>
                <c:pt idx="8">
                  <c:v>20.624120564671969</c:v>
                </c:pt>
                <c:pt idx="9">
                  <c:v>18.316526180967916</c:v>
                </c:pt>
                <c:pt idx="10">
                  <c:v>16.407633197956454</c:v>
                </c:pt>
                <c:pt idx="11">
                  <c:v>14.447771332133126</c:v>
                </c:pt>
                <c:pt idx="12">
                  <c:v>14.215626762807153</c:v>
                </c:pt>
                <c:pt idx="13">
                  <c:v>14.464200962036566</c:v>
                </c:pt>
                <c:pt idx="14">
                  <c:v>14.076534397798968</c:v>
                </c:pt>
                <c:pt idx="15">
                  <c:v>14.396799946575442</c:v>
                </c:pt>
                <c:pt idx="16">
                  <c:v>15.578836892640046</c:v>
                </c:pt>
                <c:pt idx="17">
                  <c:v>17.645435099312628</c:v>
                </c:pt>
                <c:pt idx="18">
                  <c:v>16.87096567552614</c:v>
                </c:pt>
                <c:pt idx="19">
                  <c:v>14.3174846136525</c:v>
                </c:pt>
                <c:pt idx="20">
                  <c:v>12.376502318729861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D7EE-4D69-AC5B-30E705FCCD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5717568"/>
        <c:axId val="615719488"/>
      </c:lineChart>
      <c:catAx>
        <c:axId val="615717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312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ntserrat" pitchFamily="2" charset="0"/>
                <a:ea typeface="+mn-ea"/>
                <a:cs typeface="Arial" panose="020B0604020202020204" pitchFamily="34" charset="0"/>
              </a:defRPr>
            </a:pPr>
            <a:endParaRPr lang="es-MX"/>
          </a:p>
        </c:txPr>
        <c:crossAx val="615719488"/>
        <c:crosses val="autoZero"/>
        <c:auto val="1"/>
        <c:lblAlgn val="ctr"/>
        <c:lblOffset val="100"/>
        <c:noMultiLvlLbl val="0"/>
      </c:catAx>
      <c:valAx>
        <c:axId val="615719488"/>
        <c:scaling>
          <c:orientation val="minMax"/>
          <c:max val="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Montserrat" pitchFamily="2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/>
                    </a:solidFill>
                    <a:latin typeface="Montserrat" pitchFamily="2" charset="0"/>
                    <a:cs typeface="Arial" panose="020B0604020202020204" pitchFamily="34" charset="0"/>
                  </a:rPr>
                  <a:t>% of the 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/>
                  </a:solidFill>
                  <a:latin typeface="Montserrat" pitchFamily="2" charset="0"/>
                  <a:ea typeface="+mn-ea"/>
                  <a:cs typeface="Arial" panose="020B0604020202020204" pitchFamily="34" charset="0"/>
                </a:defRPr>
              </a:pPr>
              <a:endParaRPr lang="es-MX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Montserrat" pitchFamily="2" charset="0"/>
                <a:ea typeface="+mn-ea"/>
                <a:cs typeface="Arial" panose="020B0604020202020204" pitchFamily="34" charset="0"/>
              </a:defRPr>
            </a:pPr>
            <a:endParaRPr lang="es-MX"/>
          </a:p>
        </c:txPr>
        <c:crossAx val="615717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ayout>
        <c:manualLayout>
          <c:xMode val="edge"/>
          <c:yMode val="edge"/>
          <c:x val="0.12912926022162532"/>
          <c:y val="3.8073653032101785E-2"/>
          <c:w val="0.15669257742791365"/>
          <c:h val="8.598949526927365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ontserrat" pitchFamily="2" charset="0"/>
              <a:ea typeface="+mn-ea"/>
              <a:cs typeface="Arial" panose="020B0604020202020204" pitchFamily="34" charset="0"/>
            </a:defRPr>
          </a:pPr>
          <a:endParaRPr lang="es-MX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latin typeface="Montserrat" pitchFamily="2" charset="0"/>
          <a:cs typeface="Arial" panose="020B0604020202020204" pitchFamily="34" charset="0"/>
        </a:defRPr>
      </a:pPr>
      <a:endParaRPr lang="es-MX"/>
    </a:p>
  </c:txPr>
  <c:printSettings>
    <c:headerFooter/>
    <c:pageMargins b="0.75" l="0.7" r="0.7" t="0.75" header="0.3" footer="0.3"/>
    <c:pageSetup/>
  </c:printSettings>
  <c:userShapes r:id="rId4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2511106455045587"/>
          <c:y val="2.2807130907710148E-2"/>
          <c:w val="0.87488893544954394"/>
          <c:h val="0.79075015160546724"/>
        </c:manualLayout>
      </c:layout>
      <c:lineChart>
        <c:grouping val="standard"/>
        <c:varyColors val="0"/>
        <c:ser>
          <c:idx val="13"/>
          <c:order val="0"/>
          <c:tx>
            <c:strRef>
              <c:f>'5'!$B$42</c:f>
              <c:strCache>
                <c:ptCount val="1"/>
                <c:pt idx="0">
                  <c:v>ARG</c:v>
                </c:pt>
              </c:strCache>
            </c:strRef>
          </c:tx>
          <c:spPr>
            <a:ln w="2857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'5'!$C$41:$W$41</c:f>
              <c:strCache>
                <c:ptCount val="2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</c:strCache>
            </c:strRef>
          </c:cat>
          <c:val>
            <c:numRef>
              <c:f>'5'!$C$42:$W$42</c:f>
              <c:numCache>
                <c:formatCode>0</c:formatCode>
                <c:ptCount val="21"/>
                <c:pt idx="0">
                  <c:v>23.022911071777344</c:v>
                </c:pt>
                <c:pt idx="1">
                  <c:v>26.926044464111328</c:v>
                </c:pt>
                <c:pt idx="2">
                  <c:v>27.641334533691406</c:v>
                </c:pt>
                <c:pt idx="3">
                  <c:v>27.848964691162109</c:v>
                </c:pt>
                <c:pt idx="4">
                  <c:v>27.477052688598633</c:v>
                </c:pt>
                <c:pt idx="5">
                  <c:v>26.714622497558594</c:v>
                </c:pt>
                <c:pt idx="6">
                  <c:v>23.234474182128906</c:v>
                </c:pt>
                <c:pt idx="7">
                  <c:v>21.96925163269043</c:v>
                </c:pt>
                <c:pt idx="8">
                  <c:v>18.013568878173828</c:v>
                </c:pt>
                <c:pt idx="9">
                  <c:v>14.993183135986328</c:v>
                </c:pt>
                <c:pt idx="10">
                  <c:v>11.623519897460938</c:v>
                </c:pt>
                <c:pt idx="11">
                  <c:v>14.168858528137207</c:v>
                </c:pt>
                <c:pt idx="12">
                  <c:v>16.860288619995117</c:v>
                </c:pt>
                <c:pt idx="13">
                  <c:v>11.83381175994873</c:v>
                </c:pt>
                <c:pt idx="14">
                  <c:v>9.605499267578125</c:v>
                </c:pt>
                <c:pt idx="15">
                  <c:v>11.343873977661133</c:v>
                </c:pt>
                <c:pt idx="16">
                  <c:v>12.223098754882813</c:v>
                </c:pt>
                <c:pt idx="17">
                  <c:v>15.851166725158691</c:v>
                </c:pt>
                <c:pt idx="18">
                  <c:v>14.83424186706543</c:v>
                </c:pt>
                <c:pt idx="19">
                  <c:v>12.861659049987793</c:v>
                </c:pt>
                <c:pt idx="20">
                  <c:v>11.15138053894043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EE-4D69-AC5B-30E705FCCDCC}"/>
            </c:ext>
          </c:extLst>
        </c:ser>
        <c:ser>
          <c:idx val="3"/>
          <c:order val="1"/>
          <c:tx>
            <c:strRef>
              <c:f>'5'!$B$43</c:f>
              <c:strCache>
                <c:ptCount val="1"/>
                <c:pt idx="0">
                  <c:v>BOL</c:v>
                </c:pt>
              </c:strCache>
            </c:strRef>
          </c:tx>
          <c:spPr>
            <a:ln w="2857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'5'!$C$41:$W$41</c:f>
              <c:strCache>
                <c:ptCount val="2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</c:strCache>
            </c:strRef>
          </c:cat>
          <c:val>
            <c:numRef>
              <c:f>'5'!$C$43:$W$43</c:f>
              <c:numCache>
                <c:formatCode>0</c:formatCode>
                <c:ptCount val="21"/>
                <c:pt idx="0">
                  <c:v>21.16325569152832</c:v>
                </c:pt>
                <c:pt idx="1">
                  <c:v>21.766212463378906</c:v>
                </c:pt>
                <c:pt idx="2">
                  <c:v>22.369171142578125</c:v>
                </c:pt>
                <c:pt idx="3">
                  <c:v>19.35621452331543</c:v>
                </c:pt>
                <c:pt idx="4">
                  <c:v>21.454442977905273</c:v>
                </c:pt>
                <c:pt idx="5">
                  <c:v>17.52546501159668</c:v>
                </c:pt>
                <c:pt idx="6">
                  <c:v>15.340775489807129</c:v>
                </c:pt>
                <c:pt idx="7">
                  <c:v>14.76222038269043</c:v>
                </c:pt>
                <c:pt idx="8">
                  <c:v>14.183666229248047</c:v>
                </c:pt>
                <c:pt idx="9">
                  <c:v>13.766546249389648</c:v>
                </c:pt>
                <c:pt idx="10">
                  <c:v>13.079665184020996</c:v>
                </c:pt>
                <c:pt idx="11">
                  <c:v>11.993228912353516</c:v>
                </c:pt>
                <c:pt idx="12">
                  <c:v>13.476772308349609</c:v>
                </c:pt>
                <c:pt idx="13">
                  <c:v>12.48131275177002</c:v>
                </c:pt>
                <c:pt idx="14">
                  <c:v>13.498062133789063</c:v>
                </c:pt>
                <c:pt idx="15">
                  <c:v>12.490303993225098</c:v>
                </c:pt>
                <c:pt idx="16">
                  <c:v>11.756442070007324</c:v>
                </c:pt>
                <c:pt idx="17">
                  <c:v>13.420627593994141</c:v>
                </c:pt>
                <c:pt idx="18">
                  <c:v>12.864875793457031</c:v>
                </c:pt>
                <c:pt idx="19">
                  <c:v>12.590672492980957</c:v>
                </c:pt>
                <c:pt idx="20">
                  <c:v>12.32231330871582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EE-4D69-AC5B-30E705FCCDCC}"/>
            </c:ext>
          </c:extLst>
        </c:ser>
        <c:ser>
          <c:idx val="6"/>
          <c:order val="2"/>
          <c:tx>
            <c:strRef>
              <c:f>'5'!$B$44</c:f>
              <c:strCache>
                <c:ptCount val="1"/>
                <c:pt idx="0">
                  <c:v>BRA</c:v>
                </c:pt>
              </c:strCache>
            </c:strRef>
          </c:tx>
          <c:spPr>
            <a:ln w="2857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'5'!$C$41:$W$41</c:f>
              <c:strCache>
                <c:ptCount val="2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</c:strCache>
            </c:strRef>
          </c:cat>
          <c:val>
            <c:numRef>
              <c:f>'5'!$C$44:$W$44</c:f>
              <c:numCache>
                <c:formatCode>0</c:formatCode>
                <c:ptCount val="21"/>
                <c:pt idx="0">
                  <c:v>24.187110900878906</c:v>
                </c:pt>
                <c:pt idx="1">
                  <c:v>24.079402923583984</c:v>
                </c:pt>
                <c:pt idx="2">
                  <c:v>24.315074920654297</c:v>
                </c:pt>
                <c:pt idx="3">
                  <c:v>23.410049438476563</c:v>
                </c:pt>
                <c:pt idx="4">
                  <c:v>22.861953735351563</c:v>
                </c:pt>
                <c:pt idx="5">
                  <c:v>22.044076919555664</c:v>
                </c:pt>
                <c:pt idx="6">
                  <c:v>21.250957489013672</c:v>
                </c:pt>
                <c:pt idx="7">
                  <c:v>21.153415679931641</c:v>
                </c:pt>
                <c:pt idx="8">
                  <c:v>21.055873870849609</c:v>
                </c:pt>
                <c:pt idx="9">
                  <c:v>19.916238784790039</c:v>
                </c:pt>
                <c:pt idx="10">
                  <c:v>18.982109069824219</c:v>
                </c:pt>
                <c:pt idx="11">
                  <c:v>19.039138793945313</c:v>
                </c:pt>
                <c:pt idx="12">
                  <c:v>19.293371200561523</c:v>
                </c:pt>
                <c:pt idx="13">
                  <c:v>18.592309951782227</c:v>
                </c:pt>
                <c:pt idx="14">
                  <c:v>18.510141372680664</c:v>
                </c:pt>
                <c:pt idx="15">
                  <c:v>19.342800140380859</c:v>
                </c:pt>
                <c:pt idx="16">
                  <c:v>17.71306037902832</c:v>
                </c:pt>
                <c:pt idx="17">
                  <c:v>20.028976440429688</c:v>
                </c:pt>
                <c:pt idx="18">
                  <c:v>19.643621444702148</c:v>
                </c:pt>
                <c:pt idx="19">
                  <c:v>18.57042121887207</c:v>
                </c:pt>
                <c:pt idx="20">
                  <c:v>17.555852890014648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7EE-4D69-AC5B-30E705FCCDCC}"/>
            </c:ext>
          </c:extLst>
        </c:ser>
        <c:ser>
          <c:idx val="0"/>
          <c:order val="3"/>
          <c:tx>
            <c:strRef>
              <c:f>'5'!$B$45</c:f>
              <c:strCache>
                <c:ptCount val="1"/>
                <c:pt idx="0">
                  <c:v>CHL</c:v>
                </c:pt>
              </c:strCache>
            </c:strRef>
          </c:tx>
          <c:spPr>
            <a:ln w="2857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'5'!$C$41:$W$41</c:f>
              <c:strCache>
                <c:ptCount val="2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</c:strCache>
            </c:strRef>
          </c:cat>
          <c:val>
            <c:numRef>
              <c:f>'5'!$C$45:$W$45</c:f>
              <c:numCache>
                <c:formatCode>0</c:formatCode>
                <c:ptCount val="21"/>
                <c:pt idx="0">
                  <c:v>24.52642822265625</c:v>
                </c:pt>
                <c:pt idx="1">
                  <c:v>23.737665176391602</c:v>
                </c:pt>
                <c:pt idx="2">
                  <c:v>22.974269866943359</c:v>
                </c:pt>
                <c:pt idx="3">
                  <c:v>22.235424041748047</c:v>
                </c:pt>
                <c:pt idx="4">
                  <c:v>21.048152923583984</c:v>
                </c:pt>
                <c:pt idx="5">
                  <c:v>19.924278259277344</c:v>
                </c:pt>
                <c:pt idx="6">
                  <c:v>18.86041259765625</c:v>
                </c:pt>
                <c:pt idx="7">
                  <c:v>18.058792114257813</c:v>
                </c:pt>
                <c:pt idx="8">
                  <c:v>17.257173538208008</c:v>
                </c:pt>
                <c:pt idx="9">
                  <c:v>15.269649505615234</c:v>
                </c:pt>
                <c:pt idx="10">
                  <c:v>13.282124519348145</c:v>
                </c:pt>
                <c:pt idx="11">
                  <c:v>13.838159561157227</c:v>
                </c:pt>
                <c:pt idx="12">
                  <c:v>14.394195556640625</c:v>
                </c:pt>
                <c:pt idx="13">
                  <c:v>13.269428253173828</c:v>
                </c:pt>
                <c:pt idx="14">
                  <c:v>12.144660949707031</c:v>
                </c:pt>
                <c:pt idx="15">
                  <c:v>12.608997344970703</c:v>
                </c:pt>
                <c:pt idx="16">
                  <c:v>13.091086387634277</c:v>
                </c:pt>
                <c:pt idx="17">
                  <c:v>13.591607093811035</c:v>
                </c:pt>
                <c:pt idx="18">
                  <c:v>10.79689884185791</c:v>
                </c:pt>
                <c:pt idx="19">
                  <c:v>8.0021905899047852</c:v>
                </c:pt>
                <c:pt idx="20">
                  <c:v>5.9308748245239258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7EE-4D69-AC5B-30E705FCCDCC}"/>
            </c:ext>
          </c:extLst>
        </c:ser>
        <c:ser>
          <c:idx val="2"/>
          <c:order val="4"/>
          <c:tx>
            <c:strRef>
              <c:f>'5'!$B$46</c:f>
              <c:strCache>
                <c:ptCount val="1"/>
                <c:pt idx="0">
                  <c:v>COL</c:v>
                </c:pt>
              </c:strCache>
            </c:strRef>
          </c:tx>
          <c:spPr>
            <a:ln w="2857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'5'!$C$41:$W$41</c:f>
              <c:strCache>
                <c:ptCount val="2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</c:strCache>
            </c:strRef>
          </c:cat>
          <c:val>
            <c:numRef>
              <c:f>'5'!$C$46:$W$46</c:f>
              <c:numCache>
                <c:formatCode>0</c:formatCode>
                <c:ptCount val="21"/>
                <c:pt idx="0">
                  <c:v>26.935308456420898</c:v>
                </c:pt>
                <c:pt idx="1">
                  <c:v>25.400453567504883</c:v>
                </c:pt>
                <c:pt idx="2">
                  <c:v>27.348258972167969</c:v>
                </c:pt>
                <c:pt idx="3">
                  <c:v>22.210733413696289</c:v>
                </c:pt>
                <c:pt idx="4">
                  <c:v>24.052228927612305</c:v>
                </c:pt>
                <c:pt idx="5">
                  <c:v>23.820743560791016</c:v>
                </c:pt>
                <c:pt idx="6">
                  <c:v>24.050685882568359</c:v>
                </c:pt>
                <c:pt idx="7">
                  <c:v>24.44743537902832</c:v>
                </c:pt>
                <c:pt idx="8">
                  <c:v>23.773138046264648</c:v>
                </c:pt>
                <c:pt idx="9">
                  <c:v>22.936904907226563</c:v>
                </c:pt>
                <c:pt idx="10">
                  <c:v>22.844123840332031</c:v>
                </c:pt>
                <c:pt idx="11">
                  <c:v>21.947647094726563</c:v>
                </c:pt>
                <c:pt idx="12">
                  <c:v>22.793067932128906</c:v>
                </c:pt>
                <c:pt idx="13">
                  <c:v>23.11981201171875</c:v>
                </c:pt>
                <c:pt idx="14">
                  <c:v>23.688838958740234</c:v>
                </c:pt>
                <c:pt idx="15">
                  <c:v>23.012002944946289</c:v>
                </c:pt>
                <c:pt idx="16">
                  <c:v>22.513420104980469</c:v>
                </c:pt>
                <c:pt idx="17">
                  <c:v>24.878913879394531</c:v>
                </c:pt>
                <c:pt idx="18">
                  <c:v>24.558988571166992</c:v>
                </c:pt>
                <c:pt idx="19">
                  <c:v>21.709625244140625</c:v>
                </c:pt>
                <c:pt idx="20">
                  <c:v>19.190849304199219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7EE-4D69-AC5B-30E705FCCDCC}"/>
            </c:ext>
          </c:extLst>
        </c:ser>
        <c:ser>
          <c:idx val="5"/>
          <c:order val="5"/>
          <c:tx>
            <c:strRef>
              <c:f>'5'!$B$47</c:f>
              <c:strCache>
                <c:ptCount val="1"/>
                <c:pt idx="0">
                  <c:v>CRI</c:v>
                </c:pt>
              </c:strCache>
            </c:strRef>
          </c:tx>
          <c:spPr>
            <a:ln w="2857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'5'!$C$41:$W$41</c:f>
              <c:strCache>
                <c:ptCount val="2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</c:strCache>
            </c:strRef>
          </c:cat>
          <c:val>
            <c:numRef>
              <c:f>'5'!$C$47:$W$47</c:f>
              <c:numCache>
                <c:formatCode>0</c:formatCode>
                <c:ptCount val="21"/>
                <c:pt idx="0">
                  <c:v>20.232477188110352</c:v>
                </c:pt>
                <c:pt idx="1">
                  <c:v>21.898368835449219</c:v>
                </c:pt>
                <c:pt idx="2">
                  <c:v>19.71527099609375</c:v>
                </c:pt>
                <c:pt idx="3">
                  <c:v>20.289663314819336</c:v>
                </c:pt>
                <c:pt idx="4">
                  <c:v>18.388881683349609</c:v>
                </c:pt>
                <c:pt idx="5">
                  <c:v>18.100149154663086</c:v>
                </c:pt>
                <c:pt idx="6">
                  <c:v>17.770160675048828</c:v>
                </c:pt>
                <c:pt idx="7">
                  <c:v>17.093246459960938</c:v>
                </c:pt>
                <c:pt idx="8">
                  <c:v>15.746500015258789</c:v>
                </c:pt>
                <c:pt idx="9">
                  <c:v>15.900924682617188</c:v>
                </c:pt>
                <c:pt idx="10">
                  <c:v>15.414279937744141</c:v>
                </c:pt>
                <c:pt idx="11">
                  <c:v>15.166674613952637</c:v>
                </c:pt>
                <c:pt idx="12">
                  <c:v>13.914436340332031</c:v>
                </c:pt>
                <c:pt idx="13">
                  <c:v>13.958318710327148</c:v>
                </c:pt>
                <c:pt idx="14">
                  <c:v>13.85936164855957</c:v>
                </c:pt>
                <c:pt idx="15">
                  <c:v>14.028373718261719</c:v>
                </c:pt>
                <c:pt idx="16">
                  <c:v>14.879727363586426</c:v>
                </c:pt>
                <c:pt idx="17">
                  <c:v>18.712263107299805</c:v>
                </c:pt>
                <c:pt idx="18">
                  <c:v>16.404233932495117</c:v>
                </c:pt>
                <c:pt idx="19">
                  <c:v>15.634213447570801</c:v>
                </c:pt>
                <c:pt idx="20">
                  <c:v>14.285224914550781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7EE-4D69-AC5B-30E705FCCDCC}"/>
            </c:ext>
          </c:extLst>
        </c:ser>
        <c:ser>
          <c:idx val="7"/>
          <c:order val="6"/>
          <c:tx>
            <c:strRef>
              <c:f>'5'!$B$48</c:f>
              <c:strCache>
                <c:ptCount val="1"/>
                <c:pt idx="0">
                  <c:v>DOM</c:v>
                </c:pt>
              </c:strCache>
            </c:strRef>
          </c:tx>
          <c:spPr>
            <a:ln w="2857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'5'!$C$41:$W$41</c:f>
              <c:strCache>
                <c:ptCount val="2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</c:strCache>
            </c:strRef>
          </c:cat>
          <c:val>
            <c:numRef>
              <c:f>'5'!$C$48:$W$48</c:f>
              <c:numCache>
                <c:formatCode>0</c:formatCode>
                <c:ptCount val="21"/>
                <c:pt idx="0">
                  <c:v>27.390316009521484</c:v>
                </c:pt>
                <c:pt idx="1">
                  <c:v>28.124729156494141</c:v>
                </c:pt>
                <c:pt idx="2">
                  <c:v>26.530986785888672</c:v>
                </c:pt>
                <c:pt idx="3">
                  <c:v>25.531867980957031</c:v>
                </c:pt>
                <c:pt idx="4">
                  <c:v>27.275680541992188</c:v>
                </c:pt>
                <c:pt idx="5">
                  <c:v>27.748525619506836</c:v>
                </c:pt>
                <c:pt idx="6">
                  <c:v>26.284385681152344</c:v>
                </c:pt>
                <c:pt idx="7">
                  <c:v>26.496257781982422</c:v>
                </c:pt>
                <c:pt idx="8">
                  <c:v>28.946372985839844</c:v>
                </c:pt>
                <c:pt idx="9">
                  <c:v>29.316965103149414</c:v>
                </c:pt>
                <c:pt idx="10">
                  <c:v>28.941011428833008</c:v>
                </c:pt>
                <c:pt idx="11">
                  <c:v>26.334131240844727</c:v>
                </c:pt>
                <c:pt idx="12">
                  <c:v>25.451595306396484</c:v>
                </c:pt>
                <c:pt idx="13">
                  <c:v>23.7127685546875</c:v>
                </c:pt>
                <c:pt idx="14">
                  <c:v>22.355861663818359</c:v>
                </c:pt>
                <c:pt idx="15">
                  <c:v>21.285907745361328</c:v>
                </c:pt>
                <c:pt idx="16">
                  <c:v>19.962697982788086</c:v>
                </c:pt>
                <c:pt idx="17">
                  <c:v>25.927192687988281</c:v>
                </c:pt>
                <c:pt idx="18">
                  <c:v>22.693580627441406</c:v>
                </c:pt>
                <c:pt idx="19">
                  <c:v>20.271793365478516</c:v>
                </c:pt>
                <c:pt idx="20">
                  <c:v>18.108451843261719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7EE-4D69-AC5B-30E705FCCDCC}"/>
            </c:ext>
          </c:extLst>
        </c:ser>
        <c:ser>
          <c:idx val="8"/>
          <c:order val="7"/>
          <c:tx>
            <c:strRef>
              <c:f>'5'!$B$49</c:f>
              <c:strCache>
                <c:ptCount val="1"/>
                <c:pt idx="0">
                  <c:v>ECU</c:v>
                </c:pt>
              </c:strCache>
            </c:strRef>
          </c:tx>
          <c:spPr>
            <a:ln w="2857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'5'!$C$41:$W$41</c:f>
              <c:strCache>
                <c:ptCount val="2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</c:strCache>
            </c:strRef>
          </c:cat>
          <c:val>
            <c:numRef>
              <c:f>'5'!$C$49:$W$49</c:f>
              <c:numCache>
                <c:formatCode>0</c:formatCode>
                <c:ptCount val="21"/>
                <c:pt idx="0">
                  <c:v>26.247650146484375</c:v>
                </c:pt>
                <c:pt idx="1">
                  <c:v>25.315877914428711</c:v>
                </c:pt>
                <c:pt idx="2">
                  <c:v>25.582992553710938</c:v>
                </c:pt>
                <c:pt idx="3">
                  <c:v>26.702112197875977</c:v>
                </c:pt>
                <c:pt idx="4">
                  <c:v>26.665180206298828</c:v>
                </c:pt>
                <c:pt idx="5">
                  <c:v>25.818733215332031</c:v>
                </c:pt>
                <c:pt idx="6">
                  <c:v>27.694272994995117</c:v>
                </c:pt>
                <c:pt idx="7">
                  <c:v>25.876665115356445</c:v>
                </c:pt>
                <c:pt idx="8">
                  <c:v>25.998760223388672</c:v>
                </c:pt>
                <c:pt idx="9">
                  <c:v>23.91425895690918</c:v>
                </c:pt>
                <c:pt idx="10">
                  <c:v>25.419008255004883</c:v>
                </c:pt>
                <c:pt idx="11">
                  <c:v>23.049327850341797</c:v>
                </c:pt>
                <c:pt idx="12">
                  <c:v>23.107000350952148</c:v>
                </c:pt>
                <c:pt idx="13">
                  <c:v>23.72966194152832</c:v>
                </c:pt>
                <c:pt idx="14">
                  <c:v>22.28325080871582</c:v>
                </c:pt>
                <c:pt idx="15">
                  <c:v>23.074090957641602</c:v>
                </c:pt>
                <c:pt idx="16">
                  <c:v>23.261062622070313</c:v>
                </c:pt>
                <c:pt idx="17">
                  <c:v>25.683143615722656</c:v>
                </c:pt>
                <c:pt idx="18">
                  <c:v>25.928991317749023</c:v>
                </c:pt>
                <c:pt idx="19">
                  <c:v>25.726709365844727</c:v>
                </c:pt>
                <c:pt idx="20">
                  <c:v>24.52301025390625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7EE-4D69-AC5B-30E705FCCDCC}"/>
            </c:ext>
          </c:extLst>
        </c:ser>
        <c:ser>
          <c:idx val="9"/>
          <c:order val="8"/>
          <c:tx>
            <c:strRef>
              <c:f>'5'!$B$50</c:f>
              <c:strCache>
                <c:ptCount val="1"/>
                <c:pt idx="0">
                  <c:v>GTM</c:v>
                </c:pt>
              </c:strCache>
            </c:strRef>
          </c:tx>
          <c:spPr>
            <a:ln w="2857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'5'!$C$41:$W$41</c:f>
              <c:strCache>
                <c:ptCount val="2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</c:strCache>
            </c:strRef>
          </c:cat>
          <c:val>
            <c:numRef>
              <c:f>'5'!$C$50:$W$50</c:f>
              <c:numCache>
                <c:formatCode>0</c:formatCode>
                <c:ptCount val="21"/>
                <c:pt idx="0">
                  <c:v>19.583856582641602</c:v>
                </c:pt>
                <c:pt idx="1">
                  <c:v>23.13469123840332</c:v>
                </c:pt>
                <c:pt idx="2">
                  <c:v>22.527362823486328</c:v>
                </c:pt>
                <c:pt idx="3">
                  <c:v>21.920036315917969</c:v>
                </c:pt>
                <c:pt idx="4">
                  <c:v>22.049030303955078</c:v>
                </c:pt>
                <c:pt idx="5">
                  <c:v>22.178783416748047</c:v>
                </c:pt>
                <c:pt idx="6">
                  <c:v>22.309299468994141</c:v>
                </c:pt>
                <c:pt idx="7">
                  <c:v>22.440586090087891</c:v>
                </c:pt>
                <c:pt idx="8">
                  <c:v>21.628252029418945</c:v>
                </c:pt>
                <c:pt idx="9">
                  <c:v>22.958154678344727</c:v>
                </c:pt>
                <c:pt idx="10">
                  <c:v>24.208894729614258</c:v>
                </c:pt>
                <c:pt idx="11">
                  <c:v>24.710781097412109</c:v>
                </c:pt>
                <c:pt idx="12">
                  <c:v>26.831098556518555</c:v>
                </c:pt>
                <c:pt idx="13">
                  <c:v>23.629005432128906</c:v>
                </c:pt>
                <c:pt idx="14">
                  <c:v>23.876346588134766</c:v>
                </c:pt>
                <c:pt idx="15">
                  <c:v>25.303462982177734</c:v>
                </c:pt>
                <c:pt idx="16">
                  <c:v>26.264959335327148</c:v>
                </c:pt>
                <c:pt idx="17">
                  <c:v>26.326877593994141</c:v>
                </c:pt>
                <c:pt idx="18">
                  <c:v>26.3887939453125</c:v>
                </c:pt>
                <c:pt idx="19">
                  <c:v>23.455238342285156</c:v>
                </c:pt>
                <c:pt idx="20">
                  <c:v>20.847797393798828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7EE-4D69-AC5B-30E705FCCDCC}"/>
            </c:ext>
          </c:extLst>
        </c:ser>
        <c:ser>
          <c:idx val="10"/>
          <c:order val="9"/>
          <c:tx>
            <c:strRef>
              <c:f>'5'!$B$51</c:f>
              <c:strCache>
                <c:ptCount val="1"/>
                <c:pt idx="0">
                  <c:v>GUY</c:v>
                </c:pt>
              </c:strCache>
            </c:strRef>
          </c:tx>
          <c:spPr>
            <a:ln w="2857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'5'!$C$41:$W$41</c:f>
              <c:strCache>
                <c:ptCount val="2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</c:strCache>
            </c:strRef>
          </c:cat>
          <c:val>
            <c:numRef>
              <c:f>'5'!$C$51:$W$51</c:f>
              <c:numCache>
                <c:formatCode>0</c:formatCode>
                <c:ptCount val="21"/>
                <c:pt idx="14">
                  <c:v>25.358680725097656</c:v>
                </c:pt>
                <c:pt idx="15">
                  <c:v>26.687713623046875</c:v>
                </c:pt>
                <c:pt idx="16">
                  <c:v>25.163105010986328</c:v>
                </c:pt>
                <c:pt idx="17">
                  <c:v>25.552265167236328</c:v>
                </c:pt>
                <c:pt idx="18">
                  <c:v>25.941425323486328</c:v>
                </c:pt>
                <c:pt idx="19">
                  <c:v>25.941425323486328</c:v>
                </c:pt>
                <c:pt idx="20">
                  <c:v>25.941425323486328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7EE-4D69-AC5B-30E705FCCDCC}"/>
            </c:ext>
          </c:extLst>
        </c:ser>
        <c:ser>
          <c:idx val="11"/>
          <c:order val="10"/>
          <c:tx>
            <c:strRef>
              <c:f>'5'!$B$52</c:f>
              <c:strCache>
                <c:ptCount val="1"/>
                <c:pt idx="0">
                  <c:v>HND</c:v>
                </c:pt>
              </c:strCache>
            </c:strRef>
          </c:tx>
          <c:spPr>
            <a:ln w="2857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'5'!$C$41:$W$41</c:f>
              <c:strCache>
                <c:ptCount val="2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</c:strCache>
            </c:strRef>
          </c:cat>
          <c:val>
            <c:numRef>
              <c:f>'5'!$C$52:$W$52</c:f>
              <c:numCache>
                <c:formatCode>0</c:formatCode>
                <c:ptCount val="21"/>
                <c:pt idx="0">
                  <c:v>25.238725662231445</c:v>
                </c:pt>
                <c:pt idx="1">
                  <c:v>21.617813110351563</c:v>
                </c:pt>
                <c:pt idx="2">
                  <c:v>21.263576507568359</c:v>
                </c:pt>
                <c:pt idx="3">
                  <c:v>21.827304840087891</c:v>
                </c:pt>
                <c:pt idx="4">
                  <c:v>22.471349716186523</c:v>
                </c:pt>
                <c:pt idx="5">
                  <c:v>25.144832611083984</c:v>
                </c:pt>
                <c:pt idx="6">
                  <c:v>23.927602767944336</c:v>
                </c:pt>
                <c:pt idx="7">
                  <c:v>24.214496612548828</c:v>
                </c:pt>
                <c:pt idx="8">
                  <c:v>24.735809326171875</c:v>
                </c:pt>
                <c:pt idx="9">
                  <c:v>25.125608444213867</c:v>
                </c:pt>
                <c:pt idx="10">
                  <c:v>24.646450042724609</c:v>
                </c:pt>
                <c:pt idx="11">
                  <c:v>25.719768524169922</c:v>
                </c:pt>
                <c:pt idx="12">
                  <c:v>25.288368225097656</c:v>
                </c:pt>
                <c:pt idx="13">
                  <c:v>24.651557922363281</c:v>
                </c:pt>
                <c:pt idx="14">
                  <c:v>24.973546981811523</c:v>
                </c:pt>
                <c:pt idx="15">
                  <c:v>25.136354446411133</c:v>
                </c:pt>
                <c:pt idx="16">
                  <c:v>23.31724739074707</c:v>
                </c:pt>
                <c:pt idx="17">
                  <c:v>23.132257461547852</c:v>
                </c:pt>
                <c:pt idx="18">
                  <c:v>22.948734283447266</c:v>
                </c:pt>
                <c:pt idx="19">
                  <c:v>22.766666412353516</c:v>
                </c:pt>
                <c:pt idx="20">
                  <c:v>25.065221786499023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7EE-4D69-AC5B-30E705FCCDCC}"/>
            </c:ext>
          </c:extLst>
        </c:ser>
        <c:ser>
          <c:idx val="12"/>
          <c:order val="11"/>
          <c:tx>
            <c:strRef>
              <c:f>'5'!$B$53</c:f>
              <c:strCache>
                <c:ptCount val="1"/>
                <c:pt idx="0">
                  <c:v>MEX</c:v>
                </c:pt>
              </c:strCache>
            </c:strRef>
          </c:tx>
          <c:spPr>
            <a:ln w="2857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'5'!$C$41:$W$41</c:f>
              <c:strCache>
                <c:ptCount val="2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</c:strCache>
            </c:strRef>
          </c:cat>
          <c:val>
            <c:numRef>
              <c:f>'5'!$C$53:$W$53</c:f>
              <c:numCache>
                <c:formatCode>0</c:formatCode>
                <c:ptCount val="21"/>
                <c:pt idx="1">
                  <c:v>28.230533599853516</c:v>
                </c:pt>
                <c:pt idx="2">
                  <c:v>26.66510009765625</c:v>
                </c:pt>
                <c:pt idx="3">
                  <c:v>27.607574462890625</c:v>
                </c:pt>
                <c:pt idx="4">
                  <c:v>28.190956115722656</c:v>
                </c:pt>
                <c:pt idx="5">
                  <c:v>28.774335861206055</c:v>
                </c:pt>
                <c:pt idx="6">
                  <c:v>29.746423721313477</c:v>
                </c:pt>
                <c:pt idx="7">
                  <c:v>30.718511581420898</c:v>
                </c:pt>
                <c:pt idx="8">
                  <c:v>30.259502410888672</c:v>
                </c:pt>
                <c:pt idx="9">
                  <c:v>29.800493240356445</c:v>
                </c:pt>
                <c:pt idx="10">
                  <c:v>29.188619613647461</c:v>
                </c:pt>
                <c:pt idx="11">
                  <c:v>28.576745986938477</c:v>
                </c:pt>
                <c:pt idx="12">
                  <c:v>26.971405029296875</c:v>
                </c:pt>
                <c:pt idx="13">
                  <c:v>25.366062164306641</c:v>
                </c:pt>
                <c:pt idx="14">
                  <c:v>24.932767868041992</c:v>
                </c:pt>
                <c:pt idx="15">
                  <c:v>24.499473571777344</c:v>
                </c:pt>
                <c:pt idx="16">
                  <c:v>25.111042022705078</c:v>
                </c:pt>
                <c:pt idx="17">
                  <c:v>25.722610473632813</c:v>
                </c:pt>
                <c:pt idx="18">
                  <c:v>23.714412689208984</c:v>
                </c:pt>
                <c:pt idx="19">
                  <c:v>21.706216812133789</c:v>
                </c:pt>
                <c:pt idx="20">
                  <c:v>19.868080139160156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7EE-4D69-AC5B-30E705FCCDCC}"/>
            </c:ext>
          </c:extLst>
        </c:ser>
        <c:ser>
          <c:idx val="14"/>
          <c:order val="12"/>
          <c:tx>
            <c:strRef>
              <c:f>'5'!$B$54</c:f>
              <c:strCache>
                <c:ptCount val="1"/>
                <c:pt idx="0">
                  <c:v>PAN</c:v>
                </c:pt>
              </c:strCache>
            </c:strRef>
          </c:tx>
          <c:spPr>
            <a:ln w="2857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'5'!$C$41:$W$41</c:f>
              <c:strCache>
                <c:ptCount val="2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</c:strCache>
            </c:strRef>
          </c:cat>
          <c:val>
            <c:numRef>
              <c:f>'5'!$C$54:$W$54</c:f>
              <c:numCache>
                <c:formatCode>0</c:formatCode>
                <c:ptCount val="21"/>
                <c:pt idx="0">
                  <c:v>17.59663200378418</c:v>
                </c:pt>
                <c:pt idx="1">
                  <c:v>16.453123092651367</c:v>
                </c:pt>
                <c:pt idx="2">
                  <c:v>17.940937042236328</c:v>
                </c:pt>
                <c:pt idx="3">
                  <c:v>16.841392517089844</c:v>
                </c:pt>
                <c:pt idx="4">
                  <c:v>15.837926864624023</c:v>
                </c:pt>
                <c:pt idx="5">
                  <c:v>14.377239227294922</c:v>
                </c:pt>
                <c:pt idx="6">
                  <c:v>14.995941162109375</c:v>
                </c:pt>
                <c:pt idx="7">
                  <c:v>13.019922256469727</c:v>
                </c:pt>
                <c:pt idx="8">
                  <c:v>14.472837448120117</c:v>
                </c:pt>
                <c:pt idx="9">
                  <c:v>12.902566909790039</c:v>
                </c:pt>
                <c:pt idx="10">
                  <c:v>11.964855194091797</c:v>
                </c:pt>
                <c:pt idx="11">
                  <c:v>10.928615570068359</c:v>
                </c:pt>
                <c:pt idx="12">
                  <c:v>10.789382934570313</c:v>
                </c:pt>
                <c:pt idx="13">
                  <c:v>9.9543170928955078</c:v>
                </c:pt>
                <c:pt idx="14">
                  <c:v>10.177567481994629</c:v>
                </c:pt>
                <c:pt idx="15">
                  <c:v>9.0083036422729492</c:v>
                </c:pt>
                <c:pt idx="16">
                  <c:v>9.2068519592285156</c:v>
                </c:pt>
                <c:pt idx="17">
                  <c:v>9.6165342330932617</c:v>
                </c:pt>
                <c:pt idx="18">
                  <c:v>10.044445991516113</c:v>
                </c:pt>
                <c:pt idx="19">
                  <c:v>10.491399765014648</c:v>
                </c:pt>
                <c:pt idx="20">
                  <c:v>10.95824146270752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7EE-4D69-AC5B-30E705FCCDCC}"/>
            </c:ext>
          </c:extLst>
        </c:ser>
        <c:ser>
          <c:idx val="15"/>
          <c:order val="13"/>
          <c:tx>
            <c:strRef>
              <c:f>'5'!$B$55</c:f>
              <c:strCache>
                <c:ptCount val="1"/>
                <c:pt idx="0">
                  <c:v>PER</c:v>
                </c:pt>
              </c:strCache>
            </c:strRef>
          </c:tx>
          <c:spPr>
            <a:ln w="2857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'5'!$C$41:$W$41</c:f>
              <c:strCache>
                <c:ptCount val="2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</c:strCache>
            </c:strRef>
          </c:cat>
          <c:val>
            <c:numRef>
              <c:f>'5'!$C$55:$W$55</c:f>
              <c:numCache>
                <c:formatCode>0</c:formatCode>
                <c:ptCount val="21"/>
                <c:pt idx="0">
                  <c:v>26.549615859985352</c:v>
                </c:pt>
                <c:pt idx="1">
                  <c:v>26.959007263183594</c:v>
                </c:pt>
                <c:pt idx="2">
                  <c:v>26.376331329345703</c:v>
                </c:pt>
                <c:pt idx="3">
                  <c:v>25.781492233276367</c:v>
                </c:pt>
                <c:pt idx="4">
                  <c:v>24.946033477783203</c:v>
                </c:pt>
                <c:pt idx="5">
                  <c:v>24.539430618286133</c:v>
                </c:pt>
                <c:pt idx="6">
                  <c:v>21.329034805297852</c:v>
                </c:pt>
                <c:pt idx="7">
                  <c:v>20.19951057434082</c:v>
                </c:pt>
                <c:pt idx="8">
                  <c:v>22.834062576293945</c:v>
                </c:pt>
                <c:pt idx="9">
                  <c:v>22.219751358032227</c:v>
                </c:pt>
                <c:pt idx="10">
                  <c:v>21.910720825195313</c:v>
                </c:pt>
                <c:pt idx="11">
                  <c:v>22.156919479370117</c:v>
                </c:pt>
                <c:pt idx="12">
                  <c:v>22.409946441650391</c:v>
                </c:pt>
                <c:pt idx="13">
                  <c:v>21.096639633178711</c:v>
                </c:pt>
                <c:pt idx="14">
                  <c:v>22.17463493347168</c:v>
                </c:pt>
                <c:pt idx="15">
                  <c:v>21.958845138549805</c:v>
                </c:pt>
                <c:pt idx="16">
                  <c:v>21.402103424072266</c:v>
                </c:pt>
                <c:pt idx="17">
                  <c:v>26.611644744873047</c:v>
                </c:pt>
                <c:pt idx="18">
                  <c:v>26.276815414428711</c:v>
                </c:pt>
                <c:pt idx="19">
                  <c:v>25.205045700073242</c:v>
                </c:pt>
                <c:pt idx="20">
                  <c:v>24.176990509033203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D7EE-4D69-AC5B-30E705FCCDCC}"/>
            </c:ext>
          </c:extLst>
        </c:ser>
        <c:ser>
          <c:idx val="16"/>
          <c:order val="14"/>
          <c:tx>
            <c:strRef>
              <c:f>'5'!$B$56</c:f>
              <c:strCache>
                <c:ptCount val="1"/>
                <c:pt idx="0">
                  <c:v>PRY</c:v>
                </c:pt>
              </c:strCache>
            </c:strRef>
          </c:tx>
          <c:spPr>
            <a:ln w="2857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'5'!$C$41:$W$41</c:f>
              <c:strCache>
                <c:ptCount val="2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</c:strCache>
            </c:strRef>
          </c:cat>
          <c:val>
            <c:numRef>
              <c:f>'5'!$C$56:$W$56</c:f>
              <c:numCache>
                <c:formatCode>0</c:formatCode>
                <c:ptCount val="21"/>
                <c:pt idx="0">
                  <c:v>24.827672958374023</c:v>
                </c:pt>
                <c:pt idx="1">
                  <c:v>26.736730575561523</c:v>
                </c:pt>
                <c:pt idx="2">
                  <c:v>25.157958984375</c:v>
                </c:pt>
                <c:pt idx="3">
                  <c:v>23.99897575378418</c:v>
                </c:pt>
                <c:pt idx="4">
                  <c:v>24.774364471435547</c:v>
                </c:pt>
                <c:pt idx="5">
                  <c:v>24.475152969360352</c:v>
                </c:pt>
                <c:pt idx="6">
                  <c:v>21.062740325927734</c:v>
                </c:pt>
                <c:pt idx="7">
                  <c:v>19.792831420898438</c:v>
                </c:pt>
                <c:pt idx="8">
                  <c:v>19.51426887512207</c:v>
                </c:pt>
                <c:pt idx="9">
                  <c:v>18.080142974853516</c:v>
                </c:pt>
                <c:pt idx="10">
                  <c:v>18.317001342773438</c:v>
                </c:pt>
                <c:pt idx="11">
                  <c:v>16.63810920715332</c:v>
                </c:pt>
                <c:pt idx="12">
                  <c:v>15.717448234558105</c:v>
                </c:pt>
                <c:pt idx="13">
                  <c:v>19.927719116210938</c:v>
                </c:pt>
                <c:pt idx="14">
                  <c:v>19.372299194335938</c:v>
                </c:pt>
                <c:pt idx="15">
                  <c:v>16.144527435302734</c:v>
                </c:pt>
                <c:pt idx="16">
                  <c:v>17.142047882080078</c:v>
                </c:pt>
                <c:pt idx="17">
                  <c:v>19.56251335144043</c:v>
                </c:pt>
                <c:pt idx="18">
                  <c:v>19.53570556640625</c:v>
                </c:pt>
                <c:pt idx="19">
                  <c:v>18.956794738769531</c:v>
                </c:pt>
                <c:pt idx="20">
                  <c:v>18.395038604736328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D7EE-4D69-AC5B-30E705FCCDCC}"/>
            </c:ext>
          </c:extLst>
        </c:ser>
        <c:ser>
          <c:idx val="17"/>
          <c:order val="15"/>
          <c:tx>
            <c:strRef>
              <c:f>'5'!$B$57</c:f>
              <c:strCache>
                <c:ptCount val="1"/>
                <c:pt idx="0">
                  <c:v>SLV</c:v>
                </c:pt>
              </c:strCache>
            </c:strRef>
          </c:tx>
          <c:spPr>
            <a:ln w="2857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'5'!$C$41:$W$41</c:f>
              <c:strCache>
                <c:ptCount val="2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</c:strCache>
            </c:strRef>
          </c:cat>
          <c:val>
            <c:numRef>
              <c:f>'5'!$C$57:$W$57</c:f>
              <c:numCache>
                <c:formatCode>0</c:formatCode>
                <c:ptCount val="21"/>
                <c:pt idx="0">
                  <c:v>26.592439651489258</c:v>
                </c:pt>
                <c:pt idx="1">
                  <c:v>29.330665588378906</c:v>
                </c:pt>
                <c:pt idx="2">
                  <c:v>28.630033493041992</c:v>
                </c:pt>
                <c:pt idx="3">
                  <c:v>30.840646743774414</c:v>
                </c:pt>
                <c:pt idx="4">
                  <c:v>31.429758071899414</c:v>
                </c:pt>
                <c:pt idx="5">
                  <c:v>29.746971130371094</c:v>
                </c:pt>
                <c:pt idx="6">
                  <c:v>29.420948028564453</c:v>
                </c:pt>
                <c:pt idx="7">
                  <c:v>28.542270660400391</c:v>
                </c:pt>
                <c:pt idx="8">
                  <c:v>32.268283843994141</c:v>
                </c:pt>
                <c:pt idx="9">
                  <c:v>31.364419937133789</c:v>
                </c:pt>
                <c:pt idx="10">
                  <c:v>30.711528778076172</c:v>
                </c:pt>
                <c:pt idx="11">
                  <c:v>30.953285217285156</c:v>
                </c:pt>
                <c:pt idx="12">
                  <c:v>31.63670539855957</c:v>
                </c:pt>
                <c:pt idx="13">
                  <c:v>29.288789749145508</c:v>
                </c:pt>
                <c:pt idx="14">
                  <c:v>29.577552795410156</c:v>
                </c:pt>
                <c:pt idx="15">
                  <c:v>28.159633636474609</c:v>
                </c:pt>
                <c:pt idx="16">
                  <c:v>28.522609710693359</c:v>
                </c:pt>
                <c:pt idx="17">
                  <c:v>24.419033050537109</c:v>
                </c:pt>
                <c:pt idx="18">
                  <c:v>24.470205307006836</c:v>
                </c:pt>
                <c:pt idx="19">
                  <c:v>23.633247375488281</c:v>
                </c:pt>
                <c:pt idx="20">
                  <c:v>23.091104507446289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D7EE-4D69-AC5B-30E705FCCDCC}"/>
            </c:ext>
          </c:extLst>
        </c:ser>
        <c:ser>
          <c:idx val="18"/>
          <c:order val="16"/>
          <c:tx>
            <c:strRef>
              <c:f>'5'!$B$58</c:f>
              <c:strCache>
                <c:ptCount val="1"/>
                <c:pt idx="0">
                  <c:v>URY</c:v>
                </c:pt>
              </c:strCache>
            </c:strRef>
          </c:tx>
          <c:spPr>
            <a:ln w="2857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'5'!$C$41:$W$41</c:f>
              <c:strCache>
                <c:ptCount val="2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</c:strCache>
            </c:strRef>
          </c:cat>
          <c:val>
            <c:numRef>
              <c:f>'5'!$C$58:$W$58</c:f>
              <c:numCache>
                <c:formatCode>0</c:formatCode>
                <c:ptCount val="21"/>
                <c:pt idx="0">
                  <c:v>23.439687728881836</c:v>
                </c:pt>
                <c:pt idx="1">
                  <c:v>22.164831161499023</c:v>
                </c:pt>
                <c:pt idx="2">
                  <c:v>19.436775207519531</c:v>
                </c:pt>
                <c:pt idx="3">
                  <c:v>19.40281867980957</c:v>
                </c:pt>
                <c:pt idx="4">
                  <c:v>18.065956115722656</c:v>
                </c:pt>
                <c:pt idx="5">
                  <c:v>16.686208724975586</c:v>
                </c:pt>
                <c:pt idx="6">
                  <c:v>14.489025115966797</c:v>
                </c:pt>
                <c:pt idx="7">
                  <c:v>14.635176658630371</c:v>
                </c:pt>
                <c:pt idx="8">
                  <c:v>11.45377254486084</c:v>
                </c:pt>
                <c:pt idx="9">
                  <c:v>10.370741844177246</c:v>
                </c:pt>
                <c:pt idx="10">
                  <c:v>9.9814338684082031</c:v>
                </c:pt>
                <c:pt idx="11">
                  <c:v>9.1623029708862305</c:v>
                </c:pt>
                <c:pt idx="12">
                  <c:v>8.8388557434082031</c:v>
                </c:pt>
                <c:pt idx="13">
                  <c:v>9.1115398406982422</c:v>
                </c:pt>
                <c:pt idx="14">
                  <c:v>8.0856437683105469</c:v>
                </c:pt>
                <c:pt idx="15">
                  <c:v>8.7572975158691406</c:v>
                </c:pt>
                <c:pt idx="16">
                  <c:v>9.0725812911987305</c:v>
                </c:pt>
                <c:pt idx="17">
                  <c:v>11.151027679443359</c:v>
                </c:pt>
                <c:pt idx="18">
                  <c:v>10.096809387207031</c:v>
                </c:pt>
                <c:pt idx="19">
                  <c:v>10.314765930175781</c:v>
                </c:pt>
                <c:pt idx="20">
                  <c:v>10.53742790222168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D7EE-4D69-AC5B-30E705FCCDCC}"/>
            </c:ext>
          </c:extLst>
        </c:ser>
        <c:ser>
          <c:idx val="19"/>
          <c:order val="17"/>
          <c:tx>
            <c:strRef>
              <c:f>'5'!$B$59</c:f>
              <c:strCache>
                <c:ptCount val="1"/>
                <c:pt idx="0">
                  <c:v>VEN</c:v>
                </c:pt>
              </c:strCache>
            </c:strRef>
          </c:tx>
          <c:spPr>
            <a:ln w="28575" cap="rnd">
              <a:solidFill>
                <a:srgbClr val="D9D9D9"/>
              </a:solidFill>
              <a:round/>
            </a:ln>
            <a:effectLst/>
          </c:spPr>
          <c:marker>
            <c:symbol val="none"/>
          </c:marker>
          <c:cat>
            <c:strRef>
              <c:f>'5'!$C$41:$W$41</c:f>
              <c:strCache>
                <c:ptCount val="2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</c:strCache>
            </c:strRef>
          </c:cat>
          <c:val>
            <c:numRef>
              <c:f>'5'!$C$59:$W$59</c:f>
              <c:numCache>
                <c:formatCode>0</c:formatCode>
                <c:ptCount val="21"/>
                <c:pt idx="0">
                  <c:v>30.183271408081055</c:v>
                </c:pt>
                <c:pt idx="1">
                  <c:v>28.839504241943359</c:v>
                </c:pt>
                <c:pt idx="2">
                  <c:v>26.629961013793945</c:v>
                </c:pt>
                <c:pt idx="3">
                  <c:v>23.002622604370117</c:v>
                </c:pt>
                <c:pt idx="4">
                  <c:v>18.286838531494141</c:v>
                </c:pt>
                <c:pt idx="5">
                  <c:v>18.340126037597656</c:v>
                </c:pt>
                <c:pt idx="6">
                  <c:v>18.439153671264648</c:v>
                </c:pt>
                <c:pt idx="7">
                  <c:v>19.611307144165039</c:v>
                </c:pt>
                <c:pt idx="8">
                  <c:v>19.705734252929688</c:v>
                </c:pt>
                <c:pt idx="9">
                  <c:v>16.01618766784668</c:v>
                </c:pt>
                <c:pt idx="10">
                  <c:v>17.943737030029297</c:v>
                </c:pt>
                <c:pt idx="11">
                  <c:v>16.117481231689453</c:v>
                </c:pt>
                <c:pt idx="12">
                  <c:v>19.957935333251953</c:v>
                </c:pt>
                <c:pt idx="13">
                  <c:v>27.126041412353516</c:v>
                </c:pt>
                <c:pt idx="14">
                  <c:v>20.817943572998047</c:v>
                </c:pt>
                <c:pt idx="15">
                  <c:v>5.4917330741882324</c:v>
                </c:pt>
                <c:pt idx="16">
                  <c:v>10.093156814575195</c:v>
                </c:pt>
                <c:pt idx="17">
                  <c:v>14.694580078125</c:v>
                </c:pt>
                <c:pt idx="18">
                  <c:v>17.13670539855957</c:v>
                </c:pt>
                <c:pt idx="19">
                  <c:v>17.13670539855957</c:v>
                </c:pt>
                <c:pt idx="20">
                  <c:v>17.13670539855957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D7EE-4D69-AC5B-30E705FCCDCC}"/>
            </c:ext>
          </c:extLst>
        </c:ser>
        <c:ser>
          <c:idx val="20"/>
          <c:order val="18"/>
          <c:tx>
            <c:strRef>
              <c:f>'5'!$B$60</c:f>
              <c:strCache>
                <c:ptCount val="1"/>
                <c:pt idx="0">
                  <c:v> LAC</c:v>
                </c:pt>
              </c:strCache>
            </c:strRef>
          </c:tx>
          <c:spPr>
            <a:ln w="38100" cap="rnd">
              <a:solidFill>
                <a:srgbClr val="004E70"/>
              </a:solidFill>
              <a:prstDash val="solid"/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1.4767931262838362E-2"/>
                  <c:y val="-4.751126989768246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615-4C7E-88F6-0195EB0A27EA}"/>
                </c:ext>
              </c:extLst>
            </c:dLbl>
            <c:dLbl>
              <c:idx val="20"/>
              <c:layout>
                <c:manualLayout>
                  <c:x val="-2.0675103767973706E-2"/>
                  <c:y val="-5.22623968874506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615-4C7E-88F6-0195EB0A27E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rgbClr val="004E70"/>
                    </a:solidFill>
                    <a:latin typeface="Montserrat" pitchFamily="2" charset="0"/>
                    <a:ea typeface="+mn-ea"/>
                    <a:cs typeface="Arial" panose="020B0604020202020204" pitchFamily="34" charset="0"/>
                  </a:defRPr>
                </a:pPr>
                <a:endParaRPr lang="es-MX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'5'!$C$41:$W$41</c:f>
              <c:strCache>
                <c:ptCount val="2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</c:strCache>
            </c:strRef>
          </c:cat>
          <c:val>
            <c:numRef>
              <c:f>'5'!$C$60:$W$60</c:f>
              <c:numCache>
                <c:formatCode>0</c:formatCode>
                <c:ptCount val="21"/>
                <c:pt idx="0">
                  <c:v>24.757639843523286</c:v>
                </c:pt>
                <c:pt idx="1">
                  <c:v>25.618402436402516</c:v>
                </c:pt>
                <c:pt idx="2">
                  <c:v>25.354223748077416</c:v>
                </c:pt>
                <c:pt idx="3">
                  <c:v>24.548331920654881</c:v>
                </c:pt>
                <c:pt idx="4">
                  <c:v>24.374113532152201</c:v>
                </c:pt>
                <c:pt idx="5">
                  <c:v>23.993255383640754</c:v>
                </c:pt>
                <c:pt idx="6">
                  <c:v>23.391704729160551</c:v>
                </c:pt>
                <c:pt idx="7">
                  <c:v>23.371138441250825</c:v>
                </c:pt>
                <c:pt idx="8">
                  <c:v>23.058302809125102</c:v>
                </c:pt>
                <c:pt idx="9">
                  <c:v>21.949616778394532</c:v>
                </c:pt>
                <c:pt idx="10">
                  <c:v>21.287243131396956</c:v>
                </c:pt>
                <c:pt idx="11">
                  <c:v>21.103950659350307</c:v>
                </c:pt>
                <c:pt idx="12">
                  <c:v>21.392135924517209</c:v>
                </c:pt>
                <c:pt idx="13">
                  <c:v>20.580076328757848</c:v>
                </c:pt>
                <c:pt idx="14">
                  <c:v>20.042475417332149</c:v>
                </c:pt>
                <c:pt idx="15">
                  <c:v>19.583253542426913</c:v>
                </c:pt>
                <c:pt idx="16">
                  <c:v>19.350484742807193</c:v>
                </c:pt>
                <c:pt idx="17">
                  <c:v>21.50305710307445</c:v>
                </c:pt>
                <c:pt idx="18">
                  <c:v>20.77521887369187</c:v>
                </c:pt>
                <c:pt idx="19">
                  <c:v>19.298074420374096</c:v>
                </c:pt>
                <c:pt idx="20">
                  <c:v>17.974158375896259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D7EE-4D69-AC5B-30E705FCCD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5717568"/>
        <c:axId val="615719488"/>
      </c:lineChart>
      <c:catAx>
        <c:axId val="615717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312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ntserrat" pitchFamily="2" charset="0"/>
                <a:ea typeface="+mn-ea"/>
                <a:cs typeface="Arial" panose="020B0604020202020204" pitchFamily="34" charset="0"/>
              </a:defRPr>
            </a:pPr>
            <a:endParaRPr lang="es-MX"/>
          </a:p>
        </c:txPr>
        <c:crossAx val="615719488"/>
        <c:crosses val="autoZero"/>
        <c:auto val="1"/>
        <c:lblAlgn val="ctr"/>
        <c:lblOffset val="100"/>
        <c:noMultiLvlLbl val="0"/>
      </c:catAx>
      <c:valAx>
        <c:axId val="615719488"/>
        <c:scaling>
          <c:orientation val="minMax"/>
          <c:max val="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Montserrat" pitchFamily="2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/>
                    </a:solidFill>
                    <a:latin typeface="Montserrat" pitchFamily="2" charset="0"/>
                    <a:cs typeface="Arial" panose="020B0604020202020204" pitchFamily="34" charset="0"/>
                  </a:rPr>
                  <a:t>% of the 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Montserrat" pitchFamily="2" charset="0"/>
                  <a:ea typeface="+mn-ea"/>
                  <a:cs typeface="Arial" panose="020B0604020202020204" pitchFamily="34" charset="0"/>
                </a:defRPr>
              </a:pPr>
              <a:endParaRPr lang="es-MX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Montserrat" pitchFamily="2" charset="0"/>
                <a:ea typeface="+mn-ea"/>
                <a:cs typeface="Arial" panose="020B0604020202020204" pitchFamily="34" charset="0"/>
              </a:defRPr>
            </a:pPr>
            <a:endParaRPr lang="es-MX"/>
          </a:p>
        </c:txPr>
        <c:crossAx val="615717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ayout>
        <c:manualLayout>
          <c:xMode val="edge"/>
          <c:yMode val="edge"/>
          <c:x val="0.11172776523592901"/>
          <c:y val="4.6242774566473991E-3"/>
          <c:w val="0.15696983854454294"/>
          <c:h val="8.35515907332392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ontserrat" pitchFamily="2" charset="0"/>
              <a:ea typeface="+mn-ea"/>
              <a:cs typeface="Arial" panose="020B0604020202020204" pitchFamily="34" charset="0"/>
            </a:defRPr>
          </a:pPr>
          <a:endParaRPr lang="es-MX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latin typeface="Montserrat" pitchFamily="2" charset="0"/>
          <a:cs typeface="Arial" panose="020B0604020202020204" pitchFamily="34" charset="0"/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2511106455045587"/>
          <c:y val="2.2807130907710148E-2"/>
          <c:w val="0.87488893544954394"/>
          <c:h val="0.79075015160546724"/>
        </c:manualLayout>
      </c:layout>
      <c:lineChart>
        <c:grouping val="standard"/>
        <c:varyColors val="0"/>
        <c:ser>
          <c:idx val="13"/>
          <c:order val="0"/>
          <c:tx>
            <c:strRef>
              <c:f>'5'!$B$72</c:f>
              <c:strCache>
                <c:ptCount val="1"/>
                <c:pt idx="0">
                  <c:v>ARG</c:v>
                </c:pt>
              </c:strCache>
            </c:strRef>
          </c:tx>
          <c:spPr>
            <a:ln w="2857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'5'!$C$41:$W$41</c:f>
              <c:strCache>
                <c:ptCount val="2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</c:strCache>
            </c:strRef>
          </c:cat>
          <c:val>
            <c:numRef>
              <c:f>'5'!$C$72:$W$72</c:f>
              <c:numCache>
                <c:formatCode>0</c:formatCode>
                <c:ptCount val="21"/>
                <c:pt idx="0">
                  <c:v>80.181297302246094</c:v>
                </c:pt>
                <c:pt idx="1">
                  <c:v>74.628303527832031</c:v>
                </c:pt>
                <c:pt idx="2">
                  <c:v>69.6734619140625</c:v>
                </c:pt>
                <c:pt idx="3">
                  <c:v>64.746749877929688</c:v>
                </c:pt>
                <c:pt idx="4">
                  <c:v>53.451377868652344</c:v>
                </c:pt>
                <c:pt idx="5">
                  <c:v>48.945365905761719</c:v>
                </c:pt>
                <c:pt idx="6">
                  <c:v>42.124416351318359</c:v>
                </c:pt>
                <c:pt idx="7">
                  <c:v>35.802543640136719</c:v>
                </c:pt>
                <c:pt idx="8">
                  <c:v>27.230607986450195</c:v>
                </c:pt>
                <c:pt idx="9">
                  <c:v>21.623516082763672</c:v>
                </c:pt>
                <c:pt idx="10">
                  <c:v>16.495676040649414</c:v>
                </c:pt>
                <c:pt idx="11">
                  <c:v>19.658725738525391</c:v>
                </c:pt>
                <c:pt idx="12">
                  <c:v>23.121952056884766</c:v>
                </c:pt>
                <c:pt idx="13">
                  <c:v>18.903919219970703</c:v>
                </c:pt>
                <c:pt idx="14">
                  <c:v>15.894489288330078</c:v>
                </c:pt>
                <c:pt idx="15">
                  <c:v>18.309366226196289</c:v>
                </c:pt>
                <c:pt idx="16">
                  <c:v>20.853439331054688</c:v>
                </c:pt>
                <c:pt idx="17">
                  <c:v>25.708707809448242</c:v>
                </c:pt>
                <c:pt idx="18">
                  <c:v>23.364168167114258</c:v>
                </c:pt>
                <c:pt idx="19">
                  <c:v>20.98236083984375</c:v>
                </c:pt>
                <c:pt idx="20">
                  <c:v>18.843360900878906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EE-4D69-AC5B-30E705FCCDCC}"/>
            </c:ext>
          </c:extLst>
        </c:ser>
        <c:ser>
          <c:idx val="3"/>
          <c:order val="1"/>
          <c:tx>
            <c:strRef>
              <c:f>'5'!$B$73</c:f>
              <c:strCache>
                <c:ptCount val="1"/>
                <c:pt idx="0">
                  <c:v>BOL</c:v>
                </c:pt>
              </c:strCache>
            </c:strRef>
          </c:tx>
          <c:spPr>
            <a:ln w="2857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'5'!$C$41:$W$41</c:f>
              <c:strCache>
                <c:ptCount val="2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</c:strCache>
            </c:strRef>
          </c:cat>
          <c:val>
            <c:numRef>
              <c:f>'5'!$C$73:$W$73</c:f>
              <c:numCache>
                <c:formatCode>0</c:formatCode>
                <c:ptCount val="21"/>
                <c:pt idx="0">
                  <c:v>42.593605041503906</c:v>
                </c:pt>
                <c:pt idx="1">
                  <c:v>46.261856079101563</c:v>
                </c:pt>
                <c:pt idx="2">
                  <c:v>49.930103302001953</c:v>
                </c:pt>
                <c:pt idx="3">
                  <c:v>45.524200439453125</c:v>
                </c:pt>
                <c:pt idx="4">
                  <c:v>44.063262939453125</c:v>
                </c:pt>
                <c:pt idx="5">
                  <c:v>36.030048370361328</c:v>
                </c:pt>
                <c:pt idx="6">
                  <c:v>32.605022430419922</c:v>
                </c:pt>
                <c:pt idx="7">
                  <c:v>29.915428161621094</c:v>
                </c:pt>
                <c:pt idx="8">
                  <c:v>27.225833892822266</c:v>
                </c:pt>
                <c:pt idx="9">
                  <c:v>27.9244384765625</c:v>
                </c:pt>
                <c:pt idx="10">
                  <c:v>24.77093505859375</c:v>
                </c:pt>
                <c:pt idx="11">
                  <c:v>24.327859878540039</c:v>
                </c:pt>
                <c:pt idx="12">
                  <c:v>24.925180435180664</c:v>
                </c:pt>
                <c:pt idx="13">
                  <c:v>25.234722137451172</c:v>
                </c:pt>
                <c:pt idx="14">
                  <c:v>25.377649307250977</c:v>
                </c:pt>
                <c:pt idx="15">
                  <c:v>23.268091201782227</c:v>
                </c:pt>
                <c:pt idx="16">
                  <c:v>19.293706893920898</c:v>
                </c:pt>
                <c:pt idx="17">
                  <c:v>23.851003646850586</c:v>
                </c:pt>
                <c:pt idx="18">
                  <c:v>20.545166015625</c:v>
                </c:pt>
                <c:pt idx="19">
                  <c:v>21.749509811401367</c:v>
                </c:pt>
                <c:pt idx="20">
                  <c:v>23.024452209472656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EE-4D69-AC5B-30E705FCCDCC}"/>
            </c:ext>
          </c:extLst>
        </c:ser>
        <c:ser>
          <c:idx val="6"/>
          <c:order val="2"/>
          <c:tx>
            <c:strRef>
              <c:f>'5'!$B$74</c:f>
              <c:strCache>
                <c:ptCount val="1"/>
                <c:pt idx="0">
                  <c:v>BRA</c:v>
                </c:pt>
              </c:strCache>
            </c:strRef>
          </c:tx>
          <c:spPr>
            <a:ln w="2857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'5'!$C$41:$W$41</c:f>
              <c:strCache>
                <c:ptCount val="2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</c:strCache>
            </c:strRef>
          </c:cat>
          <c:val>
            <c:numRef>
              <c:f>'5'!$C$74:$W$74</c:f>
              <c:numCache>
                <c:formatCode>0</c:formatCode>
                <c:ptCount val="21"/>
                <c:pt idx="0">
                  <c:v>54.42401123046875</c:v>
                </c:pt>
                <c:pt idx="1">
                  <c:v>52.578014373779297</c:v>
                </c:pt>
                <c:pt idx="2">
                  <c:v>51.275669097900391</c:v>
                </c:pt>
                <c:pt idx="3">
                  <c:v>48.169185638427734</c:v>
                </c:pt>
                <c:pt idx="4">
                  <c:v>45.344509124755859</c:v>
                </c:pt>
                <c:pt idx="5">
                  <c:v>42.017601013183594</c:v>
                </c:pt>
                <c:pt idx="6">
                  <c:v>40.354255676269531</c:v>
                </c:pt>
                <c:pt idx="7">
                  <c:v>38.505668640136719</c:v>
                </c:pt>
                <c:pt idx="8">
                  <c:v>36.657081604003906</c:v>
                </c:pt>
                <c:pt idx="9">
                  <c:v>33.156471252441406</c:v>
                </c:pt>
                <c:pt idx="10">
                  <c:v>31.864336013793945</c:v>
                </c:pt>
                <c:pt idx="11">
                  <c:v>30.465847015380859</c:v>
                </c:pt>
                <c:pt idx="12">
                  <c:v>32.067531585693359</c:v>
                </c:pt>
                <c:pt idx="13">
                  <c:v>32.099849700927734</c:v>
                </c:pt>
                <c:pt idx="14">
                  <c:v>32.1055908203125</c:v>
                </c:pt>
                <c:pt idx="15">
                  <c:v>33.379123687744141</c:v>
                </c:pt>
                <c:pt idx="16">
                  <c:v>30.784809112548828</c:v>
                </c:pt>
                <c:pt idx="17">
                  <c:v>30.961460113525391</c:v>
                </c:pt>
                <c:pt idx="18">
                  <c:v>35.578147888183594</c:v>
                </c:pt>
                <c:pt idx="19">
                  <c:v>29.435735702514648</c:v>
                </c:pt>
                <c:pt idx="20">
                  <c:v>24.353784561157227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7EE-4D69-AC5B-30E705FCCDCC}"/>
            </c:ext>
          </c:extLst>
        </c:ser>
        <c:ser>
          <c:idx val="0"/>
          <c:order val="3"/>
          <c:tx>
            <c:strRef>
              <c:f>'5'!$B$75</c:f>
              <c:strCache>
                <c:ptCount val="1"/>
                <c:pt idx="0">
                  <c:v>CHL</c:v>
                </c:pt>
              </c:strCache>
            </c:strRef>
          </c:tx>
          <c:spPr>
            <a:ln w="2857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'5'!$C$41:$W$41</c:f>
              <c:strCache>
                <c:ptCount val="2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</c:strCache>
            </c:strRef>
          </c:cat>
          <c:val>
            <c:numRef>
              <c:f>'5'!$C$75:$W$75</c:f>
              <c:numCache>
                <c:formatCode>0</c:formatCode>
                <c:ptCount val="21"/>
                <c:pt idx="0">
                  <c:v>38.970500946044922</c:v>
                </c:pt>
                <c:pt idx="1">
                  <c:v>36.434745788574219</c:v>
                </c:pt>
                <c:pt idx="2">
                  <c:v>34.063987731933594</c:v>
                </c:pt>
                <c:pt idx="3">
                  <c:v>31.847488403320313</c:v>
                </c:pt>
                <c:pt idx="4">
                  <c:v>29.84208869934082</c:v>
                </c:pt>
                <c:pt idx="5">
                  <c:v>27.962966918945313</c:v>
                </c:pt>
                <c:pt idx="6">
                  <c:v>26.202171325683594</c:v>
                </c:pt>
                <c:pt idx="7">
                  <c:v>24.995223999023438</c:v>
                </c:pt>
                <c:pt idx="8">
                  <c:v>23.788274765014648</c:v>
                </c:pt>
                <c:pt idx="9">
                  <c:v>20.800542831420898</c:v>
                </c:pt>
                <c:pt idx="10">
                  <c:v>17.812810897827148</c:v>
                </c:pt>
                <c:pt idx="11">
                  <c:v>18.236141204833984</c:v>
                </c:pt>
                <c:pt idx="12">
                  <c:v>18.65947151184082</c:v>
                </c:pt>
                <c:pt idx="13">
                  <c:v>17.245492935180664</c:v>
                </c:pt>
                <c:pt idx="14">
                  <c:v>15.831515312194824</c:v>
                </c:pt>
                <c:pt idx="15">
                  <c:v>17.416128158569336</c:v>
                </c:pt>
                <c:pt idx="16">
                  <c:v>19.159347534179688</c:v>
                </c:pt>
                <c:pt idx="17">
                  <c:v>21.077051162719727</c:v>
                </c:pt>
                <c:pt idx="18">
                  <c:v>16.148113250732422</c:v>
                </c:pt>
                <c:pt idx="19">
                  <c:v>11.219173431396484</c:v>
                </c:pt>
                <c:pt idx="20">
                  <c:v>7.7947096824645996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7EE-4D69-AC5B-30E705FCCDCC}"/>
            </c:ext>
          </c:extLst>
        </c:ser>
        <c:ser>
          <c:idx val="2"/>
          <c:order val="4"/>
          <c:tx>
            <c:strRef>
              <c:f>'5'!$B$76</c:f>
              <c:strCache>
                <c:ptCount val="1"/>
                <c:pt idx="0">
                  <c:v>COL</c:v>
                </c:pt>
              </c:strCache>
            </c:strRef>
          </c:tx>
          <c:spPr>
            <a:ln w="2857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'5'!$C$41:$W$41</c:f>
              <c:strCache>
                <c:ptCount val="2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</c:strCache>
            </c:strRef>
          </c:cat>
          <c:val>
            <c:numRef>
              <c:f>'5'!$C$76:$W$76</c:f>
              <c:numCache>
                <c:formatCode>0</c:formatCode>
                <c:ptCount val="21"/>
                <c:pt idx="0">
                  <c:v>65.505233764648438</c:v>
                </c:pt>
                <c:pt idx="1">
                  <c:v>65.32452392578125</c:v>
                </c:pt>
                <c:pt idx="2">
                  <c:v>61.318134307861328</c:v>
                </c:pt>
                <c:pt idx="3">
                  <c:v>64.573745727539063</c:v>
                </c:pt>
                <c:pt idx="4">
                  <c:v>63.358867645263672</c:v>
                </c:pt>
                <c:pt idx="5">
                  <c:v>54.211826324462891</c:v>
                </c:pt>
                <c:pt idx="6">
                  <c:v>53.452430725097656</c:v>
                </c:pt>
                <c:pt idx="7">
                  <c:v>50.954963684082031</c:v>
                </c:pt>
                <c:pt idx="8">
                  <c:v>47.093738555908203</c:v>
                </c:pt>
                <c:pt idx="9">
                  <c:v>46.683910369873047</c:v>
                </c:pt>
                <c:pt idx="10">
                  <c:v>44.009597778320313</c:v>
                </c:pt>
                <c:pt idx="11">
                  <c:v>41.915290832519531</c:v>
                </c:pt>
                <c:pt idx="12">
                  <c:v>41.998088836669922</c:v>
                </c:pt>
                <c:pt idx="13">
                  <c:v>41.7420654296875</c:v>
                </c:pt>
                <c:pt idx="14">
                  <c:v>41.755153656005859</c:v>
                </c:pt>
                <c:pt idx="15">
                  <c:v>41.643383026123047</c:v>
                </c:pt>
                <c:pt idx="16">
                  <c:v>42.172607421875</c:v>
                </c:pt>
                <c:pt idx="17">
                  <c:v>46.499851226806641</c:v>
                </c:pt>
                <c:pt idx="18">
                  <c:v>45.010330200195313</c:v>
                </c:pt>
                <c:pt idx="19">
                  <c:v>41.222324371337891</c:v>
                </c:pt>
                <c:pt idx="20">
                  <c:v>37.75311279296875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7EE-4D69-AC5B-30E705FCCDCC}"/>
            </c:ext>
          </c:extLst>
        </c:ser>
        <c:ser>
          <c:idx val="5"/>
          <c:order val="5"/>
          <c:tx>
            <c:strRef>
              <c:f>'5'!$B$77</c:f>
              <c:strCache>
                <c:ptCount val="1"/>
                <c:pt idx="0">
                  <c:v>CRI</c:v>
                </c:pt>
              </c:strCache>
            </c:strRef>
          </c:tx>
          <c:spPr>
            <a:ln w="2857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'5'!$C$41:$W$41</c:f>
              <c:strCache>
                <c:ptCount val="2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</c:strCache>
            </c:strRef>
          </c:cat>
          <c:val>
            <c:numRef>
              <c:f>'5'!$C$77:$W$77</c:f>
              <c:numCache>
                <c:formatCode>0</c:formatCode>
                <c:ptCount val="21"/>
                <c:pt idx="0">
                  <c:v>34.271766662597656</c:v>
                </c:pt>
                <c:pt idx="1">
                  <c:v>35.800930023193359</c:v>
                </c:pt>
                <c:pt idx="2">
                  <c:v>32.126998901367188</c:v>
                </c:pt>
                <c:pt idx="3">
                  <c:v>31.900516510009766</c:v>
                </c:pt>
                <c:pt idx="4">
                  <c:v>27.102697372436523</c:v>
                </c:pt>
                <c:pt idx="5">
                  <c:v>25.561670303344727</c:v>
                </c:pt>
                <c:pt idx="6">
                  <c:v>25.654098510742188</c:v>
                </c:pt>
                <c:pt idx="7">
                  <c:v>24.893825531005859</c:v>
                </c:pt>
                <c:pt idx="8">
                  <c:v>26.389434814453125</c:v>
                </c:pt>
                <c:pt idx="9">
                  <c:v>24.036725997924805</c:v>
                </c:pt>
                <c:pt idx="10">
                  <c:v>23.633201599121094</c:v>
                </c:pt>
                <c:pt idx="11">
                  <c:v>22.614435195922852</c:v>
                </c:pt>
                <c:pt idx="12">
                  <c:v>21.229366302490234</c:v>
                </c:pt>
                <c:pt idx="13">
                  <c:v>21.012430191040039</c:v>
                </c:pt>
                <c:pt idx="14">
                  <c:v>20.445932388305664</c:v>
                </c:pt>
                <c:pt idx="15">
                  <c:v>21.157680511474609</c:v>
                </c:pt>
                <c:pt idx="16">
                  <c:v>21.6925048828125</c:v>
                </c:pt>
                <c:pt idx="17">
                  <c:v>30.837089538574219</c:v>
                </c:pt>
                <c:pt idx="18">
                  <c:v>23.914463043212891</c:v>
                </c:pt>
                <c:pt idx="19">
                  <c:v>22.723045349121094</c:v>
                </c:pt>
                <c:pt idx="20">
                  <c:v>20.874841690063477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7EE-4D69-AC5B-30E705FCCDCC}"/>
            </c:ext>
          </c:extLst>
        </c:ser>
        <c:ser>
          <c:idx val="7"/>
          <c:order val="6"/>
          <c:tx>
            <c:strRef>
              <c:f>'5'!$B$78</c:f>
              <c:strCache>
                <c:ptCount val="1"/>
                <c:pt idx="0">
                  <c:v>DOM</c:v>
                </c:pt>
              </c:strCache>
            </c:strRef>
          </c:tx>
          <c:spPr>
            <a:ln w="2857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'5'!$C$41:$W$41</c:f>
              <c:strCache>
                <c:ptCount val="2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</c:strCache>
            </c:strRef>
          </c:cat>
          <c:val>
            <c:numRef>
              <c:f>'5'!$C$78:$W$78</c:f>
              <c:numCache>
                <c:formatCode>0</c:formatCode>
                <c:ptCount val="21"/>
                <c:pt idx="0">
                  <c:v>56.721168518066406</c:v>
                </c:pt>
                <c:pt idx="1">
                  <c:v>64.326515197753906</c:v>
                </c:pt>
                <c:pt idx="2">
                  <c:v>56.766468048095703</c:v>
                </c:pt>
                <c:pt idx="3">
                  <c:v>53.332321166992188</c:v>
                </c:pt>
                <c:pt idx="4">
                  <c:v>53.061874389648438</c:v>
                </c:pt>
                <c:pt idx="5">
                  <c:v>52.904289245605469</c:v>
                </c:pt>
                <c:pt idx="6">
                  <c:v>51.000095367431641</c:v>
                </c:pt>
                <c:pt idx="7">
                  <c:v>51.353370666503906</c:v>
                </c:pt>
                <c:pt idx="8">
                  <c:v>51.803058624267578</c:v>
                </c:pt>
                <c:pt idx="9">
                  <c:v>52.807640075683594</c:v>
                </c:pt>
                <c:pt idx="10">
                  <c:v>51.093090057373047</c:v>
                </c:pt>
                <c:pt idx="11">
                  <c:v>45.834613800048828</c:v>
                </c:pt>
                <c:pt idx="12">
                  <c:v>41.197288513183594</c:v>
                </c:pt>
                <c:pt idx="13">
                  <c:v>39.012348175048828</c:v>
                </c:pt>
                <c:pt idx="14">
                  <c:v>33.117446899414063</c:v>
                </c:pt>
                <c:pt idx="15">
                  <c:v>30.914693832397461</c:v>
                </c:pt>
                <c:pt idx="16">
                  <c:v>27.664180755615234</c:v>
                </c:pt>
                <c:pt idx="17">
                  <c:v>39.057601928710938</c:v>
                </c:pt>
                <c:pt idx="18">
                  <c:v>33.129955291748047</c:v>
                </c:pt>
                <c:pt idx="19">
                  <c:v>29.323764801025391</c:v>
                </c:pt>
                <c:pt idx="20">
                  <c:v>25.954854965209961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7EE-4D69-AC5B-30E705FCCDCC}"/>
            </c:ext>
          </c:extLst>
        </c:ser>
        <c:ser>
          <c:idx val="8"/>
          <c:order val="7"/>
          <c:tx>
            <c:strRef>
              <c:f>'5'!$B$79</c:f>
              <c:strCache>
                <c:ptCount val="1"/>
                <c:pt idx="0">
                  <c:v>ECU</c:v>
                </c:pt>
              </c:strCache>
            </c:strRef>
          </c:tx>
          <c:spPr>
            <a:ln w="2857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'5'!$C$41:$W$41</c:f>
              <c:strCache>
                <c:ptCount val="2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</c:strCache>
            </c:strRef>
          </c:cat>
          <c:val>
            <c:numRef>
              <c:f>'5'!$C$79:$W$79</c:f>
              <c:numCache>
                <c:formatCode>0</c:formatCode>
                <c:ptCount val="21"/>
                <c:pt idx="0">
                  <c:v>63.337863922119141</c:v>
                </c:pt>
                <c:pt idx="1">
                  <c:v>58.339691162109375</c:v>
                </c:pt>
                <c:pt idx="2">
                  <c:v>56.275814056396484</c:v>
                </c:pt>
                <c:pt idx="3">
                  <c:v>52.310771942138672</c:v>
                </c:pt>
                <c:pt idx="4">
                  <c:v>51.56231689453125</c:v>
                </c:pt>
                <c:pt idx="5">
                  <c:v>49.671478271484375</c:v>
                </c:pt>
                <c:pt idx="6">
                  <c:v>51.509048461914063</c:v>
                </c:pt>
                <c:pt idx="7">
                  <c:v>47.537281036376953</c:v>
                </c:pt>
                <c:pt idx="8">
                  <c:v>43.781993865966797</c:v>
                </c:pt>
                <c:pt idx="9">
                  <c:v>41.126041412353516</c:v>
                </c:pt>
                <c:pt idx="10">
                  <c:v>40.811492919921875</c:v>
                </c:pt>
                <c:pt idx="11">
                  <c:v>36.608932495117188</c:v>
                </c:pt>
                <c:pt idx="12">
                  <c:v>37.153495788574219</c:v>
                </c:pt>
                <c:pt idx="13">
                  <c:v>37.860443115234375</c:v>
                </c:pt>
                <c:pt idx="14">
                  <c:v>35.812149047851563</c:v>
                </c:pt>
                <c:pt idx="15">
                  <c:v>37.40350341796875</c:v>
                </c:pt>
                <c:pt idx="16">
                  <c:v>39.098251342773438</c:v>
                </c:pt>
                <c:pt idx="17">
                  <c:v>47.238983154296875</c:v>
                </c:pt>
                <c:pt idx="18">
                  <c:v>41.8187255859375</c:v>
                </c:pt>
                <c:pt idx="19">
                  <c:v>40.356998443603516</c:v>
                </c:pt>
                <c:pt idx="20">
                  <c:v>40.369815826416016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7EE-4D69-AC5B-30E705FCCDCC}"/>
            </c:ext>
          </c:extLst>
        </c:ser>
        <c:ser>
          <c:idx val="9"/>
          <c:order val="8"/>
          <c:tx>
            <c:strRef>
              <c:f>'5'!$B$80</c:f>
              <c:strCache>
                <c:ptCount val="1"/>
                <c:pt idx="0">
                  <c:v>GTM</c:v>
                </c:pt>
              </c:strCache>
            </c:strRef>
          </c:tx>
          <c:spPr>
            <a:ln w="2857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'5'!$C$41:$W$41</c:f>
              <c:strCache>
                <c:ptCount val="2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</c:strCache>
            </c:strRef>
          </c:cat>
          <c:val>
            <c:numRef>
              <c:f>'5'!$C$80:$W$80</c:f>
              <c:numCache>
                <c:formatCode>0</c:formatCode>
                <c:ptCount val="21"/>
                <c:pt idx="0">
                  <c:v>48.775291442871094</c:v>
                </c:pt>
                <c:pt idx="1">
                  <c:v>63.768726348876953</c:v>
                </c:pt>
                <c:pt idx="2">
                  <c:v>57.234706878662109</c:v>
                </c:pt>
                <c:pt idx="3">
                  <c:v>50.700687408447266</c:v>
                </c:pt>
                <c:pt idx="4">
                  <c:v>55.118621826171875</c:v>
                </c:pt>
                <c:pt idx="5">
                  <c:v>59.921524047851563</c:v>
                </c:pt>
                <c:pt idx="6">
                  <c:v>65.1429443359375</c:v>
                </c:pt>
                <c:pt idx="7">
                  <c:v>70.819351196289063</c:v>
                </c:pt>
                <c:pt idx="8">
                  <c:v>69.139884948730469</c:v>
                </c:pt>
                <c:pt idx="9">
                  <c:v>60.104316711425781</c:v>
                </c:pt>
                <c:pt idx="10">
                  <c:v>58.298164367675781</c:v>
                </c:pt>
                <c:pt idx="11">
                  <c:v>56.932670593261719</c:v>
                </c:pt>
                <c:pt idx="12">
                  <c:v>55.933719635009766</c:v>
                </c:pt>
                <c:pt idx="13">
                  <c:v>55.923187255859375</c:v>
                </c:pt>
                <c:pt idx="14">
                  <c:v>56.833820343017578</c:v>
                </c:pt>
                <c:pt idx="15">
                  <c:v>59.322078704833984</c:v>
                </c:pt>
                <c:pt idx="16">
                  <c:v>58.005214691162109</c:v>
                </c:pt>
                <c:pt idx="17">
                  <c:v>58.724037170410156</c:v>
                </c:pt>
                <c:pt idx="18">
                  <c:v>59.442855834960938</c:v>
                </c:pt>
                <c:pt idx="19">
                  <c:v>55.366111755371094</c:v>
                </c:pt>
                <c:pt idx="20">
                  <c:v>51.568962097167969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7EE-4D69-AC5B-30E705FCCDCC}"/>
            </c:ext>
          </c:extLst>
        </c:ser>
        <c:ser>
          <c:idx val="10"/>
          <c:order val="9"/>
          <c:tx>
            <c:strRef>
              <c:f>'5'!$B$81</c:f>
              <c:strCache>
                <c:ptCount val="1"/>
                <c:pt idx="0">
                  <c:v>GUY</c:v>
                </c:pt>
              </c:strCache>
            </c:strRef>
          </c:tx>
          <c:spPr>
            <a:ln w="2857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'5'!$C$41:$W$41</c:f>
              <c:strCache>
                <c:ptCount val="2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</c:strCache>
            </c:strRef>
          </c:cat>
          <c:val>
            <c:numRef>
              <c:f>'5'!$C$81:$W$81</c:f>
              <c:numCache>
                <c:formatCode>0</c:formatCode>
                <c:ptCount val="21"/>
                <c:pt idx="14">
                  <c:v>54.964996337890625</c:v>
                </c:pt>
                <c:pt idx="15">
                  <c:v>57.776035308837891</c:v>
                </c:pt>
                <c:pt idx="16">
                  <c:v>57.605125427246094</c:v>
                </c:pt>
                <c:pt idx="17">
                  <c:v>57.772506713867188</c:v>
                </c:pt>
                <c:pt idx="18">
                  <c:v>57.939888000488281</c:v>
                </c:pt>
                <c:pt idx="19">
                  <c:v>57.939888000488281</c:v>
                </c:pt>
                <c:pt idx="20">
                  <c:v>57.939888000488281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7EE-4D69-AC5B-30E705FCCDCC}"/>
            </c:ext>
          </c:extLst>
        </c:ser>
        <c:ser>
          <c:idx val="11"/>
          <c:order val="10"/>
          <c:tx>
            <c:strRef>
              <c:f>'5'!$B$82</c:f>
              <c:strCache>
                <c:ptCount val="1"/>
                <c:pt idx="0">
                  <c:v>HND</c:v>
                </c:pt>
              </c:strCache>
            </c:strRef>
          </c:tx>
          <c:spPr>
            <a:ln w="2857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'5'!$C$41:$W$41</c:f>
              <c:strCache>
                <c:ptCount val="2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</c:strCache>
            </c:strRef>
          </c:cat>
          <c:val>
            <c:numRef>
              <c:f>'5'!$C$82:$W$82</c:f>
              <c:numCache>
                <c:formatCode>0</c:formatCode>
                <c:ptCount val="21"/>
                <c:pt idx="0">
                  <c:v>66.173309326171875</c:v>
                </c:pt>
                <c:pt idx="1">
                  <c:v>66.559806823730469</c:v>
                </c:pt>
                <c:pt idx="2">
                  <c:v>64.301124572753906</c:v>
                </c:pt>
                <c:pt idx="3">
                  <c:v>62.075065612792969</c:v>
                </c:pt>
                <c:pt idx="4">
                  <c:v>58.149982452392578</c:v>
                </c:pt>
                <c:pt idx="5">
                  <c:v>57.091392517089844</c:v>
                </c:pt>
                <c:pt idx="6">
                  <c:v>55.762748718261719</c:v>
                </c:pt>
                <c:pt idx="7">
                  <c:v>58.512611389160156</c:v>
                </c:pt>
                <c:pt idx="8">
                  <c:v>61.264755249023438</c:v>
                </c:pt>
                <c:pt idx="9">
                  <c:v>66.331443786621094</c:v>
                </c:pt>
                <c:pt idx="10">
                  <c:v>63.87176513671875</c:v>
                </c:pt>
                <c:pt idx="11">
                  <c:v>60.848384857177734</c:v>
                </c:pt>
                <c:pt idx="12">
                  <c:v>60.237525939941406</c:v>
                </c:pt>
                <c:pt idx="13">
                  <c:v>58.514457702636719</c:v>
                </c:pt>
                <c:pt idx="14">
                  <c:v>61.054317474365234</c:v>
                </c:pt>
                <c:pt idx="15">
                  <c:v>60.406036376953125</c:v>
                </c:pt>
                <c:pt idx="16">
                  <c:v>61.583339691162109</c:v>
                </c:pt>
                <c:pt idx="17">
                  <c:v>62.795543670654297</c:v>
                </c:pt>
                <c:pt idx="18">
                  <c:v>64.031608581542969</c:v>
                </c:pt>
                <c:pt idx="19">
                  <c:v>65.292007446289063</c:v>
                </c:pt>
                <c:pt idx="20">
                  <c:v>60.174953460693359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7EE-4D69-AC5B-30E705FCCDCC}"/>
            </c:ext>
          </c:extLst>
        </c:ser>
        <c:ser>
          <c:idx val="12"/>
          <c:order val="11"/>
          <c:tx>
            <c:strRef>
              <c:f>'5'!$B$83</c:f>
              <c:strCache>
                <c:ptCount val="1"/>
                <c:pt idx="0">
                  <c:v>MEX</c:v>
                </c:pt>
              </c:strCache>
            </c:strRef>
          </c:tx>
          <c:spPr>
            <a:ln w="2857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'5'!$C$41:$W$41</c:f>
              <c:strCache>
                <c:ptCount val="2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</c:strCache>
            </c:strRef>
          </c:cat>
          <c:val>
            <c:numRef>
              <c:f>'5'!$C$83:$W$83</c:f>
              <c:numCache>
                <c:formatCode>0</c:formatCode>
                <c:ptCount val="21"/>
                <c:pt idx="1">
                  <c:v>50.981258392333984</c:v>
                </c:pt>
                <c:pt idx="2">
                  <c:v>49.527896881103516</c:v>
                </c:pt>
                <c:pt idx="3">
                  <c:v>46.12933349609375</c:v>
                </c:pt>
                <c:pt idx="4">
                  <c:v>55.400215148925781</c:v>
                </c:pt>
                <c:pt idx="5">
                  <c:v>64.671096801757813</c:v>
                </c:pt>
                <c:pt idx="6">
                  <c:v>67.063423156738281</c:v>
                </c:pt>
                <c:pt idx="7">
                  <c:v>69.45574951171875</c:v>
                </c:pt>
                <c:pt idx="8">
                  <c:v>64.389862060546875</c:v>
                </c:pt>
                <c:pt idx="9">
                  <c:v>59.323970794677734</c:v>
                </c:pt>
                <c:pt idx="10">
                  <c:v>53.792854309082031</c:v>
                </c:pt>
                <c:pt idx="11">
                  <c:v>48.261734008789063</c:v>
                </c:pt>
                <c:pt idx="12">
                  <c:v>43.752262115478516</c:v>
                </c:pt>
                <c:pt idx="13">
                  <c:v>39.242790222167969</c:v>
                </c:pt>
                <c:pt idx="14">
                  <c:v>38.113346099853516</c:v>
                </c:pt>
                <c:pt idx="15">
                  <c:v>36.983901977539063</c:v>
                </c:pt>
                <c:pt idx="16">
                  <c:v>38.852996826171875</c:v>
                </c:pt>
                <c:pt idx="17">
                  <c:v>40.722095489501953</c:v>
                </c:pt>
                <c:pt idx="18">
                  <c:v>36.348648071289063</c:v>
                </c:pt>
                <c:pt idx="19">
                  <c:v>31.975204467773438</c:v>
                </c:pt>
                <c:pt idx="20">
                  <c:v>28.127969741821289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7EE-4D69-AC5B-30E705FCCDCC}"/>
            </c:ext>
          </c:extLst>
        </c:ser>
        <c:ser>
          <c:idx val="14"/>
          <c:order val="12"/>
          <c:tx>
            <c:strRef>
              <c:f>'5'!$B$84</c:f>
              <c:strCache>
                <c:ptCount val="1"/>
                <c:pt idx="0">
                  <c:v>PAN</c:v>
                </c:pt>
              </c:strCache>
            </c:strRef>
          </c:tx>
          <c:spPr>
            <a:ln w="2857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'5'!$C$41:$W$41</c:f>
              <c:strCache>
                <c:ptCount val="2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</c:strCache>
            </c:strRef>
          </c:cat>
          <c:val>
            <c:numRef>
              <c:f>'5'!$C$84:$W$84</c:f>
              <c:numCache>
                <c:formatCode>0</c:formatCode>
                <c:ptCount val="21"/>
                <c:pt idx="0">
                  <c:v>37.102108001708984</c:v>
                </c:pt>
                <c:pt idx="1">
                  <c:v>36.347274780273438</c:v>
                </c:pt>
                <c:pt idx="2">
                  <c:v>36.987407684326172</c:v>
                </c:pt>
                <c:pt idx="3">
                  <c:v>36.001548767089844</c:v>
                </c:pt>
                <c:pt idx="4">
                  <c:v>32.478584289550781</c:v>
                </c:pt>
                <c:pt idx="5">
                  <c:v>30.639263153076172</c:v>
                </c:pt>
                <c:pt idx="6">
                  <c:v>29.429298400878906</c:v>
                </c:pt>
                <c:pt idx="7">
                  <c:v>27.428251266479492</c:v>
                </c:pt>
                <c:pt idx="8">
                  <c:v>26.696380615234375</c:v>
                </c:pt>
                <c:pt idx="9">
                  <c:v>22.35173225402832</c:v>
                </c:pt>
                <c:pt idx="10">
                  <c:v>22.748678207397461</c:v>
                </c:pt>
                <c:pt idx="11">
                  <c:v>20.825189590454102</c:v>
                </c:pt>
                <c:pt idx="12">
                  <c:v>20.818813323974609</c:v>
                </c:pt>
                <c:pt idx="13">
                  <c:v>18.387189865112305</c:v>
                </c:pt>
                <c:pt idx="14">
                  <c:v>18.295209884643555</c:v>
                </c:pt>
                <c:pt idx="15">
                  <c:v>17.415761947631836</c:v>
                </c:pt>
                <c:pt idx="16">
                  <c:v>17.43547248840332</c:v>
                </c:pt>
                <c:pt idx="17">
                  <c:v>18.078720092773438</c:v>
                </c:pt>
                <c:pt idx="18">
                  <c:v>18.745698928833008</c:v>
                </c:pt>
                <c:pt idx="19">
                  <c:v>19.437280654907227</c:v>
                </c:pt>
                <c:pt idx="20">
                  <c:v>20.154376983642578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7EE-4D69-AC5B-30E705FCCDCC}"/>
            </c:ext>
          </c:extLst>
        </c:ser>
        <c:ser>
          <c:idx val="15"/>
          <c:order val="13"/>
          <c:tx>
            <c:strRef>
              <c:f>'5'!$B$85</c:f>
              <c:strCache>
                <c:ptCount val="1"/>
                <c:pt idx="0">
                  <c:v>PER</c:v>
                </c:pt>
              </c:strCache>
            </c:strRef>
          </c:tx>
          <c:spPr>
            <a:ln w="2857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'5'!$C$41:$W$41</c:f>
              <c:strCache>
                <c:ptCount val="2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</c:strCache>
            </c:strRef>
          </c:cat>
          <c:val>
            <c:numRef>
              <c:f>'5'!$C$85:$W$85</c:f>
              <c:numCache>
                <c:formatCode>0</c:formatCode>
                <c:ptCount val="21"/>
                <c:pt idx="0">
                  <c:v>62.632274627685547</c:v>
                </c:pt>
                <c:pt idx="1">
                  <c:v>63.299030303955078</c:v>
                </c:pt>
                <c:pt idx="2">
                  <c:v>65.508201599121094</c:v>
                </c:pt>
                <c:pt idx="3">
                  <c:v>62.017719268798828</c:v>
                </c:pt>
                <c:pt idx="4">
                  <c:v>54.097091674804688</c:v>
                </c:pt>
                <c:pt idx="5">
                  <c:v>49.961166381835938</c:v>
                </c:pt>
                <c:pt idx="6">
                  <c:v>40.033866882324219</c:v>
                </c:pt>
                <c:pt idx="7">
                  <c:v>36.661216735839844</c:v>
                </c:pt>
                <c:pt idx="8">
                  <c:v>41.727046966552734</c:v>
                </c:pt>
                <c:pt idx="9">
                  <c:v>39.48577880859375</c:v>
                </c:pt>
                <c:pt idx="10">
                  <c:v>38.455146789550781</c:v>
                </c:pt>
                <c:pt idx="11">
                  <c:v>37.583858489990234</c:v>
                </c:pt>
                <c:pt idx="12">
                  <c:v>37.354263305664063</c:v>
                </c:pt>
                <c:pt idx="13">
                  <c:v>35.976661682128906</c:v>
                </c:pt>
                <c:pt idx="14">
                  <c:v>36.923824310302734</c:v>
                </c:pt>
                <c:pt idx="15">
                  <c:v>34.918556213378906</c:v>
                </c:pt>
                <c:pt idx="16">
                  <c:v>33.224308013916016</c:v>
                </c:pt>
                <c:pt idx="17">
                  <c:v>49.915538787841797</c:v>
                </c:pt>
                <c:pt idx="18">
                  <c:v>40.421871185302734</c:v>
                </c:pt>
                <c:pt idx="19">
                  <c:v>37.667442321777344</c:v>
                </c:pt>
                <c:pt idx="20">
                  <c:v>35.100704193115234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D7EE-4D69-AC5B-30E705FCCDCC}"/>
            </c:ext>
          </c:extLst>
        </c:ser>
        <c:ser>
          <c:idx val="16"/>
          <c:order val="14"/>
          <c:tx>
            <c:strRef>
              <c:f>'5'!$B$86</c:f>
              <c:strCache>
                <c:ptCount val="1"/>
                <c:pt idx="0">
                  <c:v>PRY</c:v>
                </c:pt>
              </c:strCache>
            </c:strRef>
          </c:tx>
          <c:spPr>
            <a:ln w="2857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'5'!$C$41:$W$41</c:f>
              <c:strCache>
                <c:ptCount val="2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</c:strCache>
            </c:strRef>
          </c:cat>
          <c:val>
            <c:numRef>
              <c:f>'5'!$C$86:$W$86</c:f>
              <c:numCache>
                <c:formatCode>0</c:formatCode>
                <c:ptCount val="21"/>
                <c:pt idx="0">
                  <c:v>54.229194641113281</c:v>
                </c:pt>
                <c:pt idx="1">
                  <c:v>52.691501617431641</c:v>
                </c:pt>
                <c:pt idx="2">
                  <c:v>46.818115234375</c:v>
                </c:pt>
                <c:pt idx="3">
                  <c:v>50.554611206054688</c:v>
                </c:pt>
                <c:pt idx="4">
                  <c:v>46.810771942138672</c:v>
                </c:pt>
                <c:pt idx="5">
                  <c:v>46.009757995605469</c:v>
                </c:pt>
                <c:pt idx="6">
                  <c:v>41.376983642578125</c:v>
                </c:pt>
                <c:pt idx="7">
                  <c:v>40.1063232421875</c:v>
                </c:pt>
                <c:pt idx="8">
                  <c:v>38.115966796875</c:v>
                </c:pt>
                <c:pt idx="9">
                  <c:v>36.435405731201172</c:v>
                </c:pt>
                <c:pt idx="10">
                  <c:v>31.829750061035156</c:v>
                </c:pt>
                <c:pt idx="11">
                  <c:v>29.874008178710938</c:v>
                </c:pt>
                <c:pt idx="12">
                  <c:v>29.580116271972656</c:v>
                </c:pt>
                <c:pt idx="13">
                  <c:v>35.456184387207031</c:v>
                </c:pt>
                <c:pt idx="14">
                  <c:v>33.978878021240234</c:v>
                </c:pt>
                <c:pt idx="15">
                  <c:v>28.687969207763672</c:v>
                </c:pt>
                <c:pt idx="16">
                  <c:v>29.581382751464844</c:v>
                </c:pt>
                <c:pt idx="17">
                  <c:v>30.203924179077148</c:v>
                </c:pt>
                <c:pt idx="18">
                  <c:v>30.932479858398438</c:v>
                </c:pt>
                <c:pt idx="19">
                  <c:v>31.323837280273438</c:v>
                </c:pt>
                <c:pt idx="20">
                  <c:v>31.720146179199219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D7EE-4D69-AC5B-30E705FCCDCC}"/>
            </c:ext>
          </c:extLst>
        </c:ser>
        <c:ser>
          <c:idx val="17"/>
          <c:order val="15"/>
          <c:tx>
            <c:strRef>
              <c:f>'5'!$B$87</c:f>
              <c:strCache>
                <c:ptCount val="1"/>
                <c:pt idx="0">
                  <c:v>SLV</c:v>
                </c:pt>
              </c:strCache>
            </c:strRef>
          </c:tx>
          <c:spPr>
            <a:ln w="2857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'5'!$C$41:$W$41</c:f>
              <c:strCache>
                <c:ptCount val="2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</c:strCache>
            </c:strRef>
          </c:cat>
          <c:val>
            <c:numRef>
              <c:f>'5'!$C$87:$W$87</c:f>
              <c:numCache>
                <c:formatCode>0</c:formatCode>
                <c:ptCount val="21"/>
                <c:pt idx="0">
                  <c:v>56.690715789794922</c:v>
                </c:pt>
                <c:pt idx="1">
                  <c:v>59.240203857421875</c:v>
                </c:pt>
                <c:pt idx="2">
                  <c:v>61.908946990966797</c:v>
                </c:pt>
                <c:pt idx="3">
                  <c:v>60.384410858154297</c:v>
                </c:pt>
                <c:pt idx="4">
                  <c:v>57.505615234375</c:v>
                </c:pt>
                <c:pt idx="5">
                  <c:v>59.705055236816406</c:v>
                </c:pt>
                <c:pt idx="6">
                  <c:v>59.651100158691406</c:v>
                </c:pt>
                <c:pt idx="7">
                  <c:v>58.107460021972656</c:v>
                </c:pt>
                <c:pt idx="8">
                  <c:v>60.217666625976563</c:v>
                </c:pt>
                <c:pt idx="9">
                  <c:v>57.581996917724609</c:v>
                </c:pt>
                <c:pt idx="10">
                  <c:v>53.777198791503906</c:v>
                </c:pt>
                <c:pt idx="11">
                  <c:v>53.788097381591797</c:v>
                </c:pt>
                <c:pt idx="12">
                  <c:v>51.966709136962891</c:v>
                </c:pt>
                <c:pt idx="13">
                  <c:v>50.005130767822266</c:v>
                </c:pt>
                <c:pt idx="14">
                  <c:v>47.970893859863281</c:v>
                </c:pt>
                <c:pt idx="15">
                  <c:v>44.675300598144531</c:v>
                </c:pt>
                <c:pt idx="16">
                  <c:v>42.633567810058594</c:v>
                </c:pt>
                <c:pt idx="17">
                  <c:v>42.865612030029297</c:v>
                </c:pt>
                <c:pt idx="18">
                  <c:v>41.873493194580078</c:v>
                </c:pt>
                <c:pt idx="19">
                  <c:v>40.786777496337891</c:v>
                </c:pt>
                <c:pt idx="20">
                  <c:v>38.657855987548828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D7EE-4D69-AC5B-30E705FCCDCC}"/>
            </c:ext>
          </c:extLst>
        </c:ser>
        <c:ser>
          <c:idx val="18"/>
          <c:order val="16"/>
          <c:tx>
            <c:strRef>
              <c:f>'5'!$B$88</c:f>
              <c:strCache>
                <c:ptCount val="1"/>
                <c:pt idx="0">
                  <c:v>URY</c:v>
                </c:pt>
              </c:strCache>
            </c:strRef>
          </c:tx>
          <c:spPr>
            <a:ln w="2857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'5'!$C$41:$W$41</c:f>
              <c:strCache>
                <c:ptCount val="2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</c:strCache>
            </c:strRef>
          </c:cat>
          <c:val>
            <c:numRef>
              <c:f>'5'!$C$88:$W$88</c:f>
              <c:numCache>
                <c:formatCode>0</c:formatCode>
                <c:ptCount val="21"/>
                <c:pt idx="0">
                  <c:v>35.211872100830078</c:v>
                </c:pt>
                <c:pt idx="1">
                  <c:v>35.190467834472656</c:v>
                </c:pt>
                <c:pt idx="2">
                  <c:v>31.586706161499023</c:v>
                </c:pt>
                <c:pt idx="3">
                  <c:v>28.069416046142578</c:v>
                </c:pt>
                <c:pt idx="4">
                  <c:v>27.121797561645508</c:v>
                </c:pt>
                <c:pt idx="5">
                  <c:v>21.660835266113281</c:v>
                </c:pt>
                <c:pt idx="6">
                  <c:v>20.536725997924805</c:v>
                </c:pt>
                <c:pt idx="7">
                  <c:v>19.510538101196289</c:v>
                </c:pt>
                <c:pt idx="8">
                  <c:v>15.668622970581055</c:v>
                </c:pt>
                <c:pt idx="9">
                  <c:v>14.586438179016113</c:v>
                </c:pt>
                <c:pt idx="10">
                  <c:v>13.924862861633301</c:v>
                </c:pt>
                <c:pt idx="11">
                  <c:v>12.608110427856445</c:v>
                </c:pt>
                <c:pt idx="12">
                  <c:v>12.695158004760742</c:v>
                </c:pt>
                <c:pt idx="13">
                  <c:v>12.654323577880859</c:v>
                </c:pt>
                <c:pt idx="14">
                  <c:v>10.962045669555664</c:v>
                </c:pt>
                <c:pt idx="15">
                  <c:v>11.618269920349121</c:v>
                </c:pt>
                <c:pt idx="16">
                  <c:v>12.253385543823242</c:v>
                </c:pt>
                <c:pt idx="17">
                  <c:v>15.809690475463867</c:v>
                </c:pt>
                <c:pt idx="18">
                  <c:v>14.65608024597168</c:v>
                </c:pt>
                <c:pt idx="19">
                  <c:v>14.31268310546875</c:v>
                </c:pt>
                <c:pt idx="20">
                  <c:v>13.97733211517334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D7EE-4D69-AC5B-30E705FCCDCC}"/>
            </c:ext>
          </c:extLst>
        </c:ser>
        <c:ser>
          <c:idx val="19"/>
          <c:order val="17"/>
          <c:tx>
            <c:strRef>
              <c:f>'5'!$B$89</c:f>
              <c:strCache>
                <c:ptCount val="1"/>
                <c:pt idx="0">
                  <c:v>VEN</c:v>
                </c:pt>
              </c:strCache>
            </c:strRef>
          </c:tx>
          <c:spPr>
            <a:ln w="28575" cap="rnd">
              <a:solidFill>
                <a:srgbClr val="D9D9D9"/>
              </a:solidFill>
              <a:round/>
            </a:ln>
            <a:effectLst/>
          </c:spPr>
          <c:marker>
            <c:symbol val="none"/>
          </c:marker>
          <c:cat>
            <c:strRef>
              <c:f>'5'!$C$41:$W$41</c:f>
              <c:strCache>
                <c:ptCount val="2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</c:strCache>
            </c:strRef>
          </c:cat>
          <c:val>
            <c:numRef>
              <c:f>'5'!$C$89:$W$89</c:f>
              <c:numCache>
                <c:formatCode>0</c:formatCode>
                <c:ptCount val="21"/>
                <c:pt idx="0">
                  <c:v>64.96978759765625</c:v>
                </c:pt>
                <c:pt idx="1">
                  <c:v>54.670940399169922</c:v>
                </c:pt>
                <c:pt idx="2">
                  <c:v>49.656017303466797</c:v>
                </c:pt>
                <c:pt idx="3">
                  <c:v>36.747371673583984</c:v>
                </c:pt>
                <c:pt idx="4">
                  <c:v>28.483444213867188</c:v>
                </c:pt>
                <c:pt idx="5">
                  <c:v>27.425817489624023</c:v>
                </c:pt>
                <c:pt idx="6">
                  <c:v>26.536741256713867</c:v>
                </c:pt>
                <c:pt idx="7">
                  <c:v>27.729946136474609</c:v>
                </c:pt>
                <c:pt idx="8">
                  <c:v>28.133398056030273</c:v>
                </c:pt>
                <c:pt idx="9">
                  <c:v>24.567630767822266</c:v>
                </c:pt>
                <c:pt idx="10">
                  <c:v>25.920272827148438</c:v>
                </c:pt>
                <c:pt idx="11">
                  <c:v>22.280300140380859</c:v>
                </c:pt>
                <c:pt idx="12">
                  <c:v>28.681560516357422</c:v>
                </c:pt>
                <c:pt idx="13">
                  <c:v>46.498569488525391</c:v>
                </c:pt>
                <c:pt idx="14">
                  <c:v>38.674137115478516</c:v>
                </c:pt>
                <c:pt idx="15">
                  <c:v>30.199436187744141</c:v>
                </c:pt>
                <c:pt idx="16">
                  <c:v>60.087478637695313</c:v>
                </c:pt>
                <c:pt idx="17">
                  <c:v>89.975517272949219</c:v>
                </c:pt>
                <c:pt idx="18">
                  <c:v>71.004470825195313</c:v>
                </c:pt>
                <c:pt idx="19">
                  <c:v>71.004470825195313</c:v>
                </c:pt>
                <c:pt idx="20">
                  <c:v>71.004470825195313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D7EE-4D69-AC5B-30E705FCCDCC}"/>
            </c:ext>
          </c:extLst>
        </c:ser>
        <c:ser>
          <c:idx val="20"/>
          <c:order val="18"/>
          <c:tx>
            <c:strRef>
              <c:f>'5'!$B$90</c:f>
              <c:strCache>
                <c:ptCount val="1"/>
                <c:pt idx="0">
                  <c:v> LAC</c:v>
                </c:pt>
              </c:strCache>
            </c:strRef>
          </c:tx>
          <c:spPr>
            <a:ln w="38100" cap="rnd">
              <a:solidFill>
                <a:srgbClr val="004E70"/>
              </a:solidFill>
              <a:prstDash val="solid"/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1.4767931262838362E-2"/>
                  <c:y val="-4.751126989768246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615-4C7E-88F6-0195EB0A27EA}"/>
                </c:ext>
              </c:extLst>
            </c:dLbl>
            <c:dLbl>
              <c:idx val="20"/>
              <c:layout>
                <c:manualLayout>
                  <c:x val="-2.0675103767973706E-2"/>
                  <c:y val="-5.22623968874506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615-4C7E-88F6-0195EB0A27E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rgbClr val="004E70"/>
                    </a:solidFill>
                    <a:latin typeface="Montserrat" pitchFamily="2" charset="0"/>
                    <a:ea typeface="+mn-ea"/>
                    <a:cs typeface="Arial" panose="020B0604020202020204" pitchFamily="34" charset="0"/>
                  </a:defRPr>
                </a:pPr>
                <a:endParaRPr lang="es-MX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'5'!$C$41:$W$41</c:f>
              <c:strCache>
                <c:ptCount val="2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</c:strCache>
            </c:strRef>
          </c:cat>
          <c:val>
            <c:numRef>
              <c:f>'5'!$C$90:$W$90</c:f>
              <c:numCache>
                <c:formatCode>0</c:formatCode>
                <c:ptCount val="21"/>
                <c:pt idx="0">
                  <c:v>58.204586378359586</c:v>
                </c:pt>
                <c:pt idx="1">
                  <c:v>55.65257979181299</c:v>
                </c:pt>
                <c:pt idx="2">
                  <c:v>53.578393712339775</c:v>
                </c:pt>
                <c:pt idx="3">
                  <c:v>50.350013106895659</c:v>
                </c:pt>
                <c:pt idx="4">
                  <c:v>49.329987605135493</c:v>
                </c:pt>
                <c:pt idx="5">
                  <c:v>48.514332884666139</c:v>
                </c:pt>
                <c:pt idx="6">
                  <c:v>47.234329872964388</c:v>
                </c:pt>
                <c:pt idx="7">
                  <c:v>46.235008742551123</c:v>
                </c:pt>
                <c:pt idx="8">
                  <c:v>43.682423149836545</c:v>
                </c:pt>
                <c:pt idx="9">
                  <c:v>40.266141243492484</c:v>
                </c:pt>
                <c:pt idx="10">
                  <c:v>37.694875794973335</c:v>
                </c:pt>
                <c:pt idx="11">
                  <c:v>35.551721348819243</c:v>
                </c:pt>
                <c:pt idx="12">
                  <c:v>35.607761802008852</c:v>
                </c:pt>
                <c:pt idx="13">
                  <c:v>35.044277135091527</c:v>
                </c:pt>
                <c:pt idx="14">
                  <c:v>34.119010924574347</c:v>
                </c:pt>
                <c:pt idx="15">
                  <c:v>33.984419542697054</c:v>
                </c:pt>
                <c:pt idx="16">
                  <c:v>34.934257723164578</c:v>
                </c:pt>
                <c:pt idx="17">
                  <c:v>39.148961236912214</c:v>
                </c:pt>
                <c:pt idx="18">
                  <c:v>37.646661306614973</c:v>
                </c:pt>
                <c:pt idx="19">
                  <c:v>33.615558973252803</c:v>
                </c:pt>
                <c:pt idx="20">
                  <c:v>30.09956909322743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D7EE-4D69-AC5B-30E705FCCD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5717568"/>
        <c:axId val="615719488"/>
      </c:lineChart>
      <c:catAx>
        <c:axId val="615717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312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ntserrat" pitchFamily="2" charset="0"/>
                <a:ea typeface="+mn-ea"/>
                <a:cs typeface="Arial" panose="020B0604020202020204" pitchFamily="34" charset="0"/>
              </a:defRPr>
            </a:pPr>
            <a:endParaRPr lang="es-MX"/>
          </a:p>
        </c:txPr>
        <c:crossAx val="615719488"/>
        <c:crosses val="autoZero"/>
        <c:auto val="1"/>
        <c:lblAlgn val="ctr"/>
        <c:lblOffset val="100"/>
        <c:noMultiLvlLbl val="0"/>
      </c:catAx>
      <c:valAx>
        <c:axId val="615719488"/>
        <c:scaling>
          <c:orientation val="minMax"/>
          <c:max val="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Montserrat" pitchFamily="2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% of the 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Montserrat" pitchFamily="2" charset="0"/>
                  <a:ea typeface="+mn-ea"/>
                  <a:cs typeface="Arial" panose="020B0604020202020204" pitchFamily="34" charset="0"/>
                </a:defRPr>
              </a:pPr>
              <a:endParaRPr lang="es-MX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Montserrat" pitchFamily="2" charset="0"/>
                <a:ea typeface="+mn-ea"/>
                <a:cs typeface="Arial" panose="020B0604020202020204" pitchFamily="34" charset="0"/>
              </a:defRPr>
            </a:pPr>
            <a:endParaRPr lang="es-MX"/>
          </a:p>
        </c:txPr>
        <c:crossAx val="615717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ayout>
        <c:manualLayout>
          <c:xMode val="edge"/>
          <c:yMode val="edge"/>
          <c:x val="0.13701104519040175"/>
          <c:y val="5.574922967464091E-2"/>
          <c:w val="0.12922137582046891"/>
          <c:h val="7.71549271906358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ontserrat" pitchFamily="2" charset="0"/>
              <a:ea typeface="+mn-ea"/>
              <a:cs typeface="Arial" panose="020B0604020202020204" pitchFamily="34" charset="0"/>
            </a:defRPr>
          </a:pPr>
          <a:endParaRPr lang="es-MX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latin typeface="Montserrat" pitchFamily="2" charset="0"/>
          <a:cs typeface="Arial" panose="020B0604020202020204" pitchFamily="34" charset="0"/>
        </a:defRPr>
      </a:pPr>
      <a:endParaRPr lang="es-MX"/>
    </a:p>
  </c:txPr>
  <c:printSettings>
    <c:headerFooter/>
    <c:pageMargins b="0.75" l="0.7" r="0.7" t="0.75" header="0.3" footer="0.3"/>
    <c:pageSetup/>
  </c:printSettings>
  <c:userShapes r:id="rId4"/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'5'!$C$82</c:f>
              <c:strCache>
                <c:ptCount val="1"/>
                <c:pt idx="0">
                  <c:v>66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'5'!$D$89:$W$89</c:f>
              <c:numCache>
                <c:formatCode>0</c:formatCode>
                <c:ptCount val="20"/>
                <c:pt idx="0">
                  <c:v>54.670940399169922</c:v>
                </c:pt>
                <c:pt idx="1">
                  <c:v>49.656017303466797</c:v>
                </c:pt>
                <c:pt idx="2">
                  <c:v>36.747371673583984</c:v>
                </c:pt>
                <c:pt idx="3">
                  <c:v>28.483444213867188</c:v>
                </c:pt>
                <c:pt idx="4">
                  <c:v>27.425817489624023</c:v>
                </c:pt>
                <c:pt idx="5">
                  <c:v>26.536741256713867</c:v>
                </c:pt>
                <c:pt idx="6">
                  <c:v>27.729946136474609</c:v>
                </c:pt>
                <c:pt idx="7">
                  <c:v>28.133398056030273</c:v>
                </c:pt>
                <c:pt idx="8">
                  <c:v>24.567630767822266</c:v>
                </c:pt>
                <c:pt idx="9">
                  <c:v>25.920272827148438</c:v>
                </c:pt>
                <c:pt idx="10">
                  <c:v>22.280300140380859</c:v>
                </c:pt>
                <c:pt idx="11">
                  <c:v>28.681560516357422</c:v>
                </c:pt>
                <c:pt idx="12">
                  <c:v>46.498569488525391</c:v>
                </c:pt>
                <c:pt idx="13">
                  <c:v>38.674137115478516</c:v>
                </c:pt>
                <c:pt idx="14">
                  <c:v>30.199436187744141</c:v>
                </c:pt>
                <c:pt idx="15">
                  <c:v>60.087478637695313</c:v>
                </c:pt>
                <c:pt idx="16">
                  <c:v>89.975517272949219</c:v>
                </c:pt>
                <c:pt idx="17">
                  <c:v>71.004470825195313</c:v>
                </c:pt>
                <c:pt idx="18">
                  <c:v>71.004470825195313</c:v>
                </c:pt>
                <c:pt idx="19">
                  <c:v>71.004470825195313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5B-45F8-AF1C-9FDCC938C8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7456080"/>
        <c:axId val="1567461840"/>
      </c:lineChart>
      <c:catAx>
        <c:axId val="15674560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67461840"/>
        <c:crosses val="autoZero"/>
        <c:auto val="1"/>
        <c:lblAlgn val="ctr"/>
        <c:lblOffset val="100"/>
        <c:noMultiLvlLbl val="0"/>
      </c:catAx>
      <c:valAx>
        <c:axId val="156746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67456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'5'!$C$31:$W$31</c:f>
              <c:strCache>
                <c:ptCount val="2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</c:strCache>
            </c:strRef>
          </c:cat>
          <c:val>
            <c:numRef>
              <c:f>'5'!$C$32:$W$32</c:f>
              <c:numCache>
                <c:formatCode>0</c:formatCode>
                <c:ptCount val="21"/>
                <c:pt idx="0">
                  <c:v>34.786518096923828</c:v>
                </c:pt>
                <c:pt idx="1">
                  <c:v>25.831439971923828</c:v>
                </c:pt>
                <c:pt idx="2">
                  <c:v>23.026056289672852</c:v>
                </c:pt>
                <c:pt idx="3">
                  <c:v>13.7447509765625</c:v>
                </c:pt>
                <c:pt idx="4">
                  <c:v>10.19660758972168</c:v>
                </c:pt>
                <c:pt idx="5">
                  <c:v>9.0856914520263672</c:v>
                </c:pt>
                <c:pt idx="6">
                  <c:v>8.0975875854492188</c:v>
                </c:pt>
                <c:pt idx="7">
                  <c:v>8.1186361312866211</c:v>
                </c:pt>
                <c:pt idx="8">
                  <c:v>8.4276628494262695</c:v>
                </c:pt>
                <c:pt idx="9">
                  <c:v>8.5514430999755859</c:v>
                </c:pt>
                <c:pt idx="10">
                  <c:v>7.9765357971191406</c:v>
                </c:pt>
                <c:pt idx="11">
                  <c:v>6.1628198623657227</c:v>
                </c:pt>
                <c:pt idx="12">
                  <c:v>8.7236251831054688</c:v>
                </c:pt>
                <c:pt idx="13">
                  <c:v>19.372528076171875</c:v>
                </c:pt>
                <c:pt idx="14">
                  <c:v>17.856193542480469</c:v>
                </c:pt>
                <c:pt idx="15">
                  <c:v>24.70770263671875</c:v>
                </c:pt>
                <c:pt idx="16">
                  <c:v>49.994319915771484</c:v>
                </c:pt>
                <c:pt idx="17">
                  <c:v>75.280937194824219</c:v>
                </c:pt>
                <c:pt idx="18">
                  <c:v>53.867767333984375</c:v>
                </c:pt>
                <c:pt idx="19">
                  <c:v>53.867767333984375</c:v>
                </c:pt>
                <c:pt idx="20">
                  <c:v>53.867767333984375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8E-480E-8302-60DBA0C3E7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9081072"/>
        <c:axId val="879068112"/>
      </c:lineChart>
      <c:catAx>
        <c:axId val="879081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79068112"/>
        <c:crosses val="autoZero"/>
        <c:auto val="1"/>
        <c:lblAlgn val="ctr"/>
        <c:lblOffset val="100"/>
        <c:noMultiLvlLbl val="0"/>
      </c:catAx>
      <c:valAx>
        <c:axId val="87906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79081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2511106455045587"/>
          <c:y val="2.2807130907710148E-2"/>
          <c:w val="0.87488893544954394"/>
          <c:h val="0.79075015160546724"/>
        </c:manualLayout>
      </c:layout>
      <c:lineChart>
        <c:grouping val="standard"/>
        <c:varyColors val="0"/>
        <c:ser>
          <c:idx val="13"/>
          <c:order val="0"/>
          <c:tx>
            <c:strRef>
              <c:f>'5'!$B$72</c:f>
              <c:strCache>
                <c:ptCount val="1"/>
                <c:pt idx="0">
                  <c:v>ARG</c:v>
                </c:pt>
              </c:strCache>
            </c:strRef>
          </c:tx>
          <c:spPr>
            <a:ln w="2857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'5'!$C$41:$W$41</c:f>
              <c:strCache>
                <c:ptCount val="2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</c:strCache>
            </c:strRef>
          </c:cat>
          <c:val>
            <c:numRef>
              <c:f>'5'!$C$72:$W$72</c:f>
              <c:numCache>
                <c:formatCode>0</c:formatCode>
                <c:ptCount val="21"/>
                <c:pt idx="0">
                  <c:v>80.181297302246094</c:v>
                </c:pt>
                <c:pt idx="1">
                  <c:v>74.628303527832031</c:v>
                </c:pt>
                <c:pt idx="2">
                  <c:v>69.6734619140625</c:v>
                </c:pt>
                <c:pt idx="3">
                  <c:v>64.746749877929688</c:v>
                </c:pt>
                <c:pt idx="4">
                  <c:v>53.451377868652344</c:v>
                </c:pt>
                <c:pt idx="5">
                  <c:v>48.945365905761719</c:v>
                </c:pt>
                <c:pt idx="6">
                  <c:v>42.124416351318359</c:v>
                </c:pt>
                <c:pt idx="7">
                  <c:v>35.802543640136719</c:v>
                </c:pt>
                <c:pt idx="8">
                  <c:v>27.230607986450195</c:v>
                </c:pt>
                <c:pt idx="9">
                  <c:v>21.623516082763672</c:v>
                </c:pt>
                <c:pt idx="10">
                  <c:v>16.495676040649414</c:v>
                </c:pt>
                <c:pt idx="11">
                  <c:v>19.658725738525391</c:v>
                </c:pt>
                <c:pt idx="12">
                  <c:v>23.121952056884766</c:v>
                </c:pt>
                <c:pt idx="13">
                  <c:v>18.903919219970703</c:v>
                </c:pt>
                <c:pt idx="14">
                  <c:v>15.894489288330078</c:v>
                </c:pt>
                <c:pt idx="15">
                  <c:v>18.309366226196289</c:v>
                </c:pt>
                <c:pt idx="16">
                  <c:v>20.853439331054688</c:v>
                </c:pt>
                <c:pt idx="17">
                  <c:v>25.708707809448242</c:v>
                </c:pt>
                <c:pt idx="18">
                  <c:v>23.364168167114258</c:v>
                </c:pt>
                <c:pt idx="19">
                  <c:v>20.98236083984375</c:v>
                </c:pt>
                <c:pt idx="20">
                  <c:v>18.843360900878906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4F-4E56-A9D1-F31B5FD36C90}"/>
            </c:ext>
          </c:extLst>
        </c:ser>
        <c:ser>
          <c:idx val="3"/>
          <c:order val="1"/>
          <c:tx>
            <c:strRef>
              <c:f>'5'!$B$73</c:f>
              <c:strCache>
                <c:ptCount val="1"/>
                <c:pt idx="0">
                  <c:v>BOL</c:v>
                </c:pt>
              </c:strCache>
            </c:strRef>
          </c:tx>
          <c:spPr>
            <a:ln w="2857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'5'!$C$41:$W$41</c:f>
              <c:strCache>
                <c:ptCount val="2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</c:strCache>
            </c:strRef>
          </c:cat>
          <c:val>
            <c:numRef>
              <c:f>'5'!$C$73:$W$73</c:f>
              <c:numCache>
                <c:formatCode>0</c:formatCode>
                <c:ptCount val="21"/>
                <c:pt idx="0">
                  <c:v>42.593605041503906</c:v>
                </c:pt>
                <c:pt idx="1">
                  <c:v>46.261856079101563</c:v>
                </c:pt>
                <c:pt idx="2">
                  <c:v>49.930103302001953</c:v>
                </c:pt>
                <c:pt idx="3">
                  <c:v>45.524200439453125</c:v>
                </c:pt>
                <c:pt idx="4">
                  <c:v>44.063262939453125</c:v>
                </c:pt>
                <c:pt idx="5">
                  <c:v>36.030048370361328</c:v>
                </c:pt>
                <c:pt idx="6">
                  <c:v>32.605022430419922</c:v>
                </c:pt>
                <c:pt idx="7">
                  <c:v>29.915428161621094</c:v>
                </c:pt>
                <c:pt idx="8">
                  <c:v>27.225833892822266</c:v>
                </c:pt>
                <c:pt idx="9">
                  <c:v>27.9244384765625</c:v>
                </c:pt>
                <c:pt idx="10">
                  <c:v>24.77093505859375</c:v>
                </c:pt>
                <c:pt idx="11">
                  <c:v>24.327859878540039</c:v>
                </c:pt>
                <c:pt idx="12">
                  <c:v>24.925180435180664</c:v>
                </c:pt>
                <c:pt idx="13">
                  <c:v>25.234722137451172</c:v>
                </c:pt>
                <c:pt idx="14">
                  <c:v>25.377649307250977</c:v>
                </c:pt>
                <c:pt idx="15">
                  <c:v>23.268091201782227</c:v>
                </c:pt>
                <c:pt idx="16">
                  <c:v>19.293706893920898</c:v>
                </c:pt>
                <c:pt idx="17">
                  <c:v>23.851003646850586</c:v>
                </c:pt>
                <c:pt idx="18">
                  <c:v>20.545166015625</c:v>
                </c:pt>
                <c:pt idx="19">
                  <c:v>21.749509811401367</c:v>
                </c:pt>
                <c:pt idx="20">
                  <c:v>23.024452209472656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4F-4E56-A9D1-F31B5FD36C90}"/>
            </c:ext>
          </c:extLst>
        </c:ser>
        <c:ser>
          <c:idx val="6"/>
          <c:order val="2"/>
          <c:tx>
            <c:strRef>
              <c:f>'5'!$B$74</c:f>
              <c:strCache>
                <c:ptCount val="1"/>
                <c:pt idx="0">
                  <c:v>BRA</c:v>
                </c:pt>
              </c:strCache>
            </c:strRef>
          </c:tx>
          <c:spPr>
            <a:ln w="2857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'5'!$C$41:$W$41</c:f>
              <c:strCache>
                <c:ptCount val="2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</c:strCache>
            </c:strRef>
          </c:cat>
          <c:val>
            <c:numRef>
              <c:f>'5'!$C$74:$W$74</c:f>
              <c:numCache>
                <c:formatCode>0</c:formatCode>
                <c:ptCount val="21"/>
                <c:pt idx="0">
                  <c:v>54.42401123046875</c:v>
                </c:pt>
                <c:pt idx="1">
                  <c:v>52.578014373779297</c:v>
                </c:pt>
                <c:pt idx="2">
                  <c:v>51.275669097900391</c:v>
                </c:pt>
                <c:pt idx="3">
                  <c:v>48.169185638427734</c:v>
                </c:pt>
                <c:pt idx="4">
                  <c:v>45.344509124755859</c:v>
                </c:pt>
                <c:pt idx="5">
                  <c:v>42.017601013183594</c:v>
                </c:pt>
                <c:pt idx="6">
                  <c:v>40.354255676269531</c:v>
                </c:pt>
                <c:pt idx="7">
                  <c:v>38.505668640136719</c:v>
                </c:pt>
                <c:pt idx="8">
                  <c:v>36.657081604003906</c:v>
                </c:pt>
                <c:pt idx="9">
                  <c:v>33.156471252441406</c:v>
                </c:pt>
                <c:pt idx="10">
                  <c:v>31.864336013793945</c:v>
                </c:pt>
                <c:pt idx="11">
                  <c:v>30.465847015380859</c:v>
                </c:pt>
                <c:pt idx="12">
                  <c:v>32.067531585693359</c:v>
                </c:pt>
                <c:pt idx="13">
                  <c:v>32.099849700927734</c:v>
                </c:pt>
                <c:pt idx="14">
                  <c:v>32.1055908203125</c:v>
                </c:pt>
                <c:pt idx="15">
                  <c:v>33.379123687744141</c:v>
                </c:pt>
                <c:pt idx="16">
                  <c:v>30.784809112548828</c:v>
                </c:pt>
                <c:pt idx="17">
                  <c:v>30.961460113525391</c:v>
                </c:pt>
                <c:pt idx="18">
                  <c:v>35.578147888183594</c:v>
                </c:pt>
                <c:pt idx="19">
                  <c:v>29.435735702514648</c:v>
                </c:pt>
                <c:pt idx="20">
                  <c:v>24.353784561157227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34F-4E56-A9D1-F31B5FD36C90}"/>
            </c:ext>
          </c:extLst>
        </c:ser>
        <c:ser>
          <c:idx val="0"/>
          <c:order val="3"/>
          <c:tx>
            <c:strRef>
              <c:f>'5'!$B$75</c:f>
              <c:strCache>
                <c:ptCount val="1"/>
                <c:pt idx="0">
                  <c:v>CHL</c:v>
                </c:pt>
              </c:strCache>
            </c:strRef>
          </c:tx>
          <c:spPr>
            <a:ln w="2857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'5'!$C$41:$W$41</c:f>
              <c:strCache>
                <c:ptCount val="2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</c:strCache>
            </c:strRef>
          </c:cat>
          <c:val>
            <c:numRef>
              <c:f>'5'!$C$75:$W$75</c:f>
              <c:numCache>
                <c:formatCode>0</c:formatCode>
                <c:ptCount val="21"/>
                <c:pt idx="0">
                  <c:v>38.970500946044922</c:v>
                </c:pt>
                <c:pt idx="1">
                  <c:v>36.434745788574219</c:v>
                </c:pt>
                <c:pt idx="2">
                  <c:v>34.063987731933594</c:v>
                </c:pt>
                <c:pt idx="3">
                  <c:v>31.847488403320313</c:v>
                </c:pt>
                <c:pt idx="4">
                  <c:v>29.84208869934082</c:v>
                </c:pt>
                <c:pt idx="5">
                  <c:v>27.962966918945313</c:v>
                </c:pt>
                <c:pt idx="6">
                  <c:v>26.202171325683594</c:v>
                </c:pt>
                <c:pt idx="7">
                  <c:v>24.995223999023438</c:v>
                </c:pt>
                <c:pt idx="8">
                  <c:v>23.788274765014648</c:v>
                </c:pt>
                <c:pt idx="9">
                  <c:v>20.800542831420898</c:v>
                </c:pt>
                <c:pt idx="10">
                  <c:v>17.812810897827148</c:v>
                </c:pt>
                <c:pt idx="11">
                  <c:v>18.236141204833984</c:v>
                </c:pt>
                <c:pt idx="12">
                  <c:v>18.65947151184082</c:v>
                </c:pt>
                <c:pt idx="13">
                  <c:v>17.245492935180664</c:v>
                </c:pt>
                <c:pt idx="14">
                  <c:v>15.831515312194824</c:v>
                </c:pt>
                <c:pt idx="15">
                  <c:v>17.416128158569336</c:v>
                </c:pt>
                <c:pt idx="16">
                  <c:v>19.159347534179688</c:v>
                </c:pt>
                <c:pt idx="17">
                  <c:v>21.077051162719727</c:v>
                </c:pt>
                <c:pt idx="18">
                  <c:v>16.148113250732422</c:v>
                </c:pt>
                <c:pt idx="19">
                  <c:v>11.219173431396484</c:v>
                </c:pt>
                <c:pt idx="20">
                  <c:v>7.7947096824645996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34F-4E56-A9D1-F31B5FD36C90}"/>
            </c:ext>
          </c:extLst>
        </c:ser>
        <c:ser>
          <c:idx val="2"/>
          <c:order val="4"/>
          <c:tx>
            <c:strRef>
              <c:f>'5'!$B$76</c:f>
              <c:strCache>
                <c:ptCount val="1"/>
                <c:pt idx="0">
                  <c:v>COL</c:v>
                </c:pt>
              </c:strCache>
            </c:strRef>
          </c:tx>
          <c:spPr>
            <a:ln w="2857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'5'!$C$41:$W$41</c:f>
              <c:strCache>
                <c:ptCount val="2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</c:strCache>
            </c:strRef>
          </c:cat>
          <c:val>
            <c:numRef>
              <c:f>'5'!$C$76:$W$76</c:f>
              <c:numCache>
                <c:formatCode>0</c:formatCode>
                <c:ptCount val="21"/>
                <c:pt idx="0">
                  <c:v>65.505233764648438</c:v>
                </c:pt>
                <c:pt idx="1">
                  <c:v>65.32452392578125</c:v>
                </c:pt>
                <c:pt idx="2">
                  <c:v>61.318134307861328</c:v>
                </c:pt>
                <c:pt idx="3">
                  <c:v>64.573745727539063</c:v>
                </c:pt>
                <c:pt idx="4">
                  <c:v>63.358867645263672</c:v>
                </c:pt>
                <c:pt idx="5">
                  <c:v>54.211826324462891</c:v>
                </c:pt>
                <c:pt idx="6">
                  <c:v>53.452430725097656</c:v>
                </c:pt>
                <c:pt idx="7">
                  <c:v>50.954963684082031</c:v>
                </c:pt>
                <c:pt idx="8">
                  <c:v>47.093738555908203</c:v>
                </c:pt>
                <c:pt idx="9">
                  <c:v>46.683910369873047</c:v>
                </c:pt>
                <c:pt idx="10">
                  <c:v>44.009597778320313</c:v>
                </c:pt>
                <c:pt idx="11">
                  <c:v>41.915290832519531</c:v>
                </c:pt>
                <c:pt idx="12">
                  <c:v>41.998088836669922</c:v>
                </c:pt>
                <c:pt idx="13">
                  <c:v>41.7420654296875</c:v>
                </c:pt>
                <c:pt idx="14">
                  <c:v>41.755153656005859</c:v>
                </c:pt>
                <c:pt idx="15">
                  <c:v>41.643383026123047</c:v>
                </c:pt>
                <c:pt idx="16">
                  <c:v>42.172607421875</c:v>
                </c:pt>
                <c:pt idx="17">
                  <c:v>46.499851226806641</c:v>
                </c:pt>
                <c:pt idx="18">
                  <c:v>45.010330200195313</c:v>
                </c:pt>
                <c:pt idx="19">
                  <c:v>41.222324371337891</c:v>
                </c:pt>
                <c:pt idx="20">
                  <c:v>37.75311279296875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34F-4E56-A9D1-F31B5FD36C90}"/>
            </c:ext>
          </c:extLst>
        </c:ser>
        <c:ser>
          <c:idx val="5"/>
          <c:order val="5"/>
          <c:tx>
            <c:strRef>
              <c:f>'5'!$B$77</c:f>
              <c:strCache>
                <c:ptCount val="1"/>
                <c:pt idx="0">
                  <c:v>CRI</c:v>
                </c:pt>
              </c:strCache>
            </c:strRef>
          </c:tx>
          <c:spPr>
            <a:ln w="2857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'5'!$C$41:$W$41</c:f>
              <c:strCache>
                <c:ptCount val="2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</c:strCache>
            </c:strRef>
          </c:cat>
          <c:val>
            <c:numRef>
              <c:f>'5'!$C$77:$W$77</c:f>
              <c:numCache>
                <c:formatCode>0</c:formatCode>
                <c:ptCount val="21"/>
                <c:pt idx="0">
                  <c:v>34.271766662597656</c:v>
                </c:pt>
                <c:pt idx="1">
                  <c:v>35.800930023193359</c:v>
                </c:pt>
                <c:pt idx="2">
                  <c:v>32.126998901367188</c:v>
                </c:pt>
                <c:pt idx="3">
                  <c:v>31.900516510009766</c:v>
                </c:pt>
                <c:pt idx="4">
                  <c:v>27.102697372436523</c:v>
                </c:pt>
                <c:pt idx="5">
                  <c:v>25.561670303344727</c:v>
                </c:pt>
                <c:pt idx="6">
                  <c:v>25.654098510742188</c:v>
                </c:pt>
                <c:pt idx="7">
                  <c:v>24.893825531005859</c:v>
                </c:pt>
                <c:pt idx="8">
                  <c:v>26.389434814453125</c:v>
                </c:pt>
                <c:pt idx="9">
                  <c:v>24.036725997924805</c:v>
                </c:pt>
                <c:pt idx="10">
                  <c:v>23.633201599121094</c:v>
                </c:pt>
                <c:pt idx="11">
                  <c:v>22.614435195922852</c:v>
                </c:pt>
                <c:pt idx="12">
                  <c:v>21.229366302490234</c:v>
                </c:pt>
                <c:pt idx="13">
                  <c:v>21.012430191040039</c:v>
                </c:pt>
                <c:pt idx="14">
                  <c:v>20.445932388305664</c:v>
                </c:pt>
                <c:pt idx="15">
                  <c:v>21.157680511474609</c:v>
                </c:pt>
                <c:pt idx="16">
                  <c:v>21.6925048828125</c:v>
                </c:pt>
                <c:pt idx="17">
                  <c:v>30.837089538574219</c:v>
                </c:pt>
                <c:pt idx="18">
                  <c:v>23.914463043212891</c:v>
                </c:pt>
                <c:pt idx="19">
                  <c:v>22.723045349121094</c:v>
                </c:pt>
                <c:pt idx="20">
                  <c:v>20.874841690063477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34F-4E56-A9D1-F31B5FD36C90}"/>
            </c:ext>
          </c:extLst>
        </c:ser>
        <c:ser>
          <c:idx val="7"/>
          <c:order val="6"/>
          <c:tx>
            <c:strRef>
              <c:f>'5'!$B$78</c:f>
              <c:strCache>
                <c:ptCount val="1"/>
                <c:pt idx="0">
                  <c:v>DOM</c:v>
                </c:pt>
              </c:strCache>
            </c:strRef>
          </c:tx>
          <c:spPr>
            <a:ln w="2857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'5'!$C$41:$W$41</c:f>
              <c:strCache>
                <c:ptCount val="2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</c:strCache>
            </c:strRef>
          </c:cat>
          <c:val>
            <c:numRef>
              <c:f>'5'!$C$78:$W$78</c:f>
              <c:numCache>
                <c:formatCode>0</c:formatCode>
                <c:ptCount val="21"/>
                <c:pt idx="0">
                  <c:v>56.721168518066406</c:v>
                </c:pt>
                <c:pt idx="1">
                  <c:v>64.326515197753906</c:v>
                </c:pt>
                <c:pt idx="2">
                  <c:v>56.766468048095703</c:v>
                </c:pt>
                <c:pt idx="3">
                  <c:v>53.332321166992188</c:v>
                </c:pt>
                <c:pt idx="4">
                  <c:v>53.061874389648438</c:v>
                </c:pt>
                <c:pt idx="5">
                  <c:v>52.904289245605469</c:v>
                </c:pt>
                <c:pt idx="6">
                  <c:v>51.000095367431641</c:v>
                </c:pt>
                <c:pt idx="7">
                  <c:v>51.353370666503906</c:v>
                </c:pt>
                <c:pt idx="8">
                  <c:v>51.803058624267578</c:v>
                </c:pt>
                <c:pt idx="9">
                  <c:v>52.807640075683594</c:v>
                </c:pt>
                <c:pt idx="10">
                  <c:v>51.093090057373047</c:v>
                </c:pt>
                <c:pt idx="11">
                  <c:v>45.834613800048828</c:v>
                </c:pt>
                <c:pt idx="12">
                  <c:v>41.197288513183594</c:v>
                </c:pt>
                <c:pt idx="13">
                  <c:v>39.012348175048828</c:v>
                </c:pt>
                <c:pt idx="14">
                  <c:v>33.117446899414063</c:v>
                </c:pt>
                <c:pt idx="15">
                  <c:v>30.914693832397461</c:v>
                </c:pt>
                <c:pt idx="16">
                  <c:v>27.664180755615234</c:v>
                </c:pt>
                <c:pt idx="17">
                  <c:v>39.057601928710938</c:v>
                </c:pt>
                <c:pt idx="18">
                  <c:v>33.129955291748047</c:v>
                </c:pt>
                <c:pt idx="19">
                  <c:v>29.323764801025391</c:v>
                </c:pt>
                <c:pt idx="20">
                  <c:v>25.954854965209961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34F-4E56-A9D1-F31B5FD36C90}"/>
            </c:ext>
          </c:extLst>
        </c:ser>
        <c:ser>
          <c:idx val="8"/>
          <c:order val="7"/>
          <c:tx>
            <c:strRef>
              <c:f>'5'!$B$79</c:f>
              <c:strCache>
                <c:ptCount val="1"/>
                <c:pt idx="0">
                  <c:v>ECU</c:v>
                </c:pt>
              </c:strCache>
            </c:strRef>
          </c:tx>
          <c:spPr>
            <a:ln w="2857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'5'!$C$41:$W$41</c:f>
              <c:strCache>
                <c:ptCount val="2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</c:strCache>
            </c:strRef>
          </c:cat>
          <c:val>
            <c:numRef>
              <c:f>'5'!$C$79:$W$79</c:f>
              <c:numCache>
                <c:formatCode>0</c:formatCode>
                <c:ptCount val="21"/>
                <c:pt idx="0">
                  <c:v>63.337863922119141</c:v>
                </c:pt>
                <c:pt idx="1">
                  <c:v>58.339691162109375</c:v>
                </c:pt>
                <c:pt idx="2">
                  <c:v>56.275814056396484</c:v>
                </c:pt>
                <c:pt idx="3">
                  <c:v>52.310771942138672</c:v>
                </c:pt>
                <c:pt idx="4">
                  <c:v>51.56231689453125</c:v>
                </c:pt>
                <c:pt idx="5">
                  <c:v>49.671478271484375</c:v>
                </c:pt>
                <c:pt idx="6">
                  <c:v>51.509048461914063</c:v>
                </c:pt>
                <c:pt idx="7">
                  <c:v>47.537281036376953</c:v>
                </c:pt>
                <c:pt idx="8">
                  <c:v>43.781993865966797</c:v>
                </c:pt>
                <c:pt idx="9">
                  <c:v>41.126041412353516</c:v>
                </c:pt>
                <c:pt idx="10">
                  <c:v>40.811492919921875</c:v>
                </c:pt>
                <c:pt idx="11">
                  <c:v>36.608932495117188</c:v>
                </c:pt>
                <c:pt idx="12">
                  <c:v>37.153495788574219</c:v>
                </c:pt>
                <c:pt idx="13">
                  <c:v>37.860443115234375</c:v>
                </c:pt>
                <c:pt idx="14">
                  <c:v>35.812149047851563</c:v>
                </c:pt>
                <c:pt idx="15">
                  <c:v>37.40350341796875</c:v>
                </c:pt>
                <c:pt idx="16">
                  <c:v>39.098251342773438</c:v>
                </c:pt>
                <c:pt idx="17">
                  <c:v>47.238983154296875</c:v>
                </c:pt>
                <c:pt idx="18">
                  <c:v>41.8187255859375</c:v>
                </c:pt>
                <c:pt idx="19">
                  <c:v>40.356998443603516</c:v>
                </c:pt>
                <c:pt idx="20">
                  <c:v>40.369815826416016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34F-4E56-A9D1-F31B5FD36C90}"/>
            </c:ext>
          </c:extLst>
        </c:ser>
        <c:ser>
          <c:idx val="9"/>
          <c:order val="8"/>
          <c:tx>
            <c:strRef>
              <c:f>'5'!$B$80</c:f>
              <c:strCache>
                <c:ptCount val="1"/>
                <c:pt idx="0">
                  <c:v>GTM</c:v>
                </c:pt>
              </c:strCache>
            </c:strRef>
          </c:tx>
          <c:spPr>
            <a:ln w="2857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'5'!$C$41:$W$41</c:f>
              <c:strCache>
                <c:ptCount val="2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</c:strCache>
            </c:strRef>
          </c:cat>
          <c:val>
            <c:numRef>
              <c:f>'5'!$C$80:$W$80</c:f>
              <c:numCache>
                <c:formatCode>0</c:formatCode>
                <c:ptCount val="21"/>
                <c:pt idx="0">
                  <c:v>48.775291442871094</c:v>
                </c:pt>
                <c:pt idx="1">
                  <c:v>63.768726348876953</c:v>
                </c:pt>
                <c:pt idx="2">
                  <c:v>57.234706878662109</c:v>
                </c:pt>
                <c:pt idx="3">
                  <c:v>50.700687408447266</c:v>
                </c:pt>
                <c:pt idx="4">
                  <c:v>55.118621826171875</c:v>
                </c:pt>
                <c:pt idx="5">
                  <c:v>59.921524047851563</c:v>
                </c:pt>
                <c:pt idx="6">
                  <c:v>65.1429443359375</c:v>
                </c:pt>
                <c:pt idx="7">
                  <c:v>70.819351196289063</c:v>
                </c:pt>
                <c:pt idx="8">
                  <c:v>69.139884948730469</c:v>
                </c:pt>
                <c:pt idx="9">
                  <c:v>60.104316711425781</c:v>
                </c:pt>
                <c:pt idx="10">
                  <c:v>58.298164367675781</c:v>
                </c:pt>
                <c:pt idx="11">
                  <c:v>56.932670593261719</c:v>
                </c:pt>
                <c:pt idx="12">
                  <c:v>55.933719635009766</c:v>
                </c:pt>
                <c:pt idx="13">
                  <c:v>55.923187255859375</c:v>
                </c:pt>
                <c:pt idx="14">
                  <c:v>56.833820343017578</c:v>
                </c:pt>
                <c:pt idx="15">
                  <c:v>59.322078704833984</c:v>
                </c:pt>
                <c:pt idx="16">
                  <c:v>58.005214691162109</c:v>
                </c:pt>
                <c:pt idx="17">
                  <c:v>58.724037170410156</c:v>
                </c:pt>
                <c:pt idx="18">
                  <c:v>59.442855834960938</c:v>
                </c:pt>
                <c:pt idx="19">
                  <c:v>55.366111755371094</c:v>
                </c:pt>
                <c:pt idx="20">
                  <c:v>51.568962097167969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34F-4E56-A9D1-F31B5FD36C90}"/>
            </c:ext>
          </c:extLst>
        </c:ser>
        <c:ser>
          <c:idx val="10"/>
          <c:order val="9"/>
          <c:tx>
            <c:strRef>
              <c:f>'5'!$B$81</c:f>
              <c:strCache>
                <c:ptCount val="1"/>
                <c:pt idx="0">
                  <c:v>GUY</c:v>
                </c:pt>
              </c:strCache>
            </c:strRef>
          </c:tx>
          <c:spPr>
            <a:ln w="2857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'5'!$C$41:$W$41</c:f>
              <c:strCache>
                <c:ptCount val="2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</c:strCache>
            </c:strRef>
          </c:cat>
          <c:val>
            <c:numRef>
              <c:f>'5'!$C$81:$W$81</c:f>
              <c:numCache>
                <c:formatCode>0</c:formatCode>
                <c:ptCount val="21"/>
                <c:pt idx="14">
                  <c:v>54.964996337890625</c:v>
                </c:pt>
                <c:pt idx="15">
                  <c:v>57.776035308837891</c:v>
                </c:pt>
                <c:pt idx="16">
                  <c:v>57.605125427246094</c:v>
                </c:pt>
                <c:pt idx="17">
                  <c:v>57.772506713867188</c:v>
                </c:pt>
                <c:pt idx="18">
                  <c:v>57.939888000488281</c:v>
                </c:pt>
                <c:pt idx="19">
                  <c:v>57.939888000488281</c:v>
                </c:pt>
                <c:pt idx="20">
                  <c:v>57.939888000488281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34F-4E56-A9D1-F31B5FD36C90}"/>
            </c:ext>
          </c:extLst>
        </c:ser>
        <c:ser>
          <c:idx val="11"/>
          <c:order val="10"/>
          <c:tx>
            <c:strRef>
              <c:f>'5'!$B$82</c:f>
              <c:strCache>
                <c:ptCount val="1"/>
                <c:pt idx="0">
                  <c:v>HND</c:v>
                </c:pt>
              </c:strCache>
            </c:strRef>
          </c:tx>
          <c:spPr>
            <a:ln w="2857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'5'!$C$41:$W$41</c:f>
              <c:strCache>
                <c:ptCount val="2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</c:strCache>
            </c:strRef>
          </c:cat>
          <c:val>
            <c:numRef>
              <c:f>'5'!$C$82:$W$82</c:f>
              <c:numCache>
                <c:formatCode>0</c:formatCode>
                <c:ptCount val="21"/>
                <c:pt idx="0">
                  <c:v>66.173309326171875</c:v>
                </c:pt>
                <c:pt idx="1">
                  <c:v>66.559806823730469</c:v>
                </c:pt>
                <c:pt idx="2">
                  <c:v>64.301124572753906</c:v>
                </c:pt>
                <c:pt idx="3">
                  <c:v>62.075065612792969</c:v>
                </c:pt>
                <c:pt idx="4">
                  <c:v>58.149982452392578</c:v>
                </c:pt>
                <c:pt idx="5">
                  <c:v>57.091392517089844</c:v>
                </c:pt>
                <c:pt idx="6">
                  <c:v>55.762748718261719</c:v>
                </c:pt>
                <c:pt idx="7">
                  <c:v>58.512611389160156</c:v>
                </c:pt>
                <c:pt idx="8">
                  <c:v>61.264755249023438</c:v>
                </c:pt>
                <c:pt idx="9">
                  <c:v>66.331443786621094</c:v>
                </c:pt>
                <c:pt idx="10">
                  <c:v>63.87176513671875</c:v>
                </c:pt>
                <c:pt idx="11">
                  <c:v>60.848384857177734</c:v>
                </c:pt>
                <c:pt idx="12">
                  <c:v>60.237525939941406</c:v>
                </c:pt>
                <c:pt idx="13">
                  <c:v>58.514457702636719</c:v>
                </c:pt>
                <c:pt idx="14">
                  <c:v>61.054317474365234</c:v>
                </c:pt>
                <c:pt idx="15">
                  <c:v>60.406036376953125</c:v>
                </c:pt>
                <c:pt idx="16">
                  <c:v>61.583339691162109</c:v>
                </c:pt>
                <c:pt idx="17">
                  <c:v>62.795543670654297</c:v>
                </c:pt>
                <c:pt idx="18">
                  <c:v>64.031608581542969</c:v>
                </c:pt>
                <c:pt idx="19">
                  <c:v>65.292007446289063</c:v>
                </c:pt>
                <c:pt idx="20">
                  <c:v>60.174953460693359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34F-4E56-A9D1-F31B5FD36C90}"/>
            </c:ext>
          </c:extLst>
        </c:ser>
        <c:ser>
          <c:idx val="12"/>
          <c:order val="11"/>
          <c:tx>
            <c:strRef>
              <c:f>'5'!$B$83</c:f>
              <c:strCache>
                <c:ptCount val="1"/>
                <c:pt idx="0">
                  <c:v>MEX</c:v>
                </c:pt>
              </c:strCache>
            </c:strRef>
          </c:tx>
          <c:spPr>
            <a:ln w="2857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'5'!$C$41:$W$41</c:f>
              <c:strCache>
                <c:ptCount val="2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</c:strCache>
            </c:strRef>
          </c:cat>
          <c:val>
            <c:numRef>
              <c:f>'5'!$C$83:$W$83</c:f>
              <c:numCache>
                <c:formatCode>0</c:formatCode>
                <c:ptCount val="21"/>
                <c:pt idx="1">
                  <c:v>50.981258392333984</c:v>
                </c:pt>
                <c:pt idx="2">
                  <c:v>49.527896881103516</c:v>
                </c:pt>
                <c:pt idx="3">
                  <c:v>46.12933349609375</c:v>
                </c:pt>
                <c:pt idx="4">
                  <c:v>55.400215148925781</c:v>
                </c:pt>
                <c:pt idx="5">
                  <c:v>64.671096801757813</c:v>
                </c:pt>
                <c:pt idx="6">
                  <c:v>67.063423156738281</c:v>
                </c:pt>
                <c:pt idx="7">
                  <c:v>69.45574951171875</c:v>
                </c:pt>
                <c:pt idx="8">
                  <c:v>64.389862060546875</c:v>
                </c:pt>
                <c:pt idx="9">
                  <c:v>59.323970794677734</c:v>
                </c:pt>
                <c:pt idx="10">
                  <c:v>53.792854309082031</c:v>
                </c:pt>
                <c:pt idx="11">
                  <c:v>48.261734008789063</c:v>
                </c:pt>
                <c:pt idx="12">
                  <c:v>43.752262115478516</c:v>
                </c:pt>
                <c:pt idx="13">
                  <c:v>39.242790222167969</c:v>
                </c:pt>
                <c:pt idx="14">
                  <c:v>38.113346099853516</c:v>
                </c:pt>
                <c:pt idx="15">
                  <c:v>36.983901977539063</c:v>
                </c:pt>
                <c:pt idx="16">
                  <c:v>38.852996826171875</c:v>
                </c:pt>
                <c:pt idx="17">
                  <c:v>40.722095489501953</c:v>
                </c:pt>
                <c:pt idx="18">
                  <c:v>36.348648071289063</c:v>
                </c:pt>
                <c:pt idx="19">
                  <c:v>31.975204467773438</c:v>
                </c:pt>
                <c:pt idx="20">
                  <c:v>28.127969741821289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34F-4E56-A9D1-F31B5FD36C90}"/>
            </c:ext>
          </c:extLst>
        </c:ser>
        <c:ser>
          <c:idx val="14"/>
          <c:order val="12"/>
          <c:tx>
            <c:strRef>
              <c:f>'5'!$B$84</c:f>
              <c:strCache>
                <c:ptCount val="1"/>
                <c:pt idx="0">
                  <c:v>PAN</c:v>
                </c:pt>
              </c:strCache>
            </c:strRef>
          </c:tx>
          <c:spPr>
            <a:ln w="2857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'5'!$C$41:$W$41</c:f>
              <c:strCache>
                <c:ptCount val="2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</c:strCache>
            </c:strRef>
          </c:cat>
          <c:val>
            <c:numRef>
              <c:f>'5'!$C$84:$W$84</c:f>
              <c:numCache>
                <c:formatCode>0</c:formatCode>
                <c:ptCount val="21"/>
                <c:pt idx="0">
                  <c:v>37.102108001708984</c:v>
                </c:pt>
                <c:pt idx="1">
                  <c:v>36.347274780273438</c:v>
                </c:pt>
                <c:pt idx="2">
                  <c:v>36.987407684326172</c:v>
                </c:pt>
                <c:pt idx="3">
                  <c:v>36.001548767089844</c:v>
                </c:pt>
                <c:pt idx="4">
                  <c:v>32.478584289550781</c:v>
                </c:pt>
                <c:pt idx="5">
                  <c:v>30.639263153076172</c:v>
                </c:pt>
                <c:pt idx="6">
                  <c:v>29.429298400878906</c:v>
                </c:pt>
                <c:pt idx="7">
                  <c:v>27.428251266479492</c:v>
                </c:pt>
                <c:pt idx="8">
                  <c:v>26.696380615234375</c:v>
                </c:pt>
                <c:pt idx="9">
                  <c:v>22.35173225402832</c:v>
                </c:pt>
                <c:pt idx="10">
                  <c:v>22.748678207397461</c:v>
                </c:pt>
                <c:pt idx="11">
                  <c:v>20.825189590454102</c:v>
                </c:pt>
                <c:pt idx="12">
                  <c:v>20.818813323974609</c:v>
                </c:pt>
                <c:pt idx="13">
                  <c:v>18.387189865112305</c:v>
                </c:pt>
                <c:pt idx="14">
                  <c:v>18.295209884643555</c:v>
                </c:pt>
                <c:pt idx="15">
                  <c:v>17.415761947631836</c:v>
                </c:pt>
                <c:pt idx="16">
                  <c:v>17.43547248840332</c:v>
                </c:pt>
                <c:pt idx="17">
                  <c:v>18.078720092773438</c:v>
                </c:pt>
                <c:pt idx="18">
                  <c:v>18.745698928833008</c:v>
                </c:pt>
                <c:pt idx="19">
                  <c:v>19.437280654907227</c:v>
                </c:pt>
                <c:pt idx="20">
                  <c:v>20.154376983642578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134F-4E56-A9D1-F31B5FD36C90}"/>
            </c:ext>
          </c:extLst>
        </c:ser>
        <c:ser>
          <c:idx val="15"/>
          <c:order val="13"/>
          <c:tx>
            <c:strRef>
              <c:f>'5'!$B$85</c:f>
              <c:strCache>
                <c:ptCount val="1"/>
                <c:pt idx="0">
                  <c:v>PER</c:v>
                </c:pt>
              </c:strCache>
            </c:strRef>
          </c:tx>
          <c:spPr>
            <a:ln w="2857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'5'!$C$41:$W$41</c:f>
              <c:strCache>
                <c:ptCount val="2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</c:strCache>
            </c:strRef>
          </c:cat>
          <c:val>
            <c:numRef>
              <c:f>'5'!$C$85:$W$85</c:f>
              <c:numCache>
                <c:formatCode>0</c:formatCode>
                <c:ptCount val="21"/>
                <c:pt idx="0">
                  <c:v>62.632274627685547</c:v>
                </c:pt>
                <c:pt idx="1">
                  <c:v>63.299030303955078</c:v>
                </c:pt>
                <c:pt idx="2">
                  <c:v>65.508201599121094</c:v>
                </c:pt>
                <c:pt idx="3">
                  <c:v>62.017719268798828</c:v>
                </c:pt>
                <c:pt idx="4">
                  <c:v>54.097091674804688</c:v>
                </c:pt>
                <c:pt idx="5">
                  <c:v>49.961166381835938</c:v>
                </c:pt>
                <c:pt idx="6">
                  <c:v>40.033866882324219</c:v>
                </c:pt>
                <c:pt idx="7">
                  <c:v>36.661216735839844</c:v>
                </c:pt>
                <c:pt idx="8">
                  <c:v>41.727046966552734</c:v>
                </c:pt>
                <c:pt idx="9">
                  <c:v>39.48577880859375</c:v>
                </c:pt>
                <c:pt idx="10">
                  <c:v>38.455146789550781</c:v>
                </c:pt>
                <c:pt idx="11">
                  <c:v>37.583858489990234</c:v>
                </c:pt>
                <c:pt idx="12">
                  <c:v>37.354263305664063</c:v>
                </c:pt>
                <c:pt idx="13">
                  <c:v>35.976661682128906</c:v>
                </c:pt>
                <c:pt idx="14">
                  <c:v>36.923824310302734</c:v>
                </c:pt>
                <c:pt idx="15">
                  <c:v>34.918556213378906</c:v>
                </c:pt>
                <c:pt idx="16">
                  <c:v>33.224308013916016</c:v>
                </c:pt>
                <c:pt idx="17">
                  <c:v>49.915538787841797</c:v>
                </c:pt>
                <c:pt idx="18">
                  <c:v>40.421871185302734</c:v>
                </c:pt>
                <c:pt idx="19">
                  <c:v>37.667442321777344</c:v>
                </c:pt>
                <c:pt idx="20">
                  <c:v>35.100704193115234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134F-4E56-A9D1-F31B5FD36C90}"/>
            </c:ext>
          </c:extLst>
        </c:ser>
        <c:ser>
          <c:idx val="16"/>
          <c:order val="14"/>
          <c:tx>
            <c:strRef>
              <c:f>'5'!$B$86</c:f>
              <c:strCache>
                <c:ptCount val="1"/>
                <c:pt idx="0">
                  <c:v>PRY</c:v>
                </c:pt>
              </c:strCache>
            </c:strRef>
          </c:tx>
          <c:spPr>
            <a:ln w="2857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'5'!$C$41:$W$41</c:f>
              <c:strCache>
                <c:ptCount val="2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</c:strCache>
            </c:strRef>
          </c:cat>
          <c:val>
            <c:numRef>
              <c:f>'5'!$C$86:$W$86</c:f>
              <c:numCache>
                <c:formatCode>0</c:formatCode>
                <c:ptCount val="21"/>
                <c:pt idx="0">
                  <c:v>54.229194641113281</c:v>
                </c:pt>
                <c:pt idx="1">
                  <c:v>52.691501617431641</c:v>
                </c:pt>
                <c:pt idx="2">
                  <c:v>46.818115234375</c:v>
                </c:pt>
                <c:pt idx="3">
                  <c:v>50.554611206054688</c:v>
                </c:pt>
                <c:pt idx="4">
                  <c:v>46.810771942138672</c:v>
                </c:pt>
                <c:pt idx="5">
                  <c:v>46.009757995605469</c:v>
                </c:pt>
                <c:pt idx="6">
                  <c:v>41.376983642578125</c:v>
                </c:pt>
                <c:pt idx="7">
                  <c:v>40.1063232421875</c:v>
                </c:pt>
                <c:pt idx="8">
                  <c:v>38.115966796875</c:v>
                </c:pt>
                <c:pt idx="9">
                  <c:v>36.435405731201172</c:v>
                </c:pt>
                <c:pt idx="10">
                  <c:v>31.829750061035156</c:v>
                </c:pt>
                <c:pt idx="11">
                  <c:v>29.874008178710938</c:v>
                </c:pt>
                <c:pt idx="12">
                  <c:v>29.580116271972656</c:v>
                </c:pt>
                <c:pt idx="13">
                  <c:v>35.456184387207031</c:v>
                </c:pt>
                <c:pt idx="14">
                  <c:v>33.978878021240234</c:v>
                </c:pt>
                <c:pt idx="15">
                  <c:v>28.687969207763672</c:v>
                </c:pt>
                <c:pt idx="16">
                  <c:v>29.581382751464844</c:v>
                </c:pt>
                <c:pt idx="17">
                  <c:v>30.203924179077148</c:v>
                </c:pt>
                <c:pt idx="18">
                  <c:v>30.932479858398438</c:v>
                </c:pt>
                <c:pt idx="19">
                  <c:v>31.323837280273438</c:v>
                </c:pt>
                <c:pt idx="20">
                  <c:v>31.720146179199219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134F-4E56-A9D1-F31B5FD36C90}"/>
            </c:ext>
          </c:extLst>
        </c:ser>
        <c:ser>
          <c:idx val="17"/>
          <c:order val="15"/>
          <c:tx>
            <c:strRef>
              <c:f>'5'!$B$87</c:f>
              <c:strCache>
                <c:ptCount val="1"/>
                <c:pt idx="0">
                  <c:v>SLV</c:v>
                </c:pt>
              </c:strCache>
            </c:strRef>
          </c:tx>
          <c:spPr>
            <a:ln w="2857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'5'!$C$41:$W$41</c:f>
              <c:strCache>
                <c:ptCount val="2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</c:strCache>
            </c:strRef>
          </c:cat>
          <c:val>
            <c:numRef>
              <c:f>'5'!$C$87:$W$87</c:f>
              <c:numCache>
                <c:formatCode>0</c:formatCode>
                <c:ptCount val="21"/>
                <c:pt idx="0">
                  <c:v>56.690715789794922</c:v>
                </c:pt>
                <c:pt idx="1">
                  <c:v>59.240203857421875</c:v>
                </c:pt>
                <c:pt idx="2">
                  <c:v>61.908946990966797</c:v>
                </c:pt>
                <c:pt idx="3">
                  <c:v>60.384410858154297</c:v>
                </c:pt>
                <c:pt idx="4">
                  <c:v>57.505615234375</c:v>
                </c:pt>
                <c:pt idx="5">
                  <c:v>59.705055236816406</c:v>
                </c:pt>
                <c:pt idx="6">
                  <c:v>59.651100158691406</c:v>
                </c:pt>
                <c:pt idx="7">
                  <c:v>58.107460021972656</c:v>
                </c:pt>
                <c:pt idx="8">
                  <c:v>60.217666625976563</c:v>
                </c:pt>
                <c:pt idx="9">
                  <c:v>57.581996917724609</c:v>
                </c:pt>
                <c:pt idx="10">
                  <c:v>53.777198791503906</c:v>
                </c:pt>
                <c:pt idx="11">
                  <c:v>53.788097381591797</c:v>
                </c:pt>
                <c:pt idx="12">
                  <c:v>51.966709136962891</c:v>
                </c:pt>
                <c:pt idx="13">
                  <c:v>50.005130767822266</c:v>
                </c:pt>
                <c:pt idx="14">
                  <c:v>47.970893859863281</c:v>
                </c:pt>
                <c:pt idx="15">
                  <c:v>44.675300598144531</c:v>
                </c:pt>
                <c:pt idx="16">
                  <c:v>42.633567810058594</c:v>
                </c:pt>
                <c:pt idx="17">
                  <c:v>42.865612030029297</c:v>
                </c:pt>
                <c:pt idx="18">
                  <c:v>41.873493194580078</c:v>
                </c:pt>
                <c:pt idx="19">
                  <c:v>40.786777496337891</c:v>
                </c:pt>
                <c:pt idx="20">
                  <c:v>38.657855987548828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134F-4E56-A9D1-F31B5FD36C90}"/>
            </c:ext>
          </c:extLst>
        </c:ser>
        <c:ser>
          <c:idx val="18"/>
          <c:order val="16"/>
          <c:tx>
            <c:strRef>
              <c:f>'5'!$B$88</c:f>
              <c:strCache>
                <c:ptCount val="1"/>
                <c:pt idx="0">
                  <c:v>URY</c:v>
                </c:pt>
              </c:strCache>
            </c:strRef>
          </c:tx>
          <c:spPr>
            <a:ln w="2857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'5'!$C$41:$W$41</c:f>
              <c:strCache>
                <c:ptCount val="2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</c:strCache>
            </c:strRef>
          </c:cat>
          <c:val>
            <c:numRef>
              <c:f>'5'!$C$88:$W$88</c:f>
              <c:numCache>
                <c:formatCode>0</c:formatCode>
                <c:ptCount val="21"/>
                <c:pt idx="0">
                  <c:v>35.211872100830078</c:v>
                </c:pt>
                <c:pt idx="1">
                  <c:v>35.190467834472656</c:v>
                </c:pt>
                <c:pt idx="2">
                  <c:v>31.586706161499023</c:v>
                </c:pt>
                <c:pt idx="3">
                  <c:v>28.069416046142578</c:v>
                </c:pt>
                <c:pt idx="4">
                  <c:v>27.121797561645508</c:v>
                </c:pt>
                <c:pt idx="5">
                  <c:v>21.660835266113281</c:v>
                </c:pt>
                <c:pt idx="6">
                  <c:v>20.536725997924805</c:v>
                </c:pt>
                <c:pt idx="7">
                  <c:v>19.510538101196289</c:v>
                </c:pt>
                <c:pt idx="8">
                  <c:v>15.668622970581055</c:v>
                </c:pt>
                <c:pt idx="9">
                  <c:v>14.586438179016113</c:v>
                </c:pt>
                <c:pt idx="10">
                  <c:v>13.924862861633301</c:v>
                </c:pt>
                <c:pt idx="11">
                  <c:v>12.608110427856445</c:v>
                </c:pt>
                <c:pt idx="12">
                  <c:v>12.695158004760742</c:v>
                </c:pt>
                <c:pt idx="13">
                  <c:v>12.654323577880859</c:v>
                </c:pt>
                <c:pt idx="14">
                  <c:v>10.962045669555664</c:v>
                </c:pt>
                <c:pt idx="15">
                  <c:v>11.618269920349121</c:v>
                </c:pt>
                <c:pt idx="16">
                  <c:v>12.253385543823242</c:v>
                </c:pt>
                <c:pt idx="17">
                  <c:v>15.809690475463867</c:v>
                </c:pt>
                <c:pt idx="18">
                  <c:v>14.65608024597168</c:v>
                </c:pt>
                <c:pt idx="19">
                  <c:v>14.31268310546875</c:v>
                </c:pt>
                <c:pt idx="20">
                  <c:v>13.97733211517334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134F-4E56-A9D1-F31B5FD36C90}"/>
            </c:ext>
          </c:extLst>
        </c:ser>
        <c:ser>
          <c:idx val="19"/>
          <c:order val="17"/>
          <c:tx>
            <c:strRef>
              <c:f>'5'!$B$89</c:f>
              <c:strCache>
                <c:ptCount val="1"/>
                <c:pt idx="0">
                  <c:v>VEN</c:v>
                </c:pt>
              </c:strCache>
            </c:strRef>
          </c:tx>
          <c:spPr>
            <a:ln w="28575" cap="rnd">
              <a:solidFill>
                <a:srgbClr val="D9D9D9"/>
              </a:solidFill>
              <a:round/>
            </a:ln>
            <a:effectLst/>
          </c:spPr>
          <c:marker>
            <c:symbol val="none"/>
          </c:marker>
          <c:cat>
            <c:strRef>
              <c:f>'5'!$C$41:$W$41</c:f>
              <c:strCache>
                <c:ptCount val="2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</c:strCache>
            </c:strRef>
          </c:cat>
          <c:val>
            <c:numRef>
              <c:f>'5'!$C$89:$W$89</c:f>
              <c:numCache>
                <c:formatCode>0</c:formatCode>
                <c:ptCount val="21"/>
                <c:pt idx="0">
                  <c:v>64.96978759765625</c:v>
                </c:pt>
                <c:pt idx="1">
                  <c:v>54.670940399169922</c:v>
                </c:pt>
                <c:pt idx="2">
                  <c:v>49.656017303466797</c:v>
                </c:pt>
                <c:pt idx="3">
                  <c:v>36.747371673583984</c:v>
                </c:pt>
                <c:pt idx="4">
                  <c:v>28.483444213867188</c:v>
                </c:pt>
                <c:pt idx="5">
                  <c:v>27.425817489624023</c:v>
                </c:pt>
                <c:pt idx="6">
                  <c:v>26.536741256713867</c:v>
                </c:pt>
                <c:pt idx="7">
                  <c:v>27.729946136474609</c:v>
                </c:pt>
                <c:pt idx="8">
                  <c:v>28.133398056030273</c:v>
                </c:pt>
                <c:pt idx="9">
                  <c:v>24.567630767822266</c:v>
                </c:pt>
                <c:pt idx="10">
                  <c:v>25.920272827148438</c:v>
                </c:pt>
                <c:pt idx="11">
                  <c:v>22.280300140380859</c:v>
                </c:pt>
                <c:pt idx="12">
                  <c:v>28.681560516357422</c:v>
                </c:pt>
                <c:pt idx="13">
                  <c:v>46.498569488525391</c:v>
                </c:pt>
                <c:pt idx="14">
                  <c:v>38.674137115478516</c:v>
                </c:pt>
                <c:pt idx="15">
                  <c:v>30.199436187744141</c:v>
                </c:pt>
                <c:pt idx="16">
                  <c:v>60.087478637695313</c:v>
                </c:pt>
                <c:pt idx="17">
                  <c:v>89.975517272949219</c:v>
                </c:pt>
                <c:pt idx="18">
                  <c:v>71.004470825195313</c:v>
                </c:pt>
                <c:pt idx="19">
                  <c:v>71.004470825195313</c:v>
                </c:pt>
                <c:pt idx="20">
                  <c:v>71.004470825195313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134F-4E56-A9D1-F31B5FD36C90}"/>
            </c:ext>
          </c:extLst>
        </c:ser>
        <c:ser>
          <c:idx val="20"/>
          <c:order val="18"/>
          <c:tx>
            <c:strRef>
              <c:f>'5'!$B$90</c:f>
              <c:strCache>
                <c:ptCount val="1"/>
                <c:pt idx="0">
                  <c:v> LAC</c:v>
                </c:pt>
              </c:strCache>
            </c:strRef>
          </c:tx>
          <c:spPr>
            <a:ln w="38100" cap="rnd">
              <a:solidFill>
                <a:srgbClr val="004E70"/>
              </a:solidFill>
              <a:prstDash val="solid"/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1.4767931262838362E-2"/>
                  <c:y val="-4.751126989768246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134F-4E56-A9D1-F31B5FD36C90}"/>
                </c:ext>
              </c:extLst>
            </c:dLbl>
            <c:dLbl>
              <c:idx val="20"/>
              <c:layout>
                <c:manualLayout>
                  <c:x val="-2.0675103767973706E-2"/>
                  <c:y val="-5.22623968874506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134F-4E56-A9D1-F31B5FD36C9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rgbClr val="004E70"/>
                    </a:solidFill>
                    <a:latin typeface="Montserrat" pitchFamily="2" charset="0"/>
                    <a:ea typeface="+mn-ea"/>
                    <a:cs typeface="Arial" panose="020B0604020202020204" pitchFamily="34" charset="0"/>
                  </a:defRPr>
                </a:pPr>
                <a:endParaRPr lang="es-MX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'5'!$C$41:$W$41</c:f>
              <c:strCache>
                <c:ptCount val="2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</c:strCache>
            </c:strRef>
          </c:cat>
          <c:val>
            <c:numRef>
              <c:f>'5'!$C$90:$W$90</c:f>
              <c:numCache>
                <c:formatCode>0</c:formatCode>
                <c:ptCount val="21"/>
                <c:pt idx="0">
                  <c:v>58.204586378359586</c:v>
                </c:pt>
                <c:pt idx="1">
                  <c:v>55.65257979181299</c:v>
                </c:pt>
                <c:pt idx="2">
                  <c:v>53.578393712339775</c:v>
                </c:pt>
                <c:pt idx="3">
                  <c:v>50.350013106895659</c:v>
                </c:pt>
                <c:pt idx="4">
                  <c:v>49.329987605135493</c:v>
                </c:pt>
                <c:pt idx="5">
                  <c:v>48.514332884666139</c:v>
                </c:pt>
                <c:pt idx="6">
                  <c:v>47.234329872964388</c:v>
                </c:pt>
                <c:pt idx="7">
                  <c:v>46.235008742551123</c:v>
                </c:pt>
                <c:pt idx="8">
                  <c:v>43.682423149836545</c:v>
                </c:pt>
                <c:pt idx="9">
                  <c:v>40.266141243492484</c:v>
                </c:pt>
                <c:pt idx="10">
                  <c:v>37.694875794973335</c:v>
                </c:pt>
                <c:pt idx="11">
                  <c:v>35.551721348819243</c:v>
                </c:pt>
                <c:pt idx="12">
                  <c:v>35.607761802008852</c:v>
                </c:pt>
                <c:pt idx="13">
                  <c:v>35.044277135091527</c:v>
                </c:pt>
                <c:pt idx="14">
                  <c:v>34.119010924574347</c:v>
                </c:pt>
                <c:pt idx="15">
                  <c:v>33.984419542697054</c:v>
                </c:pt>
                <c:pt idx="16">
                  <c:v>34.934257723164578</c:v>
                </c:pt>
                <c:pt idx="17">
                  <c:v>39.148961236912214</c:v>
                </c:pt>
                <c:pt idx="18">
                  <c:v>37.646661306614973</c:v>
                </c:pt>
                <c:pt idx="19">
                  <c:v>33.615558973252803</c:v>
                </c:pt>
                <c:pt idx="20">
                  <c:v>30.09956909322743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134F-4E56-A9D1-F31B5FD36C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5717568"/>
        <c:axId val="615719488"/>
      </c:lineChart>
      <c:catAx>
        <c:axId val="615717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Montserrat" pitchFamily="2" charset="0"/>
                <a:ea typeface="+mn-ea"/>
                <a:cs typeface="Arial" panose="020B0604020202020204" pitchFamily="34" charset="0"/>
              </a:defRPr>
            </a:pPr>
            <a:endParaRPr lang="es-MX"/>
          </a:p>
        </c:txPr>
        <c:crossAx val="615719488"/>
        <c:crosses val="autoZero"/>
        <c:auto val="1"/>
        <c:lblAlgn val="ctr"/>
        <c:lblOffset val="100"/>
        <c:noMultiLvlLbl val="0"/>
      </c:catAx>
      <c:valAx>
        <c:axId val="615719488"/>
        <c:scaling>
          <c:orientation val="minMax"/>
          <c:max val="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Montserrat" pitchFamily="2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% de la población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Montserrat" pitchFamily="2" charset="0"/>
                  <a:ea typeface="+mn-ea"/>
                  <a:cs typeface="Arial" panose="020B0604020202020204" pitchFamily="34" charset="0"/>
                </a:defRPr>
              </a:pPr>
              <a:endParaRPr lang="es-MX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Montserrat" pitchFamily="2" charset="0"/>
                <a:ea typeface="+mn-ea"/>
                <a:cs typeface="Arial" panose="020B0604020202020204" pitchFamily="34" charset="0"/>
              </a:defRPr>
            </a:pPr>
            <a:endParaRPr lang="es-MX"/>
          </a:p>
        </c:txPr>
        <c:crossAx val="615717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ayout>
        <c:manualLayout>
          <c:xMode val="edge"/>
          <c:yMode val="edge"/>
          <c:x val="0.13701104519040175"/>
          <c:y val="5.574922967464091E-2"/>
          <c:w val="0.12922137582046891"/>
          <c:h val="7.71549271906358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ontserrat" pitchFamily="2" charset="0"/>
              <a:ea typeface="+mn-ea"/>
              <a:cs typeface="Arial" panose="020B0604020202020204" pitchFamily="34" charset="0"/>
            </a:defRPr>
          </a:pPr>
          <a:endParaRPr lang="es-MX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latin typeface="Montserrat" pitchFamily="2" charset="0"/>
          <a:cs typeface="Arial" panose="020B0604020202020204" pitchFamily="34" charset="0"/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433033597930888"/>
          <c:y val="0.1053863399736835"/>
          <c:w val="0.64673497211620257"/>
          <c:h val="0.82980222291079597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dPt>
            <c:idx val="1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B431-4DBC-BE76-04D5761783CD}"/>
              </c:ext>
            </c:extLst>
          </c:dPt>
          <c:dLbls>
            <c:dLbl>
              <c:idx val="23"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algn="ctr">
                      <a:defRPr lang="en-US" sz="1000" b="1" i="0" u="none" strike="noStrike" kern="1200" baseline="0">
                        <a:solidFill>
                          <a:schemeClr val="tx1">
                            <a:lumMod val="50000"/>
                            <a:lumOff val="50000"/>
                          </a:schemeClr>
                        </a:solidFill>
                        <a:latin typeface="Montserrat" pitchFamily="2" charset="0"/>
                        <a:ea typeface="+mn-ea"/>
                        <a:cs typeface="Arial" panose="020B0604020202020204" pitchFamily="34" charset="0"/>
                      </a:defRPr>
                    </a:pPr>
                    <a:fld id="{AC98F210-1DFF-4DBA-9061-4075998DE658}" type="VALUE">
                      <a:rPr lang="en-US" sz="1000" b="1" i="0" u="none" strike="noStrike" kern="1200" baseline="0">
                        <a:solidFill>
                          <a:schemeClr val="tx1">
                            <a:lumMod val="50000"/>
                            <a:lumOff val="50000"/>
                          </a:schemeClr>
                        </a:solidFill>
                        <a:latin typeface="Montserrat" pitchFamily="2" charset="0"/>
                        <a:ea typeface="+mn-ea"/>
                        <a:cs typeface="Arial" panose="020B0604020202020204" pitchFamily="34" charset="0"/>
                      </a:rPr>
                      <a:pPr algn="ctr">
                        <a:defRPr lang="en-US" sz="1000" b="1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Montserrat" pitchFamily="2" charset="0"/>
                          <a:ea typeface="+mn-ea"/>
                          <a:cs typeface="Arial" panose="020B0604020202020204" pitchFamily="34" charset="0"/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B431-4DBC-BE76-04D5761783C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Montserrat" pitchFamily="2" charset="0"/>
                    <a:ea typeface="+mn-ea"/>
                    <a:cs typeface="Arial" panose="020B0604020202020204" pitchFamily="34" charset="0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'1B'!$AT$8:$AT$25</c:f>
              <c:strCache>
                <c:ptCount val="18"/>
                <c:pt idx="0">
                  <c:v>GUY   18</c:v>
                </c:pt>
                <c:pt idx="1">
                  <c:v>URY   17</c:v>
                </c:pt>
                <c:pt idx="2">
                  <c:v>PAN   16</c:v>
                </c:pt>
                <c:pt idx="3">
                  <c:v>CRI   15</c:v>
                </c:pt>
                <c:pt idx="4">
                  <c:v>PRY   14</c:v>
                </c:pt>
                <c:pt idx="5">
                  <c:v>CHL   13</c:v>
                </c:pt>
                <c:pt idx="6">
                  <c:v>SLV   12</c:v>
                </c:pt>
                <c:pt idx="7">
                  <c:v>BOL   11</c:v>
                </c:pt>
                <c:pt idx="8">
                  <c:v>DOM  10</c:v>
                </c:pt>
                <c:pt idx="9">
                  <c:v>HND    9</c:v>
                </c:pt>
                <c:pt idx="10">
                  <c:v>ECU    8</c:v>
                </c:pt>
                <c:pt idx="11">
                  <c:v>ARG    7</c:v>
                </c:pt>
                <c:pt idx="12">
                  <c:v>GTM    6</c:v>
                </c:pt>
                <c:pt idx="13">
                  <c:v>PER    5</c:v>
                </c:pt>
                <c:pt idx="14">
                  <c:v>VEN    4</c:v>
                </c:pt>
                <c:pt idx="15">
                  <c:v>COL   3</c:v>
                </c:pt>
                <c:pt idx="16">
                  <c:v>MEX   2</c:v>
                </c:pt>
                <c:pt idx="17">
                  <c:v>BRA    1</c:v>
                </c:pt>
              </c:strCache>
            </c:strRef>
          </c:cat>
          <c:val>
            <c:numRef>
              <c:f>'1B'!$AS$8:$AS$25</c:f>
              <c:numCache>
                <c:formatCode>#,##0.0</c:formatCode>
                <c:ptCount val="18"/>
                <c:pt idx="0">
                  <c:v>0.47153450810989378</c:v>
                </c:pt>
                <c:pt idx="1">
                  <c:v>0.48993874352478023</c:v>
                </c:pt>
                <c:pt idx="2">
                  <c:v>0.8684746100954247</c:v>
                </c:pt>
                <c:pt idx="3">
                  <c:v>1.0880328623622324</c:v>
                </c:pt>
                <c:pt idx="4">
                  <c:v>2.1492926127069096</c:v>
                </c:pt>
                <c:pt idx="5">
                  <c:v>2.2022777459720606</c:v>
                </c:pt>
                <c:pt idx="6">
                  <c:v>2.4605504986295701</c:v>
                </c:pt>
                <c:pt idx="7">
                  <c:v>2.6944534651374252</c:v>
                </c:pt>
                <c:pt idx="8">
                  <c:v>3.3232543474837115</c:v>
                </c:pt>
                <c:pt idx="9">
                  <c:v>6.3748130162198633</c:v>
                </c:pt>
                <c:pt idx="10">
                  <c:v>7.3434648887336751</c:v>
                </c:pt>
                <c:pt idx="11">
                  <c:v>9.6044415112915047</c:v>
                </c:pt>
                <c:pt idx="12">
                  <c:v>10.016851333970793</c:v>
                </c:pt>
                <c:pt idx="13">
                  <c:v>12.939790615287246</c:v>
                </c:pt>
                <c:pt idx="14">
                  <c:v>20.47662360887924</c:v>
                </c:pt>
                <c:pt idx="15">
                  <c:v>21.470716902316287</c:v>
                </c:pt>
                <c:pt idx="16">
                  <c:v>41.073930198487709</c:v>
                </c:pt>
                <c:pt idx="17">
                  <c:v>63.705539205477486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31-4DBC-BE76-04D5761783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100"/>
        <c:axId val="888414320"/>
        <c:axId val="888419600"/>
      </c:barChart>
      <c:scatterChart>
        <c:scatterStyle val="lineMarker"/>
        <c:varyColors val="0"/>
        <c:ser>
          <c:idx val="2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bg1"/>
                </a:solidFill>
              </a:ln>
              <a:effectLst/>
            </c:spPr>
          </c:marker>
          <c:xVal>
            <c:strRef>
              <c:f>[2]Fact2!#REF!</c:f>
              <c:strCache>
                <c:ptCount val="1"/>
                <c:pt idx="0">
                  <c:v>#REF!</c:v>
                </c:pt>
              </c:strCache>
            </c:strRef>
          </c:xVal>
          <c:yVal>
            <c:numRef>
              <c:f>[3]Sheet8!#REF!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431-4DBC-BE76-04D5761783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164032"/>
        <c:axId val="31150592"/>
      </c:scatterChart>
      <c:catAx>
        <c:axId val="8884143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Montserrat" pitchFamily="2" charset="0"/>
                <a:ea typeface="+mn-ea"/>
                <a:cs typeface="Arial" panose="020B0604020202020204" pitchFamily="34" charset="0"/>
              </a:defRPr>
            </a:pPr>
            <a:endParaRPr lang="es-MX"/>
          </a:p>
        </c:txPr>
        <c:crossAx val="888419600"/>
        <c:crossesAt val="0"/>
        <c:auto val="0"/>
        <c:lblAlgn val="ctr"/>
        <c:lblOffset val="50"/>
        <c:noMultiLvlLbl val="0"/>
      </c:catAx>
      <c:valAx>
        <c:axId val="888419600"/>
        <c:scaling>
          <c:orientation val="minMax"/>
          <c:min val="-10"/>
        </c:scaling>
        <c:delete val="1"/>
        <c:axPos val="b"/>
        <c:numFmt formatCode="#,##0.0" sourceLinked="1"/>
        <c:majorTickMark val="none"/>
        <c:minorTickMark val="none"/>
        <c:tickLblPos val="nextTo"/>
        <c:crossAx val="888414320"/>
        <c:crossesAt val="1"/>
        <c:crossBetween val="between"/>
      </c:valAx>
      <c:valAx>
        <c:axId val="31150592"/>
        <c:scaling>
          <c:orientation val="minMax"/>
          <c:max val="25"/>
          <c:min val="0"/>
        </c:scaling>
        <c:delete val="1"/>
        <c:axPos val="r"/>
        <c:numFmt formatCode="General" sourceLinked="1"/>
        <c:majorTickMark val="out"/>
        <c:minorTickMark val="none"/>
        <c:tickLblPos val="nextTo"/>
        <c:crossAx val="31164032"/>
        <c:crosses val="max"/>
        <c:crossBetween val="midCat"/>
        <c:minorUnit val="0.5"/>
      </c:valAx>
      <c:valAx>
        <c:axId val="31164032"/>
        <c:scaling>
          <c:orientation val="minMax"/>
        </c:scaling>
        <c:delete val="1"/>
        <c:axPos val="b"/>
        <c:numFmt formatCode="0" sourceLinked="1"/>
        <c:majorTickMark val="out"/>
        <c:minorTickMark val="none"/>
        <c:tickLblPos val="nextTo"/>
        <c:crossAx val="31150592"/>
        <c:crossesAt val="1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Montserrat" pitchFamily="2" charset="0"/>
        </a:defRPr>
      </a:pPr>
      <a:endParaRPr lang="es-MX"/>
    </a:p>
  </c:txPr>
  <c:printSettings>
    <c:headerFooter/>
    <c:pageMargins b="0.75" l="0.7" r="0.7" t="0.75" header="0.3" footer="0.3"/>
    <c:pageSetup/>
  </c:printSettings>
  <c:userShapes r:id="rId1"/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'6A_6B'!$BA$5</c:f>
              <c:strCache>
                <c:ptCount val="1"/>
                <c:pt idx="0">
                  <c:v>0-14 years old</c:v>
                </c:pt>
              </c:strCache>
            </c:strRef>
          </c:tx>
          <c:spPr>
            <a:solidFill>
              <a:srgbClr val="6A98B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Montserrat" pitchFamily="2" charset="0"/>
                    <a:ea typeface="+mn-ea"/>
                    <a:cs typeface="Arial" panose="020B0604020202020204" pitchFamily="34" charset="0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'6A_6B'!$AW$6:$AW$8</c:f>
              <c:strCache>
                <c:ptCount val="3"/>
                <c:pt idx="0">
                  <c:v>Extreme</c:v>
                </c:pt>
                <c:pt idx="1">
                  <c:v>Moderate</c:v>
                </c:pt>
                <c:pt idx="2">
                  <c:v>Not Poor</c:v>
                </c:pt>
              </c:strCache>
            </c:strRef>
          </c:cat>
          <c:val>
            <c:numRef>
              <c:f>'6A_6B'!$BA$6:$BA$8</c:f>
              <c:numCache>
                <c:formatCode>0</c:formatCode>
                <c:ptCount val="3"/>
                <c:pt idx="0">
                  <c:v>31.218233714069303</c:v>
                </c:pt>
                <c:pt idx="1">
                  <c:v>26.134677842838883</c:v>
                </c:pt>
                <c:pt idx="2">
                  <c:v>13.287121305146757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75-4896-9C97-E95AF1AF332A}"/>
            </c:ext>
          </c:extLst>
        </c:ser>
        <c:ser>
          <c:idx val="1"/>
          <c:order val="1"/>
          <c:tx>
            <c:strRef>
              <c:f>'6A_6B'!$BB$5</c:f>
              <c:strCache>
                <c:ptCount val="1"/>
                <c:pt idx="0">
                  <c:v>15-64 years old</c:v>
                </c:pt>
              </c:strCache>
            </c:strRef>
          </c:tx>
          <c:spPr>
            <a:solidFill>
              <a:srgbClr val="74AF9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Montserrat" pitchFamily="2" charset="0"/>
                    <a:ea typeface="+mn-ea"/>
                    <a:cs typeface="Arial" panose="020B0604020202020204" pitchFamily="34" charset="0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'6A_6B'!$AW$6:$AW$8</c:f>
              <c:strCache>
                <c:ptCount val="3"/>
                <c:pt idx="0">
                  <c:v>Extreme</c:v>
                </c:pt>
                <c:pt idx="1">
                  <c:v>Moderate</c:v>
                </c:pt>
                <c:pt idx="2">
                  <c:v>Not Poor</c:v>
                </c:pt>
              </c:strCache>
            </c:strRef>
          </c:cat>
          <c:val>
            <c:numRef>
              <c:f>'6A_6B'!$BB$6:$BB$8</c:f>
              <c:numCache>
                <c:formatCode>0</c:formatCode>
                <c:ptCount val="3"/>
                <c:pt idx="0">
                  <c:v>58.628749194020799</c:v>
                </c:pt>
                <c:pt idx="1">
                  <c:v>63.381445816123993</c:v>
                </c:pt>
                <c:pt idx="2">
                  <c:v>70.574338377894932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75-4896-9C97-E95AF1AF332A}"/>
            </c:ext>
          </c:extLst>
        </c:ser>
        <c:ser>
          <c:idx val="2"/>
          <c:order val="2"/>
          <c:tx>
            <c:strRef>
              <c:f>'6A_6B'!$BC$5</c:f>
              <c:strCache>
                <c:ptCount val="1"/>
                <c:pt idx="0">
                  <c:v>65+ years old</c:v>
                </c:pt>
              </c:strCache>
            </c:strRef>
          </c:tx>
          <c:spPr>
            <a:solidFill>
              <a:srgbClr val="00283A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Montserrat" pitchFamily="2" charset="0"/>
                    <a:ea typeface="+mn-ea"/>
                    <a:cs typeface="Arial" panose="020B0604020202020204" pitchFamily="34" charset="0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'6A_6B'!$AW$6:$AW$8</c:f>
              <c:strCache>
                <c:ptCount val="3"/>
                <c:pt idx="0">
                  <c:v>Extreme</c:v>
                </c:pt>
                <c:pt idx="1">
                  <c:v>Moderate</c:v>
                </c:pt>
                <c:pt idx="2">
                  <c:v>Not Poor</c:v>
                </c:pt>
              </c:strCache>
            </c:strRef>
          </c:cat>
          <c:val>
            <c:numRef>
              <c:f>'6A_6B'!$BC$6:$BC$8</c:f>
              <c:numCache>
                <c:formatCode>0</c:formatCode>
                <c:ptCount val="3"/>
                <c:pt idx="0">
                  <c:v>10.153018381839438</c:v>
                </c:pt>
                <c:pt idx="1">
                  <c:v>10.483839329277959</c:v>
                </c:pt>
                <c:pt idx="2">
                  <c:v>16.13854102103711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775-4896-9C97-E95AF1AF33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99452048"/>
        <c:axId val="599439568"/>
      </c:barChart>
      <c:catAx>
        <c:axId val="599452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ntserrat" pitchFamily="2" charset="0"/>
                <a:ea typeface="+mn-ea"/>
                <a:cs typeface="Arial" panose="020B0604020202020204" pitchFamily="34" charset="0"/>
              </a:defRPr>
            </a:pPr>
            <a:endParaRPr lang="es-MX"/>
          </a:p>
        </c:txPr>
        <c:crossAx val="599439568"/>
        <c:crosses val="autoZero"/>
        <c:auto val="1"/>
        <c:lblAlgn val="ctr"/>
        <c:lblOffset val="100"/>
        <c:noMultiLvlLbl val="0"/>
      </c:catAx>
      <c:valAx>
        <c:axId val="599439568"/>
        <c:scaling>
          <c:orientation val="minMax"/>
          <c:max val="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ontserrat" pitchFamily="2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% of household members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Montserrat" pitchFamily="2" charset="0"/>
                  <a:ea typeface="+mn-ea"/>
                  <a:cs typeface="Arial" panose="020B0604020202020204" pitchFamily="34" charset="0"/>
                </a:defRPr>
              </a:pPr>
              <a:endParaRPr lang="es-MX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ntserrat" pitchFamily="2" charset="0"/>
                <a:ea typeface="+mn-ea"/>
                <a:cs typeface="Arial" panose="020B0604020202020204" pitchFamily="34" charset="0"/>
              </a:defRPr>
            </a:pPr>
            <a:endParaRPr lang="es-MX"/>
          </a:p>
        </c:txPr>
        <c:crossAx val="599452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rgbClr val="6A98B5"/>
                </a:solidFill>
                <a:latin typeface="Montserrat" pitchFamily="2" charset="0"/>
                <a:ea typeface="+mn-ea"/>
                <a:cs typeface="Arial" panose="020B0604020202020204" pitchFamily="34" charset="0"/>
              </a:defRPr>
            </a:pPr>
            <a:endParaRPr lang="es-MX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rgbClr val="74AF90"/>
                </a:solidFill>
                <a:latin typeface="Montserrat" pitchFamily="2" charset="0"/>
                <a:ea typeface="+mn-ea"/>
                <a:cs typeface="Arial" panose="020B0604020202020204" pitchFamily="34" charset="0"/>
              </a:defRPr>
            </a:pPr>
            <a:endParaRPr lang="es-MX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rgbClr val="00283A"/>
                </a:solidFill>
                <a:latin typeface="Montserrat" pitchFamily="2" charset="0"/>
                <a:ea typeface="+mn-ea"/>
                <a:cs typeface="Arial" panose="020B0604020202020204" pitchFamily="34" charset="0"/>
              </a:defRPr>
            </a:pPr>
            <a:endParaRPr lang="es-MX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ontserrat" pitchFamily="2" charset="0"/>
              <a:ea typeface="+mn-ea"/>
              <a:cs typeface="Arial" panose="020B0604020202020204" pitchFamily="34" charset="0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Montserrat" pitchFamily="2" charset="0"/>
          <a:cs typeface="Arial" panose="020B0604020202020204" pitchFamily="34" charset="0"/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7328636940394777"/>
          <c:y val="0.30805505229982943"/>
          <c:w val="0.62671363059605212"/>
          <c:h val="0.5857935216978039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'6A_6B'!$AX$5</c:f>
              <c:strCache>
                <c:ptCount val="1"/>
                <c:pt idx="0">
                  <c:v>Dependecy Ratio</c:v>
                </c:pt>
              </c:strCache>
            </c:strRef>
          </c:tx>
          <c:spPr>
            <a:solidFill>
              <a:srgbClr val="6BB2E7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8FC5ED"/>
              </a:solidFill>
              <a:ln>
                <a:solidFill>
                  <a:srgbClr val="6BB2E7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E39-4737-A55A-FF0083D508F8}"/>
              </c:ext>
            </c:extLst>
          </c:dPt>
          <c:dPt>
            <c:idx val="1"/>
            <c:invertIfNegative val="0"/>
            <c:bubble3D val="0"/>
            <c:spPr>
              <a:solidFill>
                <a:srgbClr val="004E7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E39-4737-A55A-FF0083D508F8}"/>
              </c:ext>
            </c:extLst>
          </c:dPt>
          <c:dPt>
            <c:idx val="2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E39-4737-A55A-FF0083D508F8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1" i="0" u="none" strike="noStrike" kern="1200" baseline="0">
                      <a:solidFill>
                        <a:srgbClr val="6BB2E7"/>
                      </a:solidFill>
                      <a:latin typeface="Montserrat" pitchFamily="2" charset="0"/>
                      <a:ea typeface="+mn-ea"/>
                      <a:cs typeface="Arial" panose="020B0604020202020204" pitchFamily="34" charset="0"/>
                    </a:defRPr>
                  </a:pPr>
                  <a:endParaRPr lang="es-MX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3E39-4737-A55A-FF0083D508F8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1" i="0" u="none" strike="noStrike" kern="1200" baseline="0">
                      <a:solidFill>
                        <a:srgbClr val="00283A"/>
                      </a:solidFill>
                      <a:latin typeface="Montserrat" pitchFamily="2" charset="0"/>
                      <a:ea typeface="+mn-ea"/>
                      <a:cs typeface="Arial" panose="020B0604020202020204" pitchFamily="34" charset="0"/>
                    </a:defRPr>
                  </a:pPr>
                  <a:endParaRPr lang="es-MX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3E39-4737-A55A-FF0083D508F8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1" i="0" u="none" strike="noStrike" kern="1200" baseline="0">
                      <a:solidFill>
                        <a:schemeClr val="bg1">
                          <a:lumMod val="65000"/>
                        </a:schemeClr>
                      </a:solidFill>
                      <a:latin typeface="Montserrat" pitchFamily="2" charset="0"/>
                      <a:ea typeface="+mn-ea"/>
                      <a:cs typeface="Arial" panose="020B0604020202020204" pitchFamily="34" charset="0"/>
                    </a:defRPr>
                  </a:pPr>
                  <a:endParaRPr lang="es-MX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3E39-4737-A55A-FF0083D508F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ontserrat" pitchFamily="2" charset="0"/>
                    <a:ea typeface="+mn-ea"/>
                    <a:cs typeface="Arial" panose="020B0604020202020204" pitchFamily="34" charset="0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'6A_6B'!$AW$6:$AW$8</c:f>
              <c:strCache>
                <c:ptCount val="3"/>
                <c:pt idx="0">
                  <c:v>Extreme</c:v>
                </c:pt>
                <c:pt idx="1">
                  <c:v>Moderate</c:v>
                </c:pt>
                <c:pt idx="2">
                  <c:v>Not Poor</c:v>
                </c:pt>
              </c:strCache>
            </c:strRef>
          </c:cat>
          <c:val>
            <c:numRef>
              <c:f>'6A_6B'!$AX$6:$AX$8</c:f>
              <c:numCache>
                <c:formatCode>0</c:formatCode>
                <c:ptCount val="3"/>
                <c:pt idx="0">
                  <c:v>88.998309243136688</c:v>
                </c:pt>
                <c:pt idx="1">
                  <c:v>70.997233043487014</c:v>
                </c:pt>
                <c:pt idx="2">
                  <c:v>43.046143107951551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E39-4737-A55A-FF0083D508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overlap val="-100"/>
        <c:axId val="1614513408"/>
        <c:axId val="1614494208"/>
      </c:barChart>
      <c:catAx>
        <c:axId val="16145134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614494208"/>
        <c:crosses val="autoZero"/>
        <c:auto val="1"/>
        <c:lblAlgn val="ctr"/>
        <c:lblOffset val="100"/>
        <c:noMultiLvlLbl val="0"/>
      </c:catAx>
      <c:valAx>
        <c:axId val="16144942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ontserrat" pitchFamily="2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Average ratio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Montserrat" pitchFamily="2" charset="0"/>
                  <a:ea typeface="+mn-ea"/>
                  <a:cs typeface="Arial" panose="020B0604020202020204" pitchFamily="34" charset="0"/>
                </a:defRPr>
              </a:pPr>
              <a:endParaRPr lang="es-MX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ntserrat" pitchFamily="2" charset="0"/>
                <a:ea typeface="+mn-ea"/>
                <a:cs typeface="Arial" panose="020B0604020202020204" pitchFamily="34" charset="0"/>
              </a:defRPr>
            </a:pPr>
            <a:endParaRPr lang="es-MX"/>
          </a:p>
        </c:txPr>
        <c:crossAx val="1614513408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Montserrat" pitchFamily="2" charset="0"/>
          <a:cs typeface="Arial" panose="020B0604020202020204" pitchFamily="34" charset="0"/>
        </a:defRPr>
      </a:pPr>
      <a:endParaRPr lang="es-MX"/>
    </a:p>
  </c:txPr>
  <c:printSettings>
    <c:headerFooter/>
    <c:pageMargins b="0.75" l="0.7" r="0.7" t="0.75" header="0.3" footer="0.3"/>
    <c:pageSetup/>
  </c:printSettings>
  <c:userShapes r:id="rId3"/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3705071949409565"/>
          <c:y val="0.32080073514838103"/>
          <c:w val="0.62198274934933639"/>
          <c:h val="0.5726701382006883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'6A_6B'!$AY$5</c:f>
              <c:strCache>
                <c:ptCount val="1"/>
                <c:pt idx="0">
                  <c:v>Number of Children</c:v>
                </c:pt>
              </c:strCache>
            </c:strRef>
          </c:tx>
          <c:spPr>
            <a:solidFill>
              <a:srgbClr val="004E7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8FC5E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BCE6-4989-80E5-1EAA94EC5049}"/>
              </c:ext>
            </c:extLst>
          </c:dPt>
          <c:dPt>
            <c:idx val="2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CE6-4989-80E5-1EAA94EC5049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1" i="0" u="none" strike="noStrike" kern="1200" baseline="0">
                      <a:solidFill>
                        <a:srgbClr val="6BB2E7"/>
                      </a:solidFill>
                      <a:latin typeface="Montserrat" pitchFamily="2" charset="0"/>
                      <a:ea typeface="+mn-ea"/>
                      <a:cs typeface="Arial" panose="020B0604020202020204" pitchFamily="34" charset="0"/>
                    </a:defRPr>
                  </a:pPr>
                  <a:endParaRPr lang="es-MX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BCE6-4989-80E5-1EAA94EC5049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1" i="0" u="none" strike="noStrike" kern="1200" baseline="0">
                      <a:solidFill>
                        <a:srgbClr val="00283A"/>
                      </a:solidFill>
                      <a:latin typeface="Montserrat" pitchFamily="2" charset="0"/>
                      <a:ea typeface="+mn-ea"/>
                      <a:cs typeface="Arial" panose="020B0604020202020204" pitchFamily="34" charset="0"/>
                    </a:defRPr>
                  </a:pPr>
                  <a:endParaRPr lang="es-MX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BCE6-4989-80E5-1EAA94EC5049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1" i="0" u="none" strike="noStrike" kern="1200" baseline="0">
                      <a:solidFill>
                        <a:schemeClr val="bg1">
                          <a:lumMod val="65000"/>
                        </a:schemeClr>
                      </a:solidFill>
                      <a:latin typeface="Montserrat" pitchFamily="2" charset="0"/>
                      <a:ea typeface="+mn-ea"/>
                      <a:cs typeface="Arial" panose="020B0604020202020204" pitchFamily="34" charset="0"/>
                    </a:defRPr>
                  </a:pPr>
                  <a:endParaRPr lang="es-MX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BCE6-4989-80E5-1EAA94EC504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ontserrat" pitchFamily="2" charset="0"/>
                    <a:ea typeface="+mn-ea"/>
                    <a:cs typeface="Arial" panose="020B0604020202020204" pitchFamily="34" charset="0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'6A_6B'!$AW$6:$AW$8</c:f>
              <c:strCache>
                <c:ptCount val="3"/>
                <c:pt idx="0">
                  <c:v>Extreme</c:v>
                </c:pt>
                <c:pt idx="1">
                  <c:v>Moderate</c:v>
                </c:pt>
                <c:pt idx="2">
                  <c:v>Not Poor</c:v>
                </c:pt>
              </c:strCache>
            </c:strRef>
          </c:cat>
          <c:val>
            <c:numRef>
              <c:f>'6A_6B'!$AY$6:$AY$8</c:f>
              <c:numCache>
                <c:formatCode>0.0</c:formatCode>
                <c:ptCount val="3"/>
                <c:pt idx="0">
                  <c:v>1.8404452532881483</c:v>
                </c:pt>
                <c:pt idx="1">
                  <c:v>1.5785776874274022</c:v>
                </c:pt>
                <c:pt idx="2">
                  <c:v>0.99142072887896038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FA-4589-925A-5BA47B477B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overlap val="-81"/>
        <c:axId val="1614513408"/>
        <c:axId val="1614494208"/>
      </c:barChart>
      <c:catAx>
        <c:axId val="16145134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614494208"/>
        <c:crosses val="autoZero"/>
        <c:auto val="1"/>
        <c:lblAlgn val="ctr"/>
        <c:lblOffset val="100"/>
        <c:noMultiLvlLbl val="0"/>
      </c:catAx>
      <c:valAx>
        <c:axId val="16144942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ontserrat" pitchFamily="2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Average number of children</a:t>
                </a:r>
                <a:r>
                  <a:rPr lang="en-US" baseline="0"/>
                  <a:t> 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3.6387800964359299E-2"/>
              <c:y val="0.247856344646771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Montserrat" pitchFamily="2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ntserrat" pitchFamily="2" charset="0"/>
                <a:ea typeface="+mn-ea"/>
                <a:cs typeface="Arial" panose="020B0604020202020204" pitchFamily="34" charset="0"/>
              </a:defRPr>
            </a:pPr>
            <a:endParaRPr lang="es-MX"/>
          </a:p>
        </c:txPr>
        <c:crossAx val="1614513408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Montserrat" pitchFamily="2" charset="0"/>
          <a:cs typeface="Arial" panose="020B0604020202020204" pitchFamily="34" charset="0"/>
        </a:defRPr>
      </a:pPr>
      <a:endParaRPr lang="es-MX"/>
    </a:p>
  </c:txPr>
  <c:printSettings>
    <c:headerFooter/>
    <c:pageMargins b="0.75" l="0.7" r="0.7" t="0.75" header="0.3" footer="0.3"/>
    <c:pageSetup/>
  </c:printSettings>
  <c:userShapes r:id="rId3"/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1620024553314674"/>
          <c:y val="0.2537964628035686"/>
          <c:w val="0.63166616589101121"/>
          <c:h val="0.6125477940534593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'6A_6B'!$AZ$5</c:f>
              <c:strCache>
                <c:ptCount val="1"/>
                <c:pt idx="0">
                  <c:v>Household Size</c:v>
                </c:pt>
              </c:strCache>
            </c:strRef>
          </c:tx>
          <c:spPr>
            <a:solidFill>
              <a:srgbClr val="004E7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8FC5E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78E6-4822-AE92-0DE347841A18}"/>
              </c:ext>
            </c:extLst>
          </c:dPt>
          <c:dPt>
            <c:idx val="2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8E6-4822-AE92-0DE347841A18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1" i="0" u="none" strike="noStrike" kern="1200" baseline="0">
                      <a:solidFill>
                        <a:srgbClr val="6BB2E7"/>
                      </a:solidFill>
                      <a:latin typeface="Montserrat" pitchFamily="2" charset="0"/>
                      <a:ea typeface="+mn-ea"/>
                      <a:cs typeface="Arial" panose="020B0604020202020204" pitchFamily="34" charset="0"/>
                    </a:defRPr>
                  </a:pPr>
                  <a:endParaRPr lang="es-MX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78E6-4822-AE92-0DE347841A18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1" i="0" u="none" strike="noStrike" kern="1200" baseline="0">
                      <a:solidFill>
                        <a:srgbClr val="00283A"/>
                      </a:solidFill>
                      <a:latin typeface="Montserrat" pitchFamily="2" charset="0"/>
                      <a:ea typeface="+mn-ea"/>
                      <a:cs typeface="Arial" panose="020B0604020202020204" pitchFamily="34" charset="0"/>
                    </a:defRPr>
                  </a:pPr>
                  <a:endParaRPr lang="es-MX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78E6-4822-AE92-0DE347841A18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1" i="0" u="none" strike="noStrike" kern="1200" baseline="0">
                      <a:solidFill>
                        <a:schemeClr val="bg1">
                          <a:lumMod val="65000"/>
                        </a:schemeClr>
                      </a:solidFill>
                      <a:latin typeface="Montserrat" pitchFamily="2" charset="0"/>
                      <a:ea typeface="+mn-ea"/>
                      <a:cs typeface="Arial" panose="020B0604020202020204" pitchFamily="34" charset="0"/>
                    </a:defRPr>
                  </a:pPr>
                  <a:endParaRPr lang="es-MX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78E6-4822-AE92-0DE347841A1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ontserrat" pitchFamily="2" charset="0"/>
                    <a:ea typeface="+mn-ea"/>
                    <a:cs typeface="Arial" panose="020B0604020202020204" pitchFamily="34" charset="0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'6A_6B'!$AW$6:$AW$8</c:f>
              <c:strCache>
                <c:ptCount val="3"/>
                <c:pt idx="0">
                  <c:v>Extreme</c:v>
                </c:pt>
                <c:pt idx="1">
                  <c:v>Moderate</c:v>
                </c:pt>
                <c:pt idx="2">
                  <c:v>Not Poor</c:v>
                </c:pt>
              </c:strCache>
            </c:strRef>
          </c:cat>
          <c:val>
            <c:numRef>
              <c:f>'6A_6B'!$AZ$6:$AZ$8</c:f>
              <c:numCache>
                <c:formatCode>0.0</c:formatCode>
                <c:ptCount val="3"/>
                <c:pt idx="0">
                  <c:v>3.9919295728712596</c:v>
                </c:pt>
                <c:pt idx="1">
                  <c:v>3.7618301409058876</c:v>
                </c:pt>
                <c:pt idx="2">
                  <c:v>2.9265563444379872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14-4236-803F-7301BAFAB8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overlap val="-81"/>
        <c:axId val="1614513408"/>
        <c:axId val="1614494208"/>
      </c:barChart>
      <c:catAx>
        <c:axId val="16145134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614494208"/>
        <c:crosses val="autoZero"/>
        <c:auto val="1"/>
        <c:lblAlgn val="ctr"/>
        <c:lblOffset val="100"/>
        <c:noMultiLvlLbl val="0"/>
      </c:catAx>
      <c:valAx>
        <c:axId val="16144942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ontserrat" pitchFamily="2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Average number of people </a:t>
                </a:r>
              </a:p>
            </c:rich>
          </c:tx>
          <c:layout>
            <c:manualLayout>
              <c:xMode val="edge"/>
              <c:yMode val="edge"/>
              <c:x val="3.7262168239872225E-2"/>
              <c:y val="0.273181556296593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Montserrat" pitchFamily="2" charset="0"/>
                  <a:ea typeface="+mn-ea"/>
                  <a:cs typeface="Arial" panose="020B0604020202020204" pitchFamily="34" charset="0"/>
                </a:defRPr>
              </a:pPr>
              <a:endParaRPr lang="es-MX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ntserrat" pitchFamily="2" charset="0"/>
                <a:ea typeface="+mn-ea"/>
                <a:cs typeface="Arial" panose="020B0604020202020204" pitchFamily="34" charset="0"/>
              </a:defRPr>
            </a:pPr>
            <a:endParaRPr lang="es-MX"/>
          </a:p>
        </c:txPr>
        <c:crossAx val="1614513408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Montserrat" pitchFamily="2" charset="0"/>
          <a:cs typeface="Arial" panose="020B0604020202020204" pitchFamily="34" charset="0"/>
        </a:defRPr>
      </a:pPr>
      <a:endParaRPr lang="es-MX"/>
    </a:p>
  </c:txPr>
  <c:printSettings>
    <c:headerFooter/>
    <c:pageMargins b="0.75" l="0.7" r="0.7" t="0.75" header="0.3" footer="0.3"/>
    <c:pageSetup/>
  </c:printSettings>
  <c:userShapes r:id="rId3"/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473157476605398"/>
          <c:y val="0.17171296296296298"/>
          <c:w val="0.80133193033179084"/>
          <c:h val="0.6153546952464275"/>
        </c:manualLayout>
      </c:layout>
      <c:barChart>
        <c:barDir val="bar"/>
        <c:grouping val="clustered"/>
        <c:varyColors val="0"/>
        <c:ser>
          <c:idx val="2"/>
          <c:order val="0"/>
          <c:tx>
            <c:strRef>
              <c:f>'6A_6B'!$BJ$4</c:f>
              <c:strCache>
                <c:ptCount val="1"/>
                <c:pt idx="0">
                  <c:v>Total Poor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cat>
            <c:strRef>
              <c:f>'6A_6B'!$BH$5:$BH$7</c:f>
              <c:strCache>
                <c:ptCount val="3"/>
                <c:pt idx="0">
                  <c:v>0-14</c:v>
                </c:pt>
                <c:pt idx="1">
                  <c:v>15-64</c:v>
                </c:pt>
                <c:pt idx="2">
                  <c:v>65+</c:v>
                </c:pt>
              </c:strCache>
            </c:strRef>
          </c:cat>
          <c:val>
            <c:numRef>
              <c:f>'6A_6B'!$BJ$5:$BJ$7</c:f>
              <c:numCache>
                <c:formatCode>0.0</c:formatCode>
                <c:ptCount val="3"/>
                <c:pt idx="0">
                  <c:v>27.99847976649853</c:v>
                </c:pt>
                <c:pt idx="1">
                  <c:v>61.56485942064446</c:v>
                </c:pt>
                <c:pt idx="2">
                  <c:v>10.436643638999584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6B-4EDB-8CF7-E5BF8B1DCC7F}"/>
            </c:ext>
          </c:extLst>
        </c:ser>
        <c:ser>
          <c:idx val="1"/>
          <c:order val="1"/>
          <c:tx>
            <c:strRef>
              <c:f>'6A_6B'!$BI$4</c:f>
              <c:strCache>
                <c:ptCount val="1"/>
                <c:pt idx="0">
                  <c:v>Not Poor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'6A_6B'!$BH$5:$BH$7</c:f>
              <c:strCache>
                <c:ptCount val="3"/>
                <c:pt idx="0">
                  <c:v>0-14</c:v>
                </c:pt>
                <c:pt idx="1">
                  <c:v>15-64</c:v>
                </c:pt>
                <c:pt idx="2">
                  <c:v>65+</c:v>
                </c:pt>
              </c:strCache>
            </c:strRef>
          </c:cat>
          <c:val>
            <c:numRef>
              <c:f>'6A_6B'!$BI$5:$BI$7</c:f>
              <c:numCache>
                <c:formatCode>0.0</c:formatCode>
                <c:ptCount val="3"/>
                <c:pt idx="0">
                  <c:v>-13.287121305146757</c:v>
                </c:pt>
                <c:pt idx="1">
                  <c:v>-70.574338377894932</c:v>
                </c:pt>
                <c:pt idx="2">
                  <c:v>-16.13854102103711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6B-4EDB-8CF7-E5BF8B1DCC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7"/>
        <c:overlap val="100"/>
        <c:axId val="695879584"/>
        <c:axId val="695874304"/>
      </c:barChart>
      <c:catAx>
        <c:axId val="69587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95874304"/>
        <c:crossesAt val="0"/>
        <c:auto val="1"/>
        <c:lblAlgn val="ctr"/>
        <c:lblOffset val="100"/>
        <c:noMultiLvlLbl val="0"/>
      </c:catAx>
      <c:valAx>
        <c:axId val="695874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solidFill>
              <a:schemeClr val="bg1">
                <a:lumMod val="85000"/>
              </a:schemeClr>
            </a:solidFill>
            <a:prstDash val="dash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MX"/>
          </a:p>
        </c:txPr>
        <c:crossAx val="695879584"/>
        <c:crossesAt val="1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0316505875891129"/>
          <c:y val="0.89169551557269422"/>
          <c:w val="0.19765356114108124"/>
          <c:h val="7.05088809724655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userShapes r:id="rId3"/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219690393383898"/>
          <c:y val="0.25808327361241318"/>
          <c:w val="0.81416835750071348"/>
          <c:h val="0.5323488263863028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'6C'!$J$6</c:f>
              <c:strCache>
                <c:ptCount val="1"/>
                <c:pt idx="0">
                  <c:v>Extreme Poor</c:v>
                </c:pt>
              </c:strCache>
            </c:strRef>
          </c:tx>
          <c:spPr>
            <a:solidFill>
              <a:srgbClr val="8FC5ED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rgbClr val="61ACE5"/>
                    </a:solidFill>
                    <a:latin typeface="Montserrat" pitchFamily="2" charset="0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'6C'!$K$5:$M$5</c:f>
              <c:strCache>
                <c:ptCount val="3"/>
                <c:pt idx="0">
                  <c:v>Walls</c:v>
                </c:pt>
                <c:pt idx="1">
                  <c:v>Roofs</c:v>
                </c:pt>
                <c:pt idx="2">
                  <c:v>Floors</c:v>
                </c:pt>
              </c:strCache>
            </c:strRef>
          </c:cat>
          <c:val>
            <c:numRef>
              <c:f>'6C'!$K$6:$M$6</c:f>
              <c:numCache>
                <c:formatCode>0</c:formatCode>
                <c:ptCount val="3"/>
                <c:pt idx="0">
                  <c:v>93.783341991512728</c:v>
                </c:pt>
                <c:pt idx="1">
                  <c:v>93.516731456270236</c:v>
                </c:pt>
                <c:pt idx="2">
                  <c:v>86.991223525096913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33-4AD1-87FA-80F556C64268}"/>
            </c:ext>
          </c:extLst>
        </c:ser>
        <c:ser>
          <c:idx val="1"/>
          <c:order val="1"/>
          <c:tx>
            <c:strRef>
              <c:f>'6C'!$J$7</c:f>
              <c:strCache>
                <c:ptCount val="1"/>
                <c:pt idx="0">
                  <c:v>Moderate Poor</c:v>
                </c:pt>
              </c:strCache>
            </c:strRef>
          </c:tx>
          <c:spPr>
            <a:solidFill>
              <a:srgbClr val="004E7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rgbClr val="004E70"/>
                    </a:solidFill>
                    <a:latin typeface="Montserrat" pitchFamily="2" charset="0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'6C'!$K$5:$M$5</c:f>
              <c:strCache>
                <c:ptCount val="3"/>
                <c:pt idx="0">
                  <c:v>Walls</c:v>
                </c:pt>
                <c:pt idx="1">
                  <c:v>Roofs</c:v>
                </c:pt>
                <c:pt idx="2">
                  <c:v>Floors</c:v>
                </c:pt>
              </c:strCache>
            </c:strRef>
          </c:cat>
          <c:val>
            <c:numRef>
              <c:f>'6C'!$K$7:$M$7</c:f>
              <c:numCache>
                <c:formatCode>0</c:formatCode>
                <c:ptCount val="3"/>
                <c:pt idx="0">
                  <c:v>96.329323516758336</c:v>
                </c:pt>
                <c:pt idx="1">
                  <c:v>96.909212570106277</c:v>
                </c:pt>
                <c:pt idx="2">
                  <c:v>93.113440951368943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33-4AD1-87FA-80F556C64268}"/>
            </c:ext>
          </c:extLst>
        </c:ser>
        <c:ser>
          <c:idx val="2"/>
          <c:order val="2"/>
          <c:tx>
            <c:strRef>
              <c:f>'6C'!$J$8</c:f>
              <c:strCache>
                <c:ptCount val="1"/>
                <c:pt idx="0">
                  <c:v>Not Poor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>
                        <a:lumMod val="65000"/>
                      </a:schemeClr>
                    </a:solidFill>
                    <a:latin typeface="Montserrat" pitchFamily="2" charset="0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'6C'!$K$5:$M$5</c:f>
              <c:strCache>
                <c:ptCount val="3"/>
                <c:pt idx="0">
                  <c:v>Walls</c:v>
                </c:pt>
                <c:pt idx="1">
                  <c:v>Roofs</c:v>
                </c:pt>
                <c:pt idx="2">
                  <c:v>Floors</c:v>
                </c:pt>
              </c:strCache>
            </c:strRef>
          </c:cat>
          <c:val>
            <c:numRef>
              <c:f>'6C'!$K$8:$M$8</c:f>
              <c:numCache>
                <c:formatCode>0</c:formatCode>
                <c:ptCount val="3"/>
                <c:pt idx="0">
                  <c:v>98.326909902942916</c:v>
                </c:pt>
                <c:pt idx="1">
                  <c:v>98.929678654298527</c:v>
                </c:pt>
                <c:pt idx="2">
                  <c:v>97.368457681478972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633-4AD1-87FA-80F556C642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46646815"/>
        <c:axId val="1846649695"/>
      </c:barChart>
      <c:catAx>
        <c:axId val="1846646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46649695"/>
        <c:crosses val="autoZero"/>
        <c:auto val="1"/>
        <c:lblAlgn val="ctr"/>
        <c:lblOffset val="100"/>
        <c:noMultiLvlLbl val="0"/>
      </c:catAx>
      <c:valAx>
        <c:axId val="1846649695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ontserrat" pitchFamily="2" charset="0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chemeClr val="bg2">
                        <a:lumMod val="25000"/>
                      </a:schemeClr>
                    </a:solidFill>
                    <a:latin typeface="Montserrat" pitchFamily="2" charset="0"/>
                  </a:rPr>
                  <a:t>% of houses constructed with permanent materials</a:t>
                </a:r>
              </a:p>
            </c:rich>
          </c:tx>
          <c:layout>
            <c:manualLayout>
              <c:xMode val="edge"/>
              <c:yMode val="edge"/>
              <c:x val="2.0277658269426208E-2"/>
              <c:y val="6.435374435275986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Montserrat" pitchFamily="2" charset="0"/>
                  <a:ea typeface="+mn-ea"/>
                  <a:cs typeface="+mn-cs"/>
                </a:defRPr>
              </a:pPr>
              <a:endParaRPr lang="es-MX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Montserrat" pitchFamily="2" charset="0"/>
                <a:ea typeface="+mn-ea"/>
                <a:cs typeface="+mn-cs"/>
              </a:defRPr>
            </a:pPr>
            <a:endParaRPr lang="es-MX"/>
          </a:p>
        </c:txPr>
        <c:crossAx val="1846646815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rgbClr val="6BB2E7"/>
                </a:solidFill>
                <a:latin typeface="Montserrat" pitchFamily="2" charset="0"/>
                <a:ea typeface="+mn-ea"/>
                <a:cs typeface="+mn-cs"/>
              </a:defRPr>
            </a:pPr>
            <a:endParaRPr lang="es-MX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rgbClr val="00283A"/>
                </a:solidFill>
                <a:latin typeface="Montserrat" pitchFamily="2" charset="0"/>
                <a:ea typeface="+mn-ea"/>
                <a:cs typeface="+mn-cs"/>
              </a:defRPr>
            </a:pPr>
            <a:endParaRPr lang="es-MX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bg1">
                    <a:lumMod val="65000"/>
                  </a:schemeClr>
                </a:solidFill>
                <a:latin typeface="Montserrat" pitchFamily="2" charset="0"/>
                <a:ea typeface="+mn-ea"/>
                <a:cs typeface="+mn-cs"/>
              </a:defRPr>
            </a:pPr>
            <a:endParaRPr lang="es-MX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ontserrat" pitchFamily="2" charset="0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userShapes r:id="rId3"/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6213619863143656"/>
          <c:y val="0.20357152991119967"/>
          <c:w val="0.7358531824988106"/>
          <c:h val="0.585010869061205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'6C'!$J$6</c:f>
              <c:strCache>
                <c:ptCount val="1"/>
                <c:pt idx="0">
                  <c:v>Extreme Poor</c:v>
                </c:pt>
              </c:strCache>
            </c:strRef>
          </c:tx>
          <c:spPr>
            <a:solidFill>
              <a:srgbClr val="8FC5ED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Montserrat" pitchFamily="2" charset="0"/>
                    <a:ea typeface="+mn-ea"/>
                    <a:cs typeface="+mn-cs"/>
                  </a:defRPr>
                </a:pPr>
                <a:endParaRPr lang="es-MX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'6C'!$L$5:$M$5</c:f>
              <c:strCache>
                <c:ptCount val="2"/>
                <c:pt idx="0">
                  <c:v>Roofs</c:v>
                </c:pt>
                <c:pt idx="1">
                  <c:v>Floors</c:v>
                </c:pt>
              </c:strCache>
            </c:strRef>
          </c:cat>
          <c:val>
            <c:numRef>
              <c:f>'6C'!$L$6:$M$6</c:f>
              <c:numCache>
                <c:formatCode>0</c:formatCode>
                <c:ptCount val="2"/>
                <c:pt idx="0">
                  <c:v>93.516731456270236</c:v>
                </c:pt>
                <c:pt idx="1">
                  <c:v>86.991223525096913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A7-4409-B6D1-B93BEAFAFF27}"/>
            </c:ext>
          </c:extLst>
        </c:ser>
        <c:ser>
          <c:idx val="1"/>
          <c:order val="1"/>
          <c:tx>
            <c:strRef>
              <c:f>'6C'!$J$7</c:f>
              <c:strCache>
                <c:ptCount val="1"/>
                <c:pt idx="0">
                  <c:v>Moderate Poor</c:v>
                </c:pt>
              </c:strCache>
            </c:strRef>
          </c:tx>
          <c:spPr>
            <a:solidFill>
              <a:srgbClr val="004E7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Montserrat" pitchFamily="2" charset="0"/>
                    <a:ea typeface="+mn-ea"/>
                    <a:cs typeface="+mn-cs"/>
                  </a:defRPr>
                </a:pPr>
                <a:endParaRPr lang="es-MX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'6C'!$L$5:$M$5</c:f>
              <c:strCache>
                <c:ptCount val="2"/>
                <c:pt idx="0">
                  <c:v>Roofs</c:v>
                </c:pt>
                <c:pt idx="1">
                  <c:v>Floors</c:v>
                </c:pt>
              </c:strCache>
            </c:strRef>
          </c:cat>
          <c:val>
            <c:numRef>
              <c:f>'6C'!$L$7:$M$7</c:f>
              <c:numCache>
                <c:formatCode>0</c:formatCode>
                <c:ptCount val="2"/>
                <c:pt idx="0">
                  <c:v>96.909212570106277</c:v>
                </c:pt>
                <c:pt idx="1">
                  <c:v>93.113440951368943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A7-4409-B6D1-B93BEAFAFF27}"/>
            </c:ext>
          </c:extLst>
        </c:ser>
        <c:ser>
          <c:idx val="2"/>
          <c:order val="2"/>
          <c:tx>
            <c:strRef>
              <c:f>'6C'!$J$8</c:f>
              <c:strCache>
                <c:ptCount val="1"/>
                <c:pt idx="0">
                  <c:v>Not Poor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Montserrat" pitchFamily="2" charset="0"/>
                    <a:ea typeface="+mn-ea"/>
                    <a:cs typeface="+mn-cs"/>
                  </a:defRPr>
                </a:pPr>
                <a:endParaRPr lang="es-MX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'6C'!$L$5:$M$5</c:f>
              <c:strCache>
                <c:ptCount val="2"/>
                <c:pt idx="0">
                  <c:v>Roofs</c:v>
                </c:pt>
                <c:pt idx="1">
                  <c:v>Floors</c:v>
                </c:pt>
              </c:strCache>
            </c:strRef>
          </c:cat>
          <c:val>
            <c:numRef>
              <c:f>'6C'!$L$8:$M$8</c:f>
              <c:numCache>
                <c:formatCode>0</c:formatCode>
                <c:ptCount val="2"/>
                <c:pt idx="0">
                  <c:v>98.929678654298527</c:v>
                </c:pt>
                <c:pt idx="1">
                  <c:v>97.368457681478972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A7-4409-B6D1-B93BEAFAFF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39"/>
        <c:overlap val="-27"/>
        <c:axId val="1846646815"/>
        <c:axId val="1846649695"/>
      </c:barChart>
      <c:catAx>
        <c:axId val="1846646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46649695"/>
        <c:crosses val="autoZero"/>
        <c:auto val="1"/>
        <c:lblAlgn val="ctr"/>
        <c:lblOffset val="100"/>
        <c:noMultiLvlLbl val="0"/>
      </c:catAx>
      <c:valAx>
        <c:axId val="1846649695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2">
                        <a:lumMod val="25000"/>
                      </a:schemeClr>
                    </a:solidFill>
                    <a:latin typeface="Montserrat" pitchFamily="2" charset="0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bg2">
                        <a:lumMod val="25000"/>
                      </a:schemeClr>
                    </a:solidFill>
                    <a:latin typeface="Montserrat" pitchFamily="2" charset="0"/>
                  </a:rPr>
                  <a:t>% of houses</a:t>
                </a:r>
                <a:r>
                  <a:rPr lang="en-US" baseline="0">
                    <a:solidFill>
                      <a:schemeClr val="bg2">
                        <a:lumMod val="25000"/>
                      </a:schemeClr>
                    </a:solidFill>
                    <a:latin typeface="Montserrat" pitchFamily="2" charset="0"/>
                  </a:rPr>
                  <a:t> constructed with permanent materials</a:t>
                </a:r>
                <a:endParaRPr lang="en-US">
                  <a:solidFill>
                    <a:schemeClr val="bg2">
                      <a:lumMod val="25000"/>
                    </a:schemeClr>
                  </a:solidFill>
                  <a:latin typeface="Montserrat" pitchFamily="2" charset="0"/>
                </a:endParaRPr>
              </a:p>
            </c:rich>
          </c:tx>
          <c:layout>
            <c:manualLayout>
              <c:xMode val="edge"/>
              <c:yMode val="edge"/>
              <c:x val="9.2385369703653256E-2"/>
              <c:y val="0.164913521582751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2">
                      <a:lumMod val="25000"/>
                    </a:schemeClr>
                  </a:solidFill>
                  <a:latin typeface="Montserrat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Montserrat" pitchFamily="2" charset="0"/>
                <a:ea typeface="+mn-ea"/>
                <a:cs typeface="+mn-cs"/>
              </a:defRPr>
            </a:pPr>
            <a:endParaRPr lang="es-MX"/>
          </a:p>
        </c:txPr>
        <c:crossAx val="1846646815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rgbClr val="6BB2E7"/>
                </a:solidFill>
                <a:latin typeface="Montserrat" pitchFamily="2" charset="0"/>
                <a:ea typeface="+mn-ea"/>
                <a:cs typeface="+mn-cs"/>
              </a:defRPr>
            </a:pPr>
            <a:endParaRPr lang="es-MX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rgbClr val="00283A"/>
                </a:solidFill>
                <a:latin typeface="Montserrat" pitchFamily="2" charset="0"/>
                <a:ea typeface="+mn-ea"/>
                <a:cs typeface="+mn-cs"/>
              </a:defRPr>
            </a:pPr>
            <a:endParaRPr lang="es-MX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bg1">
                    <a:lumMod val="65000"/>
                  </a:schemeClr>
                </a:solidFill>
                <a:latin typeface="Montserrat" pitchFamily="2" charset="0"/>
                <a:ea typeface="+mn-ea"/>
                <a:cs typeface="+mn-cs"/>
              </a:defRPr>
            </a:pPr>
            <a:endParaRPr lang="es-MX"/>
          </a:p>
        </c:txPr>
      </c:legendEntry>
      <c:layout>
        <c:manualLayout>
          <c:xMode val="edge"/>
          <c:yMode val="edge"/>
          <c:x val="0.22941280347023613"/>
          <c:y val="0.8355539760832208"/>
          <c:w val="0.74026481707253722"/>
          <c:h val="9.14616793165325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ontserrat" pitchFamily="2" charset="0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userShapes r:id="rId3"/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363506899914242"/>
          <c:y val="0.20790983909192617"/>
          <c:w val="0.8133884844926903"/>
          <c:h val="0.5743985627087284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'6A_6B'!$BA$5</c:f>
              <c:strCache>
                <c:ptCount val="1"/>
                <c:pt idx="0">
                  <c:v>0-14 years old</c:v>
                </c:pt>
              </c:strCache>
            </c:strRef>
          </c:tx>
          <c:spPr>
            <a:solidFill>
              <a:srgbClr val="6A98B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Montserrat" pitchFamily="2" charset="0"/>
                    <a:ea typeface="+mn-ea"/>
                    <a:cs typeface="Arial" panose="020B0604020202020204" pitchFamily="34" charset="0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'6A_6B'!$AW$6:$AW$8</c:f>
              <c:strCache>
                <c:ptCount val="3"/>
                <c:pt idx="0">
                  <c:v>Extreme</c:v>
                </c:pt>
                <c:pt idx="1">
                  <c:v>Moderate</c:v>
                </c:pt>
                <c:pt idx="2">
                  <c:v>Not Poor</c:v>
                </c:pt>
              </c:strCache>
            </c:strRef>
          </c:cat>
          <c:val>
            <c:numRef>
              <c:f>'6A_6B'!$BA$6:$BA$8</c:f>
              <c:numCache>
                <c:formatCode>0</c:formatCode>
                <c:ptCount val="3"/>
                <c:pt idx="0">
                  <c:v>31.218233714069303</c:v>
                </c:pt>
                <c:pt idx="1">
                  <c:v>26.134677842838883</c:v>
                </c:pt>
                <c:pt idx="2">
                  <c:v>13.287121305146757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1B-4D05-A69F-CCC669D69F36}"/>
            </c:ext>
          </c:extLst>
        </c:ser>
        <c:ser>
          <c:idx val="1"/>
          <c:order val="1"/>
          <c:tx>
            <c:strRef>
              <c:f>'6A_6B'!$BB$5</c:f>
              <c:strCache>
                <c:ptCount val="1"/>
                <c:pt idx="0">
                  <c:v>15-64 years old</c:v>
                </c:pt>
              </c:strCache>
            </c:strRef>
          </c:tx>
          <c:spPr>
            <a:solidFill>
              <a:srgbClr val="74AF9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Montserrat" pitchFamily="2" charset="0"/>
                    <a:ea typeface="+mn-ea"/>
                    <a:cs typeface="Arial" panose="020B0604020202020204" pitchFamily="34" charset="0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'6A_6B'!$AW$6:$AW$8</c:f>
              <c:strCache>
                <c:ptCount val="3"/>
                <c:pt idx="0">
                  <c:v>Extreme</c:v>
                </c:pt>
                <c:pt idx="1">
                  <c:v>Moderate</c:v>
                </c:pt>
                <c:pt idx="2">
                  <c:v>Not Poor</c:v>
                </c:pt>
              </c:strCache>
            </c:strRef>
          </c:cat>
          <c:val>
            <c:numRef>
              <c:f>'6A_6B'!$BB$6:$BB$8</c:f>
              <c:numCache>
                <c:formatCode>0</c:formatCode>
                <c:ptCount val="3"/>
                <c:pt idx="0">
                  <c:v>58.628749194020799</c:v>
                </c:pt>
                <c:pt idx="1">
                  <c:v>63.381445816123993</c:v>
                </c:pt>
                <c:pt idx="2">
                  <c:v>70.574338377894932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1B-4D05-A69F-CCC669D69F36}"/>
            </c:ext>
          </c:extLst>
        </c:ser>
        <c:ser>
          <c:idx val="2"/>
          <c:order val="2"/>
          <c:tx>
            <c:strRef>
              <c:f>'6A_6B'!$BC$5</c:f>
              <c:strCache>
                <c:ptCount val="1"/>
                <c:pt idx="0">
                  <c:v>65+ years old</c:v>
                </c:pt>
              </c:strCache>
            </c:strRef>
          </c:tx>
          <c:spPr>
            <a:solidFill>
              <a:srgbClr val="00283A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Montserrat" pitchFamily="2" charset="0"/>
                    <a:ea typeface="+mn-ea"/>
                    <a:cs typeface="Arial" panose="020B0604020202020204" pitchFamily="34" charset="0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'6A_6B'!$AW$6:$AW$8</c:f>
              <c:strCache>
                <c:ptCount val="3"/>
                <c:pt idx="0">
                  <c:v>Extreme</c:v>
                </c:pt>
                <c:pt idx="1">
                  <c:v>Moderate</c:v>
                </c:pt>
                <c:pt idx="2">
                  <c:v>Not Poor</c:v>
                </c:pt>
              </c:strCache>
            </c:strRef>
          </c:cat>
          <c:val>
            <c:numRef>
              <c:f>'6A_6B'!$BC$6:$BC$8</c:f>
              <c:numCache>
                <c:formatCode>0</c:formatCode>
                <c:ptCount val="3"/>
                <c:pt idx="0">
                  <c:v>10.153018381839438</c:v>
                </c:pt>
                <c:pt idx="1">
                  <c:v>10.483839329277959</c:v>
                </c:pt>
                <c:pt idx="2">
                  <c:v>16.13854102103711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31B-4D05-A69F-CCC669D69F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99452048"/>
        <c:axId val="599439568"/>
      </c:barChart>
      <c:catAx>
        <c:axId val="599452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Montserrat" pitchFamily="2" charset="0"/>
                <a:ea typeface="+mn-ea"/>
                <a:cs typeface="Arial" panose="020B0604020202020204" pitchFamily="34" charset="0"/>
              </a:defRPr>
            </a:pPr>
            <a:endParaRPr lang="es-MX"/>
          </a:p>
        </c:txPr>
        <c:crossAx val="599439568"/>
        <c:crosses val="autoZero"/>
        <c:auto val="1"/>
        <c:lblAlgn val="ctr"/>
        <c:lblOffset val="100"/>
        <c:noMultiLvlLbl val="0"/>
      </c:catAx>
      <c:valAx>
        <c:axId val="599439568"/>
        <c:scaling>
          <c:orientation val="minMax"/>
          <c:max val="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Montserrat" pitchFamily="2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% of household members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Montserrat" pitchFamily="2" charset="0"/>
                  <a:ea typeface="+mn-ea"/>
                  <a:cs typeface="Arial" panose="020B0604020202020204" pitchFamily="34" charset="0"/>
                </a:defRPr>
              </a:pPr>
              <a:endParaRPr lang="es-MX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Montserrat" pitchFamily="2" charset="0"/>
                <a:ea typeface="+mn-ea"/>
                <a:cs typeface="Arial" panose="020B0604020202020204" pitchFamily="34" charset="0"/>
              </a:defRPr>
            </a:pPr>
            <a:endParaRPr lang="es-MX"/>
          </a:p>
        </c:txPr>
        <c:crossAx val="599452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rgbClr val="6A98B5"/>
                </a:solidFill>
                <a:latin typeface="Montserrat" pitchFamily="2" charset="0"/>
                <a:ea typeface="+mn-ea"/>
                <a:cs typeface="Arial" panose="020B0604020202020204" pitchFamily="34" charset="0"/>
              </a:defRPr>
            </a:pPr>
            <a:endParaRPr lang="es-MX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rgbClr val="74AF90"/>
                </a:solidFill>
                <a:latin typeface="Montserrat" pitchFamily="2" charset="0"/>
                <a:ea typeface="+mn-ea"/>
                <a:cs typeface="Arial" panose="020B0604020202020204" pitchFamily="34" charset="0"/>
              </a:defRPr>
            </a:pPr>
            <a:endParaRPr lang="es-MX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rgbClr val="00283A"/>
                </a:solidFill>
                <a:latin typeface="Montserrat" pitchFamily="2" charset="0"/>
                <a:ea typeface="+mn-ea"/>
                <a:cs typeface="Arial" panose="020B0604020202020204" pitchFamily="34" charset="0"/>
              </a:defRPr>
            </a:pPr>
            <a:endParaRPr lang="es-MX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ontserrat" pitchFamily="2" charset="0"/>
              <a:ea typeface="+mn-ea"/>
              <a:cs typeface="Arial" panose="020B0604020202020204" pitchFamily="34" charset="0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Montserrat" pitchFamily="2" charset="0"/>
          <a:cs typeface="Arial" panose="020B0604020202020204" pitchFamily="34" charset="0"/>
        </a:defRPr>
      </a:pPr>
      <a:endParaRPr lang="es-MX"/>
    </a:p>
  </c:txPr>
  <c:printSettings>
    <c:headerFooter/>
    <c:pageMargins b="0.75" l="0.7" r="0.7" t="0.75" header="0.3" footer="0.3"/>
    <c:pageSetup/>
  </c:printSettings>
  <c:userShapes r:id="rId3"/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219690393383898"/>
          <c:y val="0.15628766485670254"/>
          <c:w val="0.81416835750071348"/>
          <c:h val="0.6322947213280180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'6B (2)'!$I$6</c:f>
              <c:strCache>
                <c:ptCount val="1"/>
                <c:pt idx="0">
                  <c:v>Extreme Poor</c:v>
                </c:pt>
              </c:strCache>
            </c:strRef>
          </c:tx>
          <c:spPr>
            <a:solidFill>
              <a:srgbClr val="8FC5ED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rgbClr val="61ACE5"/>
                    </a:solidFill>
                    <a:latin typeface="Montserrat" pitchFamily="2" charset="0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'6B (2)'!$J$5:$L$5</c:f>
              <c:strCache>
                <c:ptCount val="3"/>
                <c:pt idx="0">
                  <c:v>Walls</c:v>
                </c:pt>
                <c:pt idx="1">
                  <c:v>Roofs</c:v>
                </c:pt>
                <c:pt idx="2">
                  <c:v>Floors</c:v>
                </c:pt>
              </c:strCache>
            </c:strRef>
          </c:cat>
          <c:val>
            <c:numRef>
              <c:f>'6B (2)'!$J$6:$L$6</c:f>
              <c:numCache>
                <c:formatCode>0</c:formatCode>
                <c:ptCount val="3"/>
                <c:pt idx="0">
                  <c:v>91.219257641650231</c:v>
                </c:pt>
                <c:pt idx="1">
                  <c:v>97.661572959460216</c:v>
                </c:pt>
                <c:pt idx="2">
                  <c:v>87.889955008333445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C1-4B28-926A-37061D083B0F}"/>
            </c:ext>
          </c:extLst>
        </c:ser>
        <c:ser>
          <c:idx val="1"/>
          <c:order val="1"/>
          <c:tx>
            <c:strRef>
              <c:f>'6B (2)'!$I$7</c:f>
              <c:strCache>
                <c:ptCount val="1"/>
                <c:pt idx="0">
                  <c:v>Moderate Poor</c:v>
                </c:pt>
              </c:strCache>
            </c:strRef>
          </c:tx>
          <c:spPr>
            <a:solidFill>
              <a:srgbClr val="004E7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rgbClr val="004E70"/>
                    </a:solidFill>
                    <a:latin typeface="Montserrat" pitchFamily="2" charset="0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'6B (2)'!$J$5:$L$5</c:f>
              <c:strCache>
                <c:ptCount val="3"/>
                <c:pt idx="0">
                  <c:v>Walls</c:v>
                </c:pt>
                <c:pt idx="1">
                  <c:v>Roofs</c:v>
                </c:pt>
                <c:pt idx="2">
                  <c:v>Floors</c:v>
                </c:pt>
              </c:strCache>
            </c:strRef>
          </c:cat>
          <c:val>
            <c:numRef>
              <c:f>'6B (2)'!$J$7:$L$7</c:f>
              <c:numCache>
                <c:formatCode>0</c:formatCode>
                <c:ptCount val="3"/>
                <c:pt idx="0">
                  <c:v>94.341165085006523</c:v>
                </c:pt>
                <c:pt idx="1">
                  <c:v>98.571995062537809</c:v>
                </c:pt>
                <c:pt idx="2">
                  <c:v>93.557707490230271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C1-4B28-926A-37061D083B0F}"/>
            </c:ext>
          </c:extLst>
        </c:ser>
        <c:ser>
          <c:idx val="2"/>
          <c:order val="2"/>
          <c:tx>
            <c:strRef>
              <c:f>'6B (2)'!$I$8</c:f>
              <c:strCache>
                <c:ptCount val="1"/>
                <c:pt idx="0">
                  <c:v>Not Poor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>
                        <a:lumMod val="65000"/>
                      </a:schemeClr>
                    </a:solidFill>
                    <a:latin typeface="Montserrat" pitchFamily="2" charset="0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'6B (2)'!$J$5:$L$5</c:f>
              <c:strCache>
                <c:ptCount val="3"/>
                <c:pt idx="0">
                  <c:v>Walls</c:v>
                </c:pt>
                <c:pt idx="1">
                  <c:v>Roofs</c:v>
                </c:pt>
                <c:pt idx="2">
                  <c:v>Floors</c:v>
                </c:pt>
              </c:strCache>
            </c:strRef>
          </c:cat>
          <c:val>
            <c:numRef>
              <c:f>'6B (2)'!$J$8:$L$8</c:f>
              <c:numCache>
                <c:formatCode>0</c:formatCode>
                <c:ptCount val="3"/>
                <c:pt idx="0">
                  <c:v>97.186352213551203</c:v>
                </c:pt>
                <c:pt idx="1">
                  <c:v>99.080101472694622</c:v>
                </c:pt>
                <c:pt idx="2">
                  <c:v>97.536376002096063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CC1-4B28-926A-37061D083B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46646815"/>
        <c:axId val="1846649695"/>
      </c:barChart>
      <c:catAx>
        <c:axId val="1846646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46649695"/>
        <c:crosses val="autoZero"/>
        <c:auto val="1"/>
        <c:lblAlgn val="ctr"/>
        <c:lblOffset val="100"/>
        <c:noMultiLvlLbl val="0"/>
      </c:catAx>
      <c:valAx>
        <c:axId val="184664969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ontserrat" pitchFamily="2" charset="0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chemeClr val="bg2">
                        <a:lumMod val="25000"/>
                      </a:schemeClr>
                    </a:solidFill>
                    <a:latin typeface="Montserrat" pitchFamily="2" charset="0"/>
                  </a:rPr>
                  <a:t>% of houses constructed with permanent materials</a:t>
                </a:r>
              </a:p>
            </c:rich>
          </c:tx>
          <c:layout>
            <c:manualLayout>
              <c:xMode val="edge"/>
              <c:yMode val="edge"/>
              <c:x val="2.0277658269426208E-2"/>
              <c:y val="6.435374435275986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Montserrat" pitchFamily="2" charset="0"/>
                  <a:ea typeface="+mn-ea"/>
                  <a:cs typeface="+mn-cs"/>
                </a:defRPr>
              </a:pPr>
              <a:endParaRPr lang="es-MX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Montserrat" pitchFamily="2" charset="0"/>
                <a:ea typeface="+mn-ea"/>
                <a:cs typeface="+mn-cs"/>
              </a:defRPr>
            </a:pPr>
            <a:endParaRPr lang="es-MX"/>
          </a:p>
        </c:txPr>
        <c:crossAx val="1846646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rgbClr val="6BB2E7"/>
                </a:solidFill>
                <a:latin typeface="Montserrat" pitchFamily="2" charset="0"/>
                <a:ea typeface="+mn-ea"/>
                <a:cs typeface="+mn-cs"/>
              </a:defRPr>
            </a:pPr>
            <a:endParaRPr lang="es-MX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rgbClr val="00283A"/>
                </a:solidFill>
                <a:latin typeface="Montserrat" pitchFamily="2" charset="0"/>
                <a:ea typeface="+mn-ea"/>
                <a:cs typeface="+mn-cs"/>
              </a:defRPr>
            </a:pPr>
            <a:endParaRPr lang="es-MX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bg1">
                    <a:lumMod val="65000"/>
                  </a:schemeClr>
                </a:solidFill>
                <a:latin typeface="Montserrat" pitchFamily="2" charset="0"/>
                <a:ea typeface="+mn-ea"/>
                <a:cs typeface="+mn-cs"/>
              </a:defRPr>
            </a:pPr>
            <a:endParaRPr lang="es-MX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ontserrat" pitchFamily="2" charset="0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userShapes r:id="rId3"/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6213619863143656"/>
          <c:y val="0.20357152991119967"/>
          <c:w val="0.7358531824988106"/>
          <c:h val="0.585010869061205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'6B (2)'!$I$6</c:f>
              <c:strCache>
                <c:ptCount val="1"/>
                <c:pt idx="0">
                  <c:v>Extreme Poor</c:v>
                </c:pt>
              </c:strCache>
            </c:strRef>
          </c:tx>
          <c:spPr>
            <a:solidFill>
              <a:srgbClr val="8FC5ED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Montserrat" pitchFamily="2" charset="0"/>
                    <a:ea typeface="+mn-ea"/>
                    <a:cs typeface="+mn-cs"/>
                  </a:defRPr>
                </a:pPr>
                <a:endParaRPr lang="es-MX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'6B (2)'!$K$5:$L$5</c:f>
              <c:strCache>
                <c:ptCount val="2"/>
                <c:pt idx="0">
                  <c:v>Roofs</c:v>
                </c:pt>
                <c:pt idx="1">
                  <c:v>Floors</c:v>
                </c:pt>
              </c:strCache>
            </c:strRef>
          </c:cat>
          <c:val>
            <c:numRef>
              <c:f>'6B (2)'!$K$6:$L$6</c:f>
              <c:numCache>
                <c:formatCode>0</c:formatCode>
                <c:ptCount val="2"/>
                <c:pt idx="0">
                  <c:v>97.661572959460216</c:v>
                </c:pt>
                <c:pt idx="1">
                  <c:v>87.889955008333445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33-4F1C-9D8F-C311B187D31F}"/>
            </c:ext>
          </c:extLst>
        </c:ser>
        <c:ser>
          <c:idx val="1"/>
          <c:order val="1"/>
          <c:tx>
            <c:strRef>
              <c:f>'6B (2)'!$I$7</c:f>
              <c:strCache>
                <c:ptCount val="1"/>
                <c:pt idx="0">
                  <c:v>Moderate Poor</c:v>
                </c:pt>
              </c:strCache>
            </c:strRef>
          </c:tx>
          <c:spPr>
            <a:solidFill>
              <a:srgbClr val="004E7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Montserrat" pitchFamily="2" charset="0"/>
                    <a:ea typeface="+mn-ea"/>
                    <a:cs typeface="+mn-cs"/>
                  </a:defRPr>
                </a:pPr>
                <a:endParaRPr lang="es-MX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'6B (2)'!$K$5:$L$5</c:f>
              <c:strCache>
                <c:ptCount val="2"/>
                <c:pt idx="0">
                  <c:v>Roofs</c:v>
                </c:pt>
                <c:pt idx="1">
                  <c:v>Floors</c:v>
                </c:pt>
              </c:strCache>
            </c:strRef>
          </c:cat>
          <c:val>
            <c:numRef>
              <c:f>'6B (2)'!$K$7:$L$7</c:f>
              <c:numCache>
                <c:formatCode>0</c:formatCode>
                <c:ptCount val="2"/>
                <c:pt idx="0">
                  <c:v>98.571995062537809</c:v>
                </c:pt>
                <c:pt idx="1">
                  <c:v>93.557707490230271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33-4F1C-9D8F-C311B187D31F}"/>
            </c:ext>
          </c:extLst>
        </c:ser>
        <c:ser>
          <c:idx val="2"/>
          <c:order val="2"/>
          <c:tx>
            <c:strRef>
              <c:f>'6B (2)'!$I$8</c:f>
              <c:strCache>
                <c:ptCount val="1"/>
                <c:pt idx="0">
                  <c:v>Not Poor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Montserrat" pitchFamily="2" charset="0"/>
                    <a:ea typeface="+mn-ea"/>
                    <a:cs typeface="+mn-cs"/>
                  </a:defRPr>
                </a:pPr>
                <a:endParaRPr lang="es-MX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'6B (2)'!$K$5:$L$5</c:f>
              <c:strCache>
                <c:ptCount val="2"/>
                <c:pt idx="0">
                  <c:v>Roofs</c:v>
                </c:pt>
                <c:pt idx="1">
                  <c:v>Floors</c:v>
                </c:pt>
              </c:strCache>
            </c:strRef>
          </c:cat>
          <c:val>
            <c:numRef>
              <c:f>'6B (2)'!$K$8:$L$8</c:f>
              <c:numCache>
                <c:formatCode>0</c:formatCode>
                <c:ptCount val="2"/>
                <c:pt idx="0">
                  <c:v>99.080101472694622</c:v>
                </c:pt>
                <c:pt idx="1">
                  <c:v>97.536376002096063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333-4F1C-9D8F-C311B187D3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39"/>
        <c:overlap val="-27"/>
        <c:axId val="1846646815"/>
        <c:axId val="1846649695"/>
      </c:barChart>
      <c:catAx>
        <c:axId val="1846646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46649695"/>
        <c:crosses val="autoZero"/>
        <c:auto val="1"/>
        <c:lblAlgn val="ctr"/>
        <c:lblOffset val="100"/>
        <c:noMultiLvlLbl val="0"/>
      </c:catAx>
      <c:valAx>
        <c:axId val="1846649695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2">
                        <a:lumMod val="25000"/>
                      </a:schemeClr>
                    </a:solidFill>
                    <a:latin typeface="Montserrat" pitchFamily="2" charset="0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bg2">
                        <a:lumMod val="25000"/>
                      </a:schemeClr>
                    </a:solidFill>
                    <a:latin typeface="Montserrat" pitchFamily="2" charset="0"/>
                  </a:rPr>
                  <a:t>% of houses</a:t>
                </a:r>
                <a:r>
                  <a:rPr lang="en-US" baseline="0">
                    <a:solidFill>
                      <a:schemeClr val="bg2">
                        <a:lumMod val="25000"/>
                      </a:schemeClr>
                    </a:solidFill>
                    <a:latin typeface="Montserrat" pitchFamily="2" charset="0"/>
                  </a:rPr>
                  <a:t> constructed with permanent materials</a:t>
                </a:r>
                <a:endParaRPr lang="en-US">
                  <a:solidFill>
                    <a:schemeClr val="bg2">
                      <a:lumMod val="25000"/>
                    </a:schemeClr>
                  </a:solidFill>
                  <a:latin typeface="Montserrat" pitchFamily="2" charset="0"/>
                </a:endParaRPr>
              </a:p>
            </c:rich>
          </c:tx>
          <c:layout>
            <c:manualLayout>
              <c:xMode val="edge"/>
              <c:yMode val="edge"/>
              <c:x val="9.2385369703653256E-2"/>
              <c:y val="0.164913521582751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2">
                      <a:lumMod val="25000"/>
                    </a:schemeClr>
                  </a:solidFill>
                  <a:latin typeface="Montserrat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Montserrat" pitchFamily="2" charset="0"/>
                <a:ea typeface="+mn-ea"/>
                <a:cs typeface="+mn-cs"/>
              </a:defRPr>
            </a:pPr>
            <a:endParaRPr lang="es-MX"/>
          </a:p>
        </c:txPr>
        <c:crossAx val="1846646815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rgbClr val="6BB2E7"/>
                </a:solidFill>
                <a:latin typeface="Montserrat" pitchFamily="2" charset="0"/>
                <a:ea typeface="+mn-ea"/>
                <a:cs typeface="+mn-cs"/>
              </a:defRPr>
            </a:pPr>
            <a:endParaRPr lang="es-MX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rgbClr val="00283A"/>
                </a:solidFill>
                <a:latin typeface="Montserrat" pitchFamily="2" charset="0"/>
                <a:ea typeface="+mn-ea"/>
                <a:cs typeface="+mn-cs"/>
              </a:defRPr>
            </a:pPr>
            <a:endParaRPr lang="es-MX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bg1">
                    <a:lumMod val="65000"/>
                  </a:schemeClr>
                </a:solidFill>
                <a:latin typeface="Montserrat" pitchFamily="2" charset="0"/>
                <a:ea typeface="+mn-ea"/>
                <a:cs typeface="+mn-cs"/>
              </a:defRPr>
            </a:pPr>
            <a:endParaRPr lang="es-MX"/>
          </a:p>
        </c:txPr>
      </c:legendEntry>
      <c:layout>
        <c:manualLayout>
          <c:xMode val="edge"/>
          <c:yMode val="edge"/>
          <c:x val="0.22941280347023613"/>
          <c:y val="0.8355539760832208"/>
          <c:w val="0.74026481707253722"/>
          <c:h val="9.14616793165325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ontserrat" pitchFamily="2" charset="0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29777601378729"/>
          <c:y val="0.13966951941888986"/>
          <c:w val="0.31884681302086554"/>
          <c:h val="0.81070948917193497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72B5E8"/>
            </a:solidFill>
            <a:ln>
              <a:noFill/>
            </a:ln>
            <a:effectLst/>
          </c:spPr>
          <c:invertIfNegative val="0"/>
          <c:dPt>
            <c:idx val="1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105C-414C-A2E2-9F28FD9F3F76}"/>
              </c:ext>
            </c:extLst>
          </c:dPt>
          <c:dLbls>
            <c:dLbl>
              <c:idx val="22"/>
              <c:layout>
                <c:manualLayout>
                  <c:x val="0"/>
                  <c:y val="6.1672320232470657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 algn="ctr" rtl="0">
                    <a:defRPr b="1">
                      <a:solidFill>
                        <a:srgbClr val="57A5DF"/>
                      </a:solidFill>
                      <a:latin typeface="Montserrat" pitchFamily="2" charset="0"/>
                    </a:defRPr>
                  </a:pPr>
                  <a:endParaRPr lang="es-MX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05C-414C-A2E2-9F28FD9F3F76}"/>
                </c:ext>
              </c:extLst>
            </c:dLbl>
            <c:dLbl>
              <c:idx val="23"/>
              <c:tx>
                <c:rich>
                  <a:bodyPr rot="0" vert="horz"/>
                  <a:lstStyle/>
                  <a:p>
                    <a:pPr algn="ctr" rtl="0">
                      <a:defRPr b="1">
                        <a:solidFill>
                          <a:srgbClr val="57A5DF"/>
                        </a:solidFill>
                        <a:latin typeface="Montserrat" pitchFamily="2" charset="0"/>
                      </a:defRPr>
                    </a:pPr>
                    <a:fld id="{AC98F210-1DFF-4DBA-9061-4075998DE658}" type="VALUE">
                      <a:rPr lang="en-US" b="1">
                        <a:solidFill>
                          <a:srgbClr val="57A5DF"/>
                        </a:solidFill>
                        <a:latin typeface="Montserrat" pitchFamily="2" charset="0"/>
                      </a:rPr>
                      <a:pPr algn="ctr" rtl="0">
                        <a:defRPr b="1">
                          <a:solidFill>
                            <a:srgbClr val="57A5DF"/>
                          </a:solidFill>
                          <a:latin typeface="Montserrat" pitchFamily="2" charset="0"/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105C-414C-A2E2-9F28FD9F3F7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vert="horz"/>
              <a:lstStyle/>
              <a:p>
                <a:pPr>
                  <a:defRPr b="1">
                    <a:solidFill>
                      <a:srgbClr val="57A5DF"/>
                    </a:solidFill>
                    <a:latin typeface="Montserrat" pitchFamily="2" charset="0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'1B'!$AN$8:$AN$25</c:f>
              <c:strCache>
                <c:ptCount val="18"/>
                <c:pt idx="0">
                  <c:v>URY   18</c:v>
                </c:pt>
                <c:pt idx="1">
                  <c:v>GUY   17</c:v>
                </c:pt>
                <c:pt idx="2">
                  <c:v>CRI   16</c:v>
                </c:pt>
                <c:pt idx="3">
                  <c:v>PAN   15</c:v>
                </c:pt>
                <c:pt idx="4">
                  <c:v>CHL   14</c:v>
                </c:pt>
                <c:pt idx="5">
                  <c:v>PRY   13</c:v>
                </c:pt>
                <c:pt idx="6">
                  <c:v>SLV   12</c:v>
                </c:pt>
                <c:pt idx="7">
                  <c:v>DOM   11</c:v>
                </c:pt>
                <c:pt idx="8">
                  <c:v>BOL   10</c:v>
                </c:pt>
                <c:pt idx="9">
                  <c:v>ECU    9</c:v>
                </c:pt>
                <c:pt idx="10">
                  <c:v>ARG    8</c:v>
                </c:pt>
                <c:pt idx="11">
                  <c:v>HND    7</c:v>
                </c:pt>
                <c:pt idx="12">
                  <c:v>PER    6</c:v>
                </c:pt>
                <c:pt idx="13">
                  <c:v>GTM    5</c:v>
                </c:pt>
                <c:pt idx="14">
                  <c:v>COL   4</c:v>
                </c:pt>
                <c:pt idx="15">
                  <c:v>MEX   3</c:v>
                </c:pt>
                <c:pt idx="16">
                  <c:v>VEN   2</c:v>
                </c:pt>
                <c:pt idx="17">
                  <c:v>BRA    1</c:v>
                </c:pt>
              </c:strCache>
            </c:strRef>
          </c:cat>
          <c:val>
            <c:numRef>
              <c:f>'1B'!$AM$8:$AM$25</c:f>
              <c:numCache>
                <c:formatCode>#,##0.0</c:formatCode>
                <c:ptCount val="18"/>
                <c:pt idx="0">
                  <c:v>0.13685308712398289</c:v>
                </c:pt>
                <c:pt idx="1">
                  <c:v>0.26041435322010037</c:v>
                </c:pt>
                <c:pt idx="2">
                  <c:v>0.34346227608389851</c:v>
                </c:pt>
                <c:pt idx="3">
                  <c:v>0.39970974107677459</c:v>
                </c:pt>
                <c:pt idx="4">
                  <c:v>0.63148063575634938</c:v>
                </c:pt>
                <c:pt idx="5">
                  <c:v>0.84856778838527713</c:v>
                </c:pt>
                <c:pt idx="6">
                  <c:v>0.99081491936101007</c:v>
                </c:pt>
                <c:pt idx="7">
                  <c:v>1.0258575868378925</c:v>
                </c:pt>
                <c:pt idx="8">
                  <c:v>1.1346490639670086</c:v>
                </c:pt>
                <c:pt idx="9">
                  <c:v>2.8826111526124185</c:v>
                </c:pt>
                <c:pt idx="10">
                  <c:v>3.7171610538083653</c:v>
                </c:pt>
                <c:pt idx="11">
                  <c:v>3.7194538498455048</c:v>
                </c:pt>
                <c:pt idx="12">
                  <c:v>4.2811720921195029</c:v>
                </c:pt>
                <c:pt idx="13">
                  <c:v>5.7733238598006063</c:v>
                </c:pt>
                <c:pt idx="14">
                  <c:v>10.163221128289489</c:v>
                </c:pt>
                <c:pt idx="15">
                  <c:v>13.191083868116422</c:v>
                </c:pt>
                <c:pt idx="16">
                  <c:v>15.534655543933413</c:v>
                </c:pt>
                <c:pt idx="17">
                  <c:v>23.514981435056807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05C-414C-A2E2-9F28FD9F3F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100"/>
        <c:axId val="888414320"/>
        <c:axId val="888419600"/>
      </c:barChart>
      <c:scatterChart>
        <c:scatterStyle val="lineMarker"/>
        <c:varyColors val="0"/>
        <c:ser>
          <c:idx val="2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bg1"/>
                </a:solidFill>
              </a:ln>
              <a:effectLst/>
            </c:spPr>
          </c:marker>
          <c:xVal>
            <c:strRef>
              <c:f>[2]Fact2!#REF!</c:f>
              <c:strCache>
                <c:ptCount val="1"/>
                <c:pt idx="0">
                  <c:v>#REF!</c:v>
                </c:pt>
              </c:strCache>
            </c:strRef>
          </c:xVal>
          <c:yVal>
            <c:numRef>
              <c:f>[3]Sheet8!#REF!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05C-414C-A2E2-9F28FD9F3F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164032"/>
        <c:axId val="31150592"/>
      </c:scatterChart>
      <c:catAx>
        <c:axId val="8884143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latin typeface="Montserrat" pitchFamily="2" charset="0"/>
                <a:cs typeface="Arial" panose="020B0604020202020204" pitchFamily="34" charset="0"/>
              </a:defRPr>
            </a:pPr>
            <a:endParaRPr lang="es-MX"/>
          </a:p>
        </c:txPr>
        <c:crossAx val="888419600"/>
        <c:crossesAt val="0"/>
        <c:auto val="0"/>
        <c:lblAlgn val="ctr"/>
        <c:lblOffset val="100"/>
        <c:noMultiLvlLbl val="0"/>
      </c:catAx>
      <c:valAx>
        <c:axId val="888419600"/>
        <c:scaling>
          <c:orientation val="minMax"/>
          <c:min val="-10"/>
        </c:scaling>
        <c:delete val="0"/>
        <c:axPos val="b"/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bg1"/>
                </a:solidFill>
              </a:defRPr>
            </a:pPr>
            <a:endParaRPr lang="es-MX"/>
          </a:p>
        </c:txPr>
        <c:crossAx val="888414320"/>
        <c:crossesAt val="1"/>
        <c:crossBetween val="between"/>
      </c:valAx>
      <c:valAx>
        <c:axId val="31150592"/>
        <c:scaling>
          <c:orientation val="minMax"/>
          <c:max val="25"/>
          <c:min val="0"/>
        </c:scaling>
        <c:delete val="1"/>
        <c:axPos val="r"/>
        <c:numFmt formatCode="General" sourceLinked="1"/>
        <c:majorTickMark val="out"/>
        <c:minorTickMark val="none"/>
        <c:tickLblPos val="nextTo"/>
        <c:crossAx val="31164032"/>
        <c:crosses val="max"/>
        <c:crossBetween val="midCat"/>
        <c:minorUnit val="0.5"/>
      </c:valAx>
      <c:valAx>
        <c:axId val="31164032"/>
        <c:scaling>
          <c:orientation val="minMax"/>
        </c:scaling>
        <c:delete val="1"/>
        <c:axPos val="b"/>
        <c:numFmt formatCode="0" sourceLinked="1"/>
        <c:majorTickMark val="out"/>
        <c:minorTickMark val="none"/>
        <c:tickLblPos val="nextTo"/>
        <c:crossAx val="31150592"/>
        <c:crossesAt val="1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s-MX"/>
    </a:p>
  </c:txPr>
  <c:printSettings>
    <c:headerFooter/>
    <c:pageMargins b="0.75" l="0.7" r="0.7" t="0.75" header="0.3" footer="0.3"/>
    <c:pageSetup/>
  </c:printSettings>
  <c:userShapes r:id="rId1"/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363506899914242"/>
          <c:y val="0.20790983909192617"/>
          <c:w val="0.8133884844926903"/>
          <c:h val="0.5743985627087284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'6A_6B'!$BA$5</c:f>
              <c:strCache>
                <c:ptCount val="1"/>
                <c:pt idx="0">
                  <c:v>0-14 years old</c:v>
                </c:pt>
              </c:strCache>
            </c:strRef>
          </c:tx>
          <c:spPr>
            <a:solidFill>
              <a:srgbClr val="6A98B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Montserrat" pitchFamily="2" charset="0"/>
                    <a:ea typeface="+mn-ea"/>
                    <a:cs typeface="Arial" panose="020B0604020202020204" pitchFamily="34" charset="0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'6A_6B'!$AW$6:$AW$8</c:f>
              <c:strCache>
                <c:ptCount val="3"/>
                <c:pt idx="0">
                  <c:v>Extreme</c:v>
                </c:pt>
                <c:pt idx="1">
                  <c:v>Moderate</c:v>
                </c:pt>
                <c:pt idx="2">
                  <c:v>Not Poor</c:v>
                </c:pt>
              </c:strCache>
            </c:strRef>
          </c:cat>
          <c:val>
            <c:numRef>
              <c:f>'6A_6B'!$BA$6:$BA$8</c:f>
              <c:numCache>
                <c:formatCode>0</c:formatCode>
                <c:ptCount val="3"/>
                <c:pt idx="0">
                  <c:v>31.218233714069303</c:v>
                </c:pt>
                <c:pt idx="1">
                  <c:v>26.134677842838883</c:v>
                </c:pt>
                <c:pt idx="2">
                  <c:v>13.287121305146757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50-433A-B1A8-086ADEC95ACE}"/>
            </c:ext>
          </c:extLst>
        </c:ser>
        <c:ser>
          <c:idx val="1"/>
          <c:order val="1"/>
          <c:tx>
            <c:strRef>
              <c:f>'6A_6B'!$BB$5</c:f>
              <c:strCache>
                <c:ptCount val="1"/>
                <c:pt idx="0">
                  <c:v>15-64 years old</c:v>
                </c:pt>
              </c:strCache>
            </c:strRef>
          </c:tx>
          <c:spPr>
            <a:solidFill>
              <a:srgbClr val="74AF9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Montserrat" pitchFamily="2" charset="0"/>
                    <a:ea typeface="+mn-ea"/>
                    <a:cs typeface="Arial" panose="020B0604020202020204" pitchFamily="34" charset="0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'6A_6B'!$AW$6:$AW$8</c:f>
              <c:strCache>
                <c:ptCount val="3"/>
                <c:pt idx="0">
                  <c:v>Extreme</c:v>
                </c:pt>
                <c:pt idx="1">
                  <c:v>Moderate</c:v>
                </c:pt>
                <c:pt idx="2">
                  <c:v>Not Poor</c:v>
                </c:pt>
              </c:strCache>
            </c:strRef>
          </c:cat>
          <c:val>
            <c:numRef>
              <c:f>'6A_6B'!$BB$6:$BB$8</c:f>
              <c:numCache>
                <c:formatCode>0</c:formatCode>
                <c:ptCount val="3"/>
                <c:pt idx="0">
                  <c:v>58.628749194020799</c:v>
                </c:pt>
                <c:pt idx="1">
                  <c:v>63.381445816123993</c:v>
                </c:pt>
                <c:pt idx="2">
                  <c:v>70.574338377894932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50-433A-B1A8-086ADEC95ACE}"/>
            </c:ext>
          </c:extLst>
        </c:ser>
        <c:ser>
          <c:idx val="2"/>
          <c:order val="2"/>
          <c:tx>
            <c:strRef>
              <c:f>'6A_6B'!$BC$5</c:f>
              <c:strCache>
                <c:ptCount val="1"/>
                <c:pt idx="0">
                  <c:v>65+ years old</c:v>
                </c:pt>
              </c:strCache>
            </c:strRef>
          </c:tx>
          <c:spPr>
            <a:solidFill>
              <a:srgbClr val="00283A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Montserrat" pitchFamily="2" charset="0"/>
                    <a:ea typeface="+mn-ea"/>
                    <a:cs typeface="Arial" panose="020B0604020202020204" pitchFamily="34" charset="0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'6A_6B'!$AW$6:$AW$8</c:f>
              <c:strCache>
                <c:ptCount val="3"/>
                <c:pt idx="0">
                  <c:v>Extreme</c:v>
                </c:pt>
                <c:pt idx="1">
                  <c:v>Moderate</c:v>
                </c:pt>
                <c:pt idx="2">
                  <c:v>Not Poor</c:v>
                </c:pt>
              </c:strCache>
            </c:strRef>
          </c:cat>
          <c:val>
            <c:numRef>
              <c:f>'6A_6B'!$BC$6:$BC$8</c:f>
              <c:numCache>
                <c:formatCode>0</c:formatCode>
                <c:ptCount val="3"/>
                <c:pt idx="0">
                  <c:v>10.153018381839438</c:v>
                </c:pt>
                <c:pt idx="1">
                  <c:v>10.483839329277959</c:v>
                </c:pt>
                <c:pt idx="2">
                  <c:v>16.13854102103711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E50-433A-B1A8-086ADEC95A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99452048"/>
        <c:axId val="599439568"/>
      </c:barChart>
      <c:catAx>
        <c:axId val="599452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Montserrat" pitchFamily="2" charset="0"/>
                <a:ea typeface="+mn-ea"/>
                <a:cs typeface="Arial" panose="020B0604020202020204" pitchFamily="34" charset="0"/>
              </a:defRPr>
            </a:pPr>
            <a:endParaRPr lang="es-MX"/>
          </a:p>
        </c:txPr>
        <c:crossAx val="599439568"/>
        <c:crosses val="autoZero"/>
        <c:auto val="1"/>
        <c:lblAlgn val="ctr"/>
        <c:lblOffset val="100"/>
        <c:noMultiLvlLbl val="0"/>
      </c:catAx>
      <c:valAx>
        <c:axId val="599439568"/>
        <c:scaling>
          <c:orientation val="minMax"/>
          <c:max val="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Montserrat" pitchFamily="2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% of household members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Montserrat" pitchFamily="2" charset="0"/>
                  <a:ea typeface="+mn-ea"/>
                  <a:cs typeface="Arial" panose="020B0604020202020204" pitchFamily="34" charset="0"/>
                </a:defRPr>
              </a:pPr>
              <a:endParaRPr lang="es-MX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Montserrat" pitchFamily="2" charset="0"/>
                <a:ea typeface="+mn-ea"/>
                <a:cs typeface="Arial" panose="020B0604020202020204" pitchFamily="34" charset="0"/>
              </a:defRPr>
            </a:pPr>
            <a:endParaRPr lang="es-MX"/>
          </a:p>
        </c:txPr>
        <c:crossAx val="599452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rgbClr val="6A98B5"/>
                </a:solidFill>
                <a:latin typeface="Montserrat" pitchFamily="2" charset="0"/>
                <a:ea typeface="+mn-ea"/>
                <a:cs typeface="Arial" panose="020B0604020202020204" pitchFamily="34" charset="0"/>
              </a:defRPr>
            </a:pPr>
            <a:endParaRPr lang="es-MX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rgbClr val="74AF90"/>
                </a:solidFill>
                <a:latin typeface="Montserrat" pitchFamily="2" charset="0"/>
                <a:ea typeface="+mn-ea"/>
                <a:cs typeface="Arial" panose="020B0604020202020204" pitchFamily="34" charset="0"/>
              </a:defRPr>
            </a:pPr>
            <a:endParaRPr lang="es-MX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rgbClr val="00283A"/>
                </a:solidFill>
                <a:latin typeface="Montserrat" pitchFamily="2" charset="0"/>
                <a:ea typeface="+mn-ea"/>
                <a:cs typeface="Arial" panose="020B0604020202020204" pitchFamily="34" charset="0"/>
              </a:defRPr>
            </a:pPr>
            <a:endParaRPr lang="es-MX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ontserrat" pitchFamily="2" charset="0"/>
              <a:ea typeface="+mn-ea"/>
              <a:cs typeface="Arial" panose="020B0604020202020204" pitchFamily="34" charset="0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Montserrat" pitchFamily="2" charset="0"/>
          <a:cs typeface="Arial" panose="020B0604020202020204" pitchFamily="34" charset="0"/>
        </a:defRPr>
      </a:pPr>
      <a:endParaRPr lang="es-MX"/>
    </a:p>
  </c:txPr>
  <c:printSettings>
    <c:headerFooter/>
    <c:pageMargins b="0.75" l="0.7" r="0.7" t="0.75" header="0.3" footer="0.3"/>
    <c:pageSetup/>
  </c:printSettings>
  <c:userShapes r:id="rId3"/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6268703017520719E-2"/>
          <c:y val="0.3090421091305473"/>
          <c:w val="0.91855517490053906"/>
          <c:h val="0.5568938669418910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'7A'!$N$27</c:f>
              <c:strCache>
                <c:ptCount val="1"/>
                <c:pt idx="0">
                  <c:v>Extreme Poor</c:v>
                </c:pt>
              </c:strCache>
            </c:strRef>
          </c:tx>
          <c:spPr>
            <a:solidFill>
              <a:srgbClr val="8FC5ED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rgbClr val="6BB2E7"/>
                    </a:solidFill>
                    <a:latin typeface="Montserrat" pitchFamily="2" charset="0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'7A'!$L$31:$L$36</c:f>
              <c:strCache>
                <c:ptCount val="6"/>
                <c:pt idx="0">
                  <c:v>Internet 
access</c:v>
                </c:pt>
                <c:pt idx="1">
                  <c:v>Mobile
phone</c:v>
                </c:pt>
                <c:pt idx="2">
                  <c:v>Landline
telephone</c:v>
                </c:pt>
                <c:pt idx="3">
                  <c:v>Computer</c:v>
                </c:pt>
                <c:pt idx="4">
                  <c:v>Refrigerator</c:v>
                </c:pt>
                <c:pt idx="5">
                  <c:v>Private car</c:v>
                </c:pt>
              </c:strCache>
            </c:strRef>
          </c:cat>
          <c:val>
            <c:numRef>
              <c:f>'7A'!$N$31:$N$36</c:f>
              <c:numCache>
                <c:formatCode>0</c:formatCode>
                <c:ptCount val="6"/>
                <c:pt idx="0">
                  <c:v>39.390530488349249</c:v>
                </c:pt>
                <c:pt idx="1">
                  <c:v>84.531553577532279</c:v>
                </c:pt>
                <c:pt idx="2">
                  <c:v>8.1690778521089964</c:v>
                </c:pt>
                <c:pt idx="3">
                  <c:v>10.297206355528902</c:v>
                </c:pt>
                <c:pt idx="4">
                  <c:v>73.890638657938609</c:v>
                </c:pt>
                <c:pt idx="5">
                  <c:v>22.18673121023977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41-4720-A5BE-D776A406A49F}"/>
            </c:ext>
          </c:extLst>
        </c:ser>
        <c:ser>
          <c:idx val="1"/>
          <c:order val="1"/>
          <c:tx>
            <c:strRef>
              <c:f>'7A'!$O$27</c:f>
              <c:strCache>
                <c:ptCount val="1"/>
                <c:pt idx="0">
                  <c:v>Moderate Poor</c:v>
                </c:pt>
              </c:strCache>
            </c:strRef>
          </c:tx>
          <c:spPr>
            <a:solidFill>
              <a:srgbClr val="004E7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rgbClr val="00283A"/>
                    </a:solidFill>
                    <a:latin typeface="Montserrat" pitchFamily="2" charset="0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'7A'!$L$31:$L$36</c:f>
              <c:strCache>
                <c:ptCount val="6"/>
                <c:pt idx="0">
                  <c:v>Internet 
access</c:v>
                </c:pt>
                <c:pt idx="1">
                  <c:v>Mobile
phone</c:v>
                </c:pt>
                <c:pt idx="2">
                  <c:v>Landline
telephone</c:v>
                </c:pt>
                <c:pt idx="3">
                  <c:v>Computer</c:v>
                </c:pt>
                <c:pt idx="4">
                  <c:v>Refrigerator</c:v>
                </c:pt>
                <c:pt idx="5">
                  <c:v>Private car</c:v>
                </c:pt>
              </c:strCache>
            </c:strRef>
          </c:cat>
          <c:val>
            <c:numRef>
              <c:f>'7A'!$O$31:$O$36</c:f>
              <c:numCache>
                <c:formatCode>0</c:formatCode>
                <c:ptCount val="6"/>
                <c:pt idx="0">
                  <c:v>53.173459667196177</c:v>
                </c:pt>
                <c:pt idx="1">
                  <c:v>91.681032014416829</c:v>
                </c:pt>
                <c:pt idx="2">
                  <c:v>13.983665108709257</c:v>
                </c:pt>
                <c:pt idx="3">
                  <c:v>18.381523288760288</c:v>
                </c:pt>
                <c:pt idx="4">
                  <c:v>83.52925679015452</c:v>
                </c:pt>
                <c:pt idx="5">
                  <c:v>29.695178028546533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41-4720-A5BE-D776A406A49F}"/>
            </c:ext>
          </c:extLst>
        </c:ser>
        <c:ser>
          <c:idx val="2"/>
          <c:order val="2"/>
          <c:tx>
            <c:strRef>
              <c:f>'7A'!$P$27</c:f>
              <c:strCache>
                <c:ptCount val="1"/>
                <c:pt idx="0">
                  <c:v>Not Poor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>
                        <a:lumMod val="50000"/>
                      </a:schemeClr>
                    </a:solidFill>
                    <a:latin typeface="Montserrat" pitchFamily="2" charset="0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'7A'!$L$31:$L$36</c:f>
              <c:strCache>
                <c:ptCount val="6"/>
                <c:pt idx="0">
                  <c:v>Internet 
access</c:v>
                </c:pt>
                <c:pt idx="1">
                  <c:v>Mobile
phone</c:v>
                </c:pt>
                <c:pt idx="2">
                  <c:v>Landline
telephone</c:v>
                </c:pt>
                <c:pt idx="3">
                  <c:v>Computer</c:v>
                </c:pt>
                <c:pt idx="4">
                  <c:v>Refrigerator</c:v>
                </c:pt>
                <c:pt idx="5">
                  <c:v>Private car</c:v>
                </c:pt>
              </c:strCache>
            </c:strRef>
          </c:cat>
          <c:val>
            <c:numRef>
              <c:f>'7A'!$P$31:$P$36</c:f>
              <c:numCache>
                <c:formatCode>0</c:formatCode>
                <c:ptCount val="6"/>
                <c:pt idx="0">
                  <c:v>70.475257582719962</c:v>
                </c:pt>
                <c:pt idx="1">
                  <c:v>94.310674567057092</c:v>
                </c:pt>
                <c:pt idx="2">
                  <c:v>31.832375915375142</c:v>
                </c:pt>
                <c:pt idx="3">
                  <c:v>42.521164147850783</c:v>
                </c:pt>
                <c:pt idx="4">
                  <c:v>91.327175850132804</c:v>
                </c:pt>
                <c:pt idx="5">
                  <c:v>47.791773736879122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41-4720-A5BE-D776A406A4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9"/>
        <c:overlap val="-24"/>
        <c:axId val="90424383"/>
        <c:axId val="90426783"/>
      </c:barChart>
      <c:catAx>
        <c:axId val="90424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bg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Montserrat" pitchFamily="2" charset="0"/>
                <a:ea typeface="+mn-ea"/>
                <a:cs typeface="+mn-cs"/>
              </a:defRPr>
            </a:pPr>
            <a:endParaRPr lang="es-MX"/>
          </a:p>
        </c:txPr>
        <c:crossAx val="90426783"/>
        <c:crosses val="autoZero"/>
        <c:auto val="1"/>
        <c:lblAlgn val="ctr"/>
        <c:lblOffset val="400"/>
        <c:noMultiLvlLbl val="0"/>
      </c:catAx>
      <c:valAx>
        <c:axId val="90426783"/>
        <c:scaling>
          <c:orientation val="minMax"/>
          <c:max val="12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Montserrat" pitchFamily="2" charset="0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%</a:t>
                </a:r>
                <a:r>
                  <a:rPr lang="en-US" baseline="0">
                    <a:solidFill>
                      <a:sysClr val="windowText" lastClr="000000"/>
                    </a:solidFill>
                  </a:rPr>
                  <a:t> of households</a:t>
                </a:r>
                <a:endParaRPr lang="en-US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Montserrat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Montserrat" pitchFamily="2" charset="0"/>
                <a:ea typeface="+mn-ea"/>
                <a:cs typeface="+mn-cs"/>
              </a:defRPr>
            </a:pPr>
            <a:endParaRPr lang="es-MX"/>
          </a:p>
        </c:txPr>
        <c:crossAx val="90424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rgbClr val="6BB2E7"/>
                </a:solidFill>
                <a:latin typeface="Montserrat" pitchFamily="2" charset="0"/>
                <a:ea typeface="+mn-ea"/>
                <a:cs typeface="+mn-cs"/>
              </a:defRPr>
            </a:pPr>
            <a:endParaRPr lang="es-MX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rgbClr val="00283A"/>
                </a:solidFill>
                <a:latin typeface="Montserrat" pitchFamily="2" charset="0"/>
                <a:ea typeface="+mn-ea"/>
                <a:cs typeface="+mn-cs"/>
              </a:defRPr>
            </a:pPr>
            <a:endParaRPr lang="es-MX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bg1">
                    <a:lumMod val="65000"/>
                  </a:schemeClr>
                </a:solidFill>
                <a:latin typeface="Montserrat" pitchFamily="2" charset="0"/>
                <a:ea typeface="+mn-ea"/>
                <a:cs typeface="+mn-cs"/>
              </a:defRPr>
            </a:pPr>
            <a:endParaRPr lang="es-MX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ontserrat" pitchFamily="2" charset="0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Montserrat" pitchFamily="2" charset="0"/>
        </a:defRPr>
      </a:pPr>
      <a:endParaRPr lang="es-MX"/>
    </a:p>
  </c:txPr>
  <c:printSettings>
    <c:headerFooter/>
    <c:pageMargins b="0.75" l="0.7" r="0.7" t="0.75" header="0.3" footer="0.3"/>
    <c:pageSetup/>
  </c:printSettings>
  <c:userShapes r:id="rId3"/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'7urban rural'!$AG$7</c:f>
              <c:strCache>
                <c:ptCount val="1"/>
                <c:pt idx="0">
                  <c:v>Rural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'7urban rural'!$AE$8:$AE$23</c:f>
              <c:strCache>
                <c:ptCount val="16"/>
                <c:pt idx="0">
                  <c:v>  BOL</c:v>
                </c:pt>
                <c:pt idx="1">
                  <c:v>  BRA</c:v>
                </c:pt>
                <c:pt idx="2">
                  <c:v>  CHL</c:v>
                </c:pt>
                <c:pt idx="3">
                  <c:v>  COL</c:v>
                </c:pt>
                <c:pt idx="4">
                  <c:v>  CRI</c:v>
                </c:pt>
                <c:pt idx="5">
                  <c:v>  DOM</c:v>
                </c:pt>
                <c:pt idx="6">
                  <c:v>  ECU</c:v>
                </c:pt>
                <c:pt idx="7">
                  <c:v>  GTM</c:v>
                </c:pt>
                <c:pt idx="8">
                  <c:v>  HND</c:v>
                </c:pt>
                <c:pt idx="9">
                  <c:v>  MEX</c:v>
                </c:pt>
                <c:pt idx="10">
                  <c:v>  PER</c:v>
                </c:pt>
                <c:pt idx="11">
                  <c:v>  PRY</c:v>
                </c:pt>
                <c:pt idx="12">
                  <c:v>  SLV</c:v>
                </c:pt>
                <c:pt idx="13">
                  <c:v>  URY</c:v>
                </c:pt>
                <c:pt idx="15">
                  <c:v>LAC (simple)</c:v>
                </c:pt>
              </c:strCache>
            </c:strRef>
          </c:cat>
          <c:val>
            <c:numRef>
              <c:f>'7urban rural'!$AG$8:$AG$23</c:f>
              <c:numCache>
                <c:formatCode>0</c:formatCode>
                <c:ptCount val="16"/>
                <c:pt idx="0">
                  <c:v>-28.378149405383621</c:v>
                </c:pt>
                <c:pt idx="1">
                  <c:v>-7.422234796282396</c:v>
                </c:pt>
                <c:pt idx="2">
                  <c:v>-8.8063186714904305</c:v>
                </c:pt>
                <c:pt idx="3">
                  <c:v>-21.810762053671937</c:v>
                </c:pt>
                <c:pt idx="4">
                  <c:v>-10.92333019993481</c:v>
                </c:pt>
                <c:pt idx="5">
                  <c:v>-8.0470208738323095</c:v>
                </c:pt>
                <c:pt idx="6">
                  <c:v>-32.312927152533213</c:v>
                </c:pt>
                <c:pt idx="7">
                  <c:v>-37.27650738079754</c:v>
                </c:pt>
                <c:pt idx="8">
                  <c:v>-29.512686650428599</c:v>
                </c:pt>
                <c:pt idx="9">
                  <c:v>-25.79294211217718</c:v>
                </c:pt>
                <c:pt idx="10">
                  <c:v>-18.160852599058458</c:v>
                </c:pt>
                <c:pt idx="11">
                  <c:v>-12.111446099732916</c:v>
                </c:pt>
                <c:pt idx="12">
                  <c:v>-4.2572952208809056</c:v>
                </c:pt>
                <c:pt idx="13">
                  <c:v>-7.5377457567302031</c:v>
                </c:pt>
                <c:pt idx="15">
                  <c:v>-18.025015640923893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DA-40E5-A83E-7E61691DB893}"/>
            </c:ext>
          </c:extLst>
        </c:ser>
        <c:ser>
          <c:idx val="1"/>
          <c:order val="1"/>
          <c:tx>
            <c:strRef>
              <c:f>'7urban rural'!$AH$7</c:f>
              <c:strCache>
                <c:ptCount val="1"/>
                <c:pt idx="0">
                  <c:v>Urban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'7urban rural'!$AE$8:$AE$23</c:f>
              <c:strCache>
                <c:ptCount val="16"/>
                <c:pt idx="0">
                  <c:v>  BOL</c:v>
                </c:pt>
                <c:pt idx="1">
                  <c:v>  BRA</c:v>
                </c:pt>
                <c:pt idx="2">
                  <c:v>  CHL</c:v>
                </c:pt>
                <c:pt idx="3">
                  <c:v>  COL</c:v>
                </c:pt>
                <c:pt idx="4">
                  <c:v>  CRI</c:v>
                </c:pt>
                <c:pt idx="5">
                  <c:v>  DOM</c:v>
                </c:pt>
                <c:pt idx="6">
                  <c:v>  ECU</c:v>
                </c:pt>
                <c:pt idx="7">
                  <c:v>  GTM</c:v>
                </c:pt>
                <c:pt idx="8">
                  <c:v>  HND</c:v>
                </c:pt>
                <c:pt idx="9">
                  <c:v>  MEX</c:v>
                </c:pt>
                <c:pt idx="10">
                  <c:v>  PER</c:v>
                </c:pt>
                <c:pt idx="11">
                  <c:v>  PRY</c:v>
                </c:pt>
                <c:pt idx="12">
                  <c:v>  SLV</c:v>
                </c:pt>
                <c:pt idx="13">
                  <c:v>  URY</c:v>
                </c:pt>
                <c:pt idx="15">
                  <c:v>LAC (simple)</c:v>
                </c:pt>
              </c:strCache>
            </c:strRef>
          </c:cat>
          <c:val>
            <c:numRef>
              <c:f>'7urban rural'!$AH$8:$AH$23</c:f>
              <c:numCache>
                <c:formatCode>0</c:formatCode>
                <c:ptCount val="16"/>
                <c:pt idx="0">
                  <c:v>-18.072620527157667</c:v>
                </c:pt>
                <c:pt idx="1">
                  <c:v>-3.2303410140471271</c:v>
                </c:pt>
                <c:pt idx="2">
                  <c:v>-7.8903537947361428</c:v>
                </c:pt>
                <c:pt idx="3">
                  <c:v>-17.432922723346366</c:v>
                </c:pt>
                <c:pt idx="4">
                  <c:v>-6.5044296677558862</c:v>
                </c:pt>
                <c:pt idx="5">
                  <c:v>-7.1089876476841312</c:v>
                </c:pt>
                <c:pt idx="6">
                  <c:v>-13.801374433517893</c:v>
                </c:pt>
                <c:pt idx="7">
                  <c:v>-46.829247486090928</c:v>
                </c:pt>
                <c:pt idx="8">
                  <c:v>-16.197523170459931</c:v>
                </c:pt>
                <c:pt idx="9">
                  <c:v>-18.207863875934919</c:v>
                </c:pt>
                <c:pt idx="10">
                  <c:v>-28.589073865352532</c:v>
                </c:pt>
                <c:pt idx="11">
                  <c:v>-11.988157523972035</c:v>
                </c:pt>
                <c:pt idx="12">
                  <c:v>-9.5107510657466605</c:v>
                </c:pt>
                <c:pt idx="13">
                  <c:v>-7.7111614330405871</c:v>
                </c:pt>
                <c:pt idx="15">
                  <c:v>-15.219629159203057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DA-40E5-A83E-7E61691DB8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8224831"/>
        <c:axId val="678225311"/>
      </c:barChart>
      <c:catAx>
        <c:axId val="678224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78225311"/>
        <c:crosses val="autoZero"/>
        <c:auto val="1"/>
        <c:lblAlgn val="ctr"/>
        <c:lblOffset val="100"/>
        <c:noMultiLvlLbl val="0"/>
      </c:catAx>
      <c:valAx>
        <c:axId val="678225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78224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'7A (2)'!$P$27</c:f>
              <c:strCache>
                <c:ptCount val="1"/>
                <c:pt idx="0">
                  <c:v>Extreme Poor</c:v>
                </c:pt>
              </c:strCache>
            </c:strRef>
          </c:tx>
          <c:spPr>
            <a:solidFill>
              <a:srgbClr val="8FC5ED"/>
            </a:solidFill>
            <a:ln>
              <a:noFill/>
            </a:ln>
            <a:effectLst/>
          </c:spPr>
          <c:invertIfNegative val="0"/>
          <c:cat>
            <c:strRef>
              <c:f>'7A (2)'!$N$28:$N$37</c:f>
              <c:strCache>
                <c:ptCount val="10"/>
                <c:pt idx="0">
                  <c:v>Refrigerator</c:v>
                </c:pt>
                <c:pt idx="1">
                  <c:v>Private car</c:v>
                </c:pt>
                <c:pt idx="2">
                  <c:v>Landline telephone</c:v>
                </c:pt>
                <c:pt idx="3">
                  <c:v>Computer</c:v>
                </c:pt>
                <c:pt idx="4">
                  <c:v>Mobile phone</c:v>
                </c:pt>
                <c:pt idx="5">
                  <c:v>Internet access</c:v>
                </c:pt>
                <c:pt idx="6">
                  <c:v>Electricity</c:v>
                </c:pt>
                <c:pt idx="7">
                  <c:v>Sewerage connected to the network</c:v>
                </c:pt>
                <c:pt idx="8">
                  <c:v>Piped water</c:v>
                </c:pt>
                <c:pt idx="9">
                  <c:v>cuarto exclusivo par cocinar</c:v>
                </c:pt>
              </c:strCache>
            </c:strRef>
          </c:cat>
          <c:val>
            <c:numRef>
              <c:f>'7A (2)'!$P$28:$P$37</c:f>
              <c:numCache>
                <c:formatCode>0.0</c:formatCode>
                <c:ptCount val="10"/>
                <c:pt idx="0">
                  <c:v>73.890638657938624</c:v>
                </c:pt>
                <c:pt idx="1">
                  <c:v>21.627725908097752</c:v>
                </c:pt>
                <c:pt idx="2">
                  <c:v>8.1690778521089946</c:v>
                </c:pt>
                <c:pt idx="3">
                  <c:v>10.944953924661194</c:v>
                </c:pt>
                <c:pt idx="4">
                  <c:v>84.531553577532293</c:v>
                </c:pt>
                <c:pt idx="5">
                  <c:v>39.751475795480133</c:v>
                </c:pt>
                <c:pt idx="6">
                  <c:v>96.00994519011725</c:v>
                </c:pt>
                <c:pt idx="7">
                  <c:v>43.50245517589353</c:v>
                </c:pt>
                <c:pt idx="8">
                  <c:v>77.412781664237997</c:v>
                </c:pt>
                <c:pt idx="9">
                  <c:v>81.550805665499198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3F-41E2-A24D-37CE9B86B3A7}"/>
            </c:ext>
          </c:extLst>
        </c:ser>
        <c:ser>
          <c:idx val="1"/>
          <c:order val="1"/>
          <c:tx>
            <c:strRef>
              <c:f>'7A (2)'!$Q$27</c:f>
              <c:strCache>
                <c:ptCount val="1"/>
                <c:pt idx="0">
                  <c:v>Moderate Poor</c:v>
                </c:pt>
              </c:strCache>
            </c:strRef>
          </c:tx>
          <c:spPr>
            <a:solidFill>
              <a:srgbClr val="004E70"/>
            </a:solidFill>
            <a:ln>
              <a:noFill/>
            </a:ln>
            <a:effectLst/>
          </c:spPr>
          <c:invertIfNegative val="0"/>
          <c:cat>
            <c:strRef>
              <c:f>'7A (2)'!$N$28:$N$37</c:f>
              <c:strCache>
                <c:ptCount val="10"/>
                <c:pt idx="0">
                  <c:v>Refrigerator</c:v>
                </c:pt>
                <c:pt idx="1">
                  <c:v>Private car</c:v>
                </c:pt>
                <c:pt idx="2">
                  <c:v>Landline telephone</c:v>
                </c:pt>
                <c:pt idx="3">
                  <c:v>Computer</c:v>
                </c:pt>
                <c:pt idx="4">
                  <c:v>Mobile phone</c:v>
                </c:pt>
                <c:pt idx="5">
                  <c:v>Internet access</c:v>
                </c:pt>
                <c:pt idx="6">
                  <c:v>Electricity</c:v>
                </c:pt>
                <c:pt idx="7">
                  <c:v>Sewerage connected to the network</c:v>
                </c:pt>
                <c:pt idx="8">
                  <c:v>Piped water</c:v>
                </c:pt>
                <c:pt idx="9">
                  <c:v>cuarto exclusivo par cocinar</c:v>
                </c:pt>
              </c:strCache>
            </c:strRef>
          </c:cat>
          <c:val>
            <c:numRef>
              <c:f>'7A (2)'!$Q$28:$Q$37</c:f>
              <c:numCache>
                <c:formatCode>0.0</c:formatCode>
                <c:ptCount val="10"/>
                <c:pt idx="0">
                  <c:v>83.52925679015452</c:v>
                </c:pt>
                <c:pt idx="1">
                  <c:v>28.955603822249365</c:v>
                </c:pt>
                <c:pt idx="2">
                  <c:v>13.983665108709259</c:v>
                </c:pt>
                <c:pt idx="3">
                  <c:v>18.853269310045334</c:v>
                </c:pt>
                <c:pt idx="4">
                  <c:v>91.681032014416814</c:v>
                </c:pt>
                <c:pt idx="5">
                  <c:v>53.54223137747195</c:v>
                </c:pt>
                <c:pt idx="6">
                  <c:v>98.151461059153675</c:v>
                </c:pt>
                <c:pt idx="7">
                  <c:v>55.917269601287046</c:v>
                </c:pt>
                <c:pt idx="8">
                  <c:v>83.625363095829897</c:v>
                </c:pt>
                <c:pt idx="9">
                  <c:v>84.300846778861725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3F-41E2-A24D-37CE9B86B3A7}"/>
            </c:ext>
          </c:extLst>
        </c:ser>
        <c:ser>
          <c:idx val="2"/>
          <c:order val="2"/>
          <c:tx>
            <c:strRef>
              <c:f>'7A (2)'!$R$27</c:f>
              <c:strCache>
                <c:ptCount val="1"/>
                <c:pt idx="0">
                  <c:v>Not Poor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cat>
            <c:strRef>
              <c:f>'7A (2)'!$N$28:$N$37</c:f>
              <c:strCache>
                <c:ptCount val="10"/>
                <c:pt idx="0">
                  <c:v>Refrigerator</c:v>
                </c:pt>
                <c:pt idx="1">
                  <c:v>Private car</c:v>
                </c:pt>
                <c:pt idx="2">
                  <c:v>Landline telephone</c:v>
                </c:pt>
                <c:pt idx="3">
                  <c:v>Computer</c:v>
                </c:pt>
                <c:pt idx="4">
                  <c:v>Mobile phone</c:v>
                </c:pt>
                <c:pt idx="5">
                  <c:v>Internet access</c:v>
                </c:pt>
                <c:pt idx="6">
                  <c:v>Electricity</c:v>
                </c:pt>
                <c:pt idx="7">
                  <c:v>Sewerage connected to the network</c:v>
                </c:pt>
                <c:pt idx="8">
                  <c:v>Piped water</c:v>
                </c:pt>
                <c:pt idx="9">
                  <c:v>cuarto exclusivo par cocinar</c:v>
                </c:pt>
              </c:strCache>
            </c:strRef>
          </c:cat>
          <c:val>
            <c:numRef>
              <c:f>'7A (2)'!$R$28:$R$37</c:f>
              <c:numCache>
                <c:formatCode>0.0</c:formatCode>
                <c:ptCount val="10"/>
                <c:pt idx="0">
                  <c:v>91.327175850132846</c:v>
                </c:pt>
                <c:pt idx="1">
                  <c:v>47.549333321534299</c:v>
                </c:pt>
                <c:pt idx="2">
                  <c:v>31.832375915375142</c:v>
                </c:pt>
                <c:pt idx="3">
                  <c:v>42.39078079001257</c:v>
                </c:pt>
                <c:pt idx="4">
                  <c:v>94.310674567057077</c:v>
                </c:pt>
                <c:pt idx="5">
                  <c:v>70.740519386610274</c:v>
                </c:pt>
                <c:pt idx="6">
                  <c:v>99.31221969934775</c:v>
                </c:pt>
                <c:pt idx="7">
                  <c:v>72.636658415541888</c:v>
                </c:pt>
                <c:pt idx="8">
                  <c:v>90.591947001924865</c:v>
                </c:pt>
                <c:pt idx="9">
                  <c:v>89.878724851072718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03F-41E2-A24D-37CE9B86B3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90424383"/>
        <c:axId val="90426783"/>
      </c:barChart>
      <c:catAx>
        <c:axId val="90424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0426783"/>
        <c:crosses val="autoZero"/>
        <c:auto val="1"/>
        <c:lblAlgn val="ctr"/>
        <c:lblOffset val="100"/>
        <c:noMultiLvlLbl val="0"/>
      </c:catAx>
      <c:valAx>
        <c:axId val="90426783"/>
        <c:scaling>
          <c:orientation val="minMax"/>
          <c:max val="100"/>
        </c:scaling>
        <c:delete val="0"/>
        <c:axPos val="l"/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0424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2121722951669194"/>
          <c:y val="2.7641642025834193E-2"/>
          <c:w val="0.61136062398889146"/>
          <c:h val="0.81550746069424973"/>
        </c:manualLayout>
      </c:layout>
      <c:scatterChart>
        <c:scatterStyle val="lineMarker"/>
        <c:varyColors val="0"/>
        <c:ser>
          <c:idx val="2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24"/>
            <c:spPr>
              <a:solidFill>
                <a:srgbClr val="8FC5ED">
                  <a:alpha val="62000"/>
                </a:srgbClr>
              </a:solidFill>
              <a:ln w="9525">
                <a:solidFill>
                  <a:srgbClr val="006666">
                    <a:alpha val="40000"/>
                  </a:srgbClr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0C30547E-5E5A-4F01-95C6-05FB01B7775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F74E-436B-8305-A13D21C44253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E823FE8A-AC6E-469B-9C24-2C4B454DF76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F74E-436B-8305-A13D21C44253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15D98201-7C4C-4127-A6D4-95B78C47EB9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F74E-436B-8305-A13D21C44253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37F83F36-6E5B-46D0-AB73-6B56C02B37B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F74E-436B-8305-A13D21C44253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459191EA-8EAB-45BA-82C3-EFDF173DB29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F74E-436B-8305-A13D21C44253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1F0360C0-C3F9-480C-8E1B-F40E0F1BF9A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F74E-436B-8305-A13D21C44253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0C1AAFAC-A24B-47C9-BE85-B17F02BCE80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F74E-436B-8305-A13D21C44253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E4ABF36D-34D8-44AC-AC6B-EA699EB4219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F74E-436B-8305-A13D21C44253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F889CB88-B536-48F5-9760-4019B1AC55A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F74E-436B-8305-A13D21C44253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7BD5D5CA-354F-4E45-90B1-0F4D5807CE0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F74E-436B-8305-A13D21C44253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AF3FC31C-9347-4241-9756-921E2D08A36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F74E-436B-8305-A13D21C44253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3B31883E-307E-4AFE-B895-0FD997E1EF6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F74E-436B-8305-A13D21C44253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EB2B62D5-CC2E-49B1-B446-7CF8908AA6A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F74E-436B-8305-A13D21C44253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EC83AB69-6962-4597-8DDD-DB22D7039CF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F74E-436B-8305-A13D21C4425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rgbClr val="004E7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s-MX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trendline>
            <c:spPr>
              <a:ln w="38100" cap="rnd">
                <a:noFill/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38100" cap="rnd">
                <a:solidFill>
                  <a:srgbClr val="8FC5ED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'7A (2)'!$I$52:$I$65</c:f>
              <c:numCache>
                <c:formatCode>0.000</c:formatCode>
                <c:ptCount val="14"/>
                <c:pt idx="0">
                  <c:v>9.1588370501995087</c:v>
                </c:pt>
                <c:pt idx="1">
                  <c:v>13.071751594543457</c:v>
                </c:pt>
                <c:pt idx="2">
                  <c:v>3.6868542432785034</c:v>
                </c:pt>
                <c:pt idx="3">
                  <c:v>20.451343059539795</c:v>
                </c:pt>
                <c:pt idx="4">
                  <c:v>6.5896175801753998</c:v>
                </c:pt>
                <c:pt idx="5">
                  <c:v>9.0519726276397705</c:v>
                </c:pt>
                <c:pt idx="6">
                  <c:v>13.528898358345032</c:v>
                </c:pt>
                <c:pt idx="7">
                  <c:v>28.780648112297058</c:v>
                </c:pt>
                <c:pt idx="8">
                  <c:v>35.109731554985046</c:v>
                </c:pt>
                <c:pt idx="9">
                  <c:v>10.268986225128174</c:v>
                </c:pt>
                <c:pt idx="10">
                  <c:v>12.462396919727325</c:v>
                </c:pt>
                <c:pt idx="11">
                  <c:v>12.367045134305954</c:v>
                </c:pt>
                <c:pt idx="12">
                  <c:v>15.566752851009369</c:v>
                </c:pt>
                <c:pt idx="13">
                  <c:v>3.9979178458452225</c:v>
                </c:pt>
              </c:numCache>
            </c:numRef>
          </c:xVal>
          <c:yVal>
            <c:numRef>
              <c:f>'7A (2)'!$D$52:$D$65</c:f>
              <c:numCache>
                <c:formatCode>0.0</c:formatCode>
                <c:ptCount val="14"/>
                <c:pt idx="0">
                  <c:v>9.7131991943830709</c:v>
                </c:pt>
                <c:pt idx="1">
                  <c:v>38.063754527796704</c:v>
                </c:pt>
                <c:pt idx="2">
                  <c:v>19.18295907750997</c:v>
                </c:pt>
                <c:pt idx="3">
                  <c:v>2.1724430598375011</c:v>
                </c:pt>
                <c:pt idx="4">
                  <c:v>13.950630591786137</c:v>
                </c:pt>
                <c:pt idx="5">
                  <c:v>6.9633399377142844</c:v>
                </c:pt>
                <c:pt idx="6">
                  <c:v>6.8450999638989805</c:v>
                </c:pt>
                <c:pt idx="7">
                  <c:v>0.24660343529590334</c:v>
                </c:pt>
                <c:pt idx="8">
                  <c:v>8.8899196062230992</c:v>
                </c:pt>
                <c:pt idx="9">
                  <c:v>19.535761268112992</c:v>
                </c:pt>
                <c:pt idx="10">
                  <c:v>3.4628413402086062</c:v>
                </c:pt>
                <c:pt idx="11">
                  <c:v>12.133952840673246</c:v>
                </c:pt>
                <c:pt idx="12">
                  <c:v>12.02518239830396</c:v>
                </c:pt>
                <c:pt idx="13">
                  <c:v>9.0965165730610664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'7A (2)'!$C$52:$C$65</c15:f>
                <c15:dlblRangeCache>
                  <c:ptCount val="14"/>
                  <c:pt idx="0">
                    <c:v>BOL</c:v>
                  </c:pt>
                  <c:pt idx="1">
                    <c:v>BRA</c:v>
                  </c:pt>
                  <c:pt idx="2">
                    <c:v>CHL</c:v>
                  </c:pt>
                  <c:pt idx="3">
                    <c:v>COL</c:v>
                  </c:pt>
                  <c:pt idx="4">
                    <c:v>CRI</c:v>
                  </c:pt>
                  <c:pt idx="5">
                    <c:v>DOM</c:v>
                  </c:pt>
                  <c:pt idx="6">
                    <c:v>ECU</c:v>
                  </c:pt>
                  <c:pt idx="7">
                    <c:v>GTM</c:v>
                  </c:pt>
                  <c:pt idx="8">
                    <c:v>HND</c:v>
                  </c:pt>
                  <c:pt idx="9">
                    <c:v>MEX</c:v>
                  </c:pt>
                  <c:pt idx="10">
                    <c:v>PER</c:v>
                  </c:pt>
                  <c:pt idx="11">
                    <c:v>PRY</c:v>
                  </c:pt>
                  <c:pt idx="12">
                    <c:v>SLV</c:v>
                  </c:pt>
                  <c:pt idx="13">
                    <c:v>URY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0-F74E-436B-8305-A13D21C4425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683178543"/>
        <c:axId val="1683183823"/>
      </c:scatterChart>
      <c:valAx>
        <c:axId val="1683178543"/>
        <c:scaling>
          <c:orientation val="minMax"/>
          <c:max val="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ysDot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Extreme Poverty (%)</a:t>
                </a: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r>
                  <a:rPr lang="en-US"/>
                  <a:t> </a:t>
                </a:r>
              </a:p>
            </c:rich>
          </c:tx>
          <c:layout>
            <c:manualLayout>
              <c:xMode val="edge"/>
              <c:yMode val="edge"/>
              <c:x val="0.26151391220843051"/>
              <c:y val="0.9219570464695913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2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MX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bg1">
                <a:lumMod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MX"/>
          </a:p>
        </c:txPr>
        <c:crossAx val="1683183823"/>
        <c:crosses val="autoZero"/>
        <c:crossBetween val="midCat"/>
      </c:valAx>
      <c:valAx>
        <c:axId val="1683183823"/>
        <c:scaling>
          <c:orientation val="minMax"/>
          <c:max val="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ysDot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Car (%) 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MX"/>
          </a:p>
        </c:txPr>
        <c:crossAx val="1683178543"/>
        <c:crosses val="autoZero"/>
        <c:crossBetween val="midCat"/>
        <c:majorUnit val="10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2121722951669194"/>
          <c:y val="2.7641642025834193E-2"/>
          <c:w val="0.62722967468179025"/>
          <c:h val="0.81550746069424973"/>
        </c:manualLayout>
      </c:layout>
      <c:scatterChart>
        <c:scatterStyle val="lineMarker"/>
        <c:varyColors val="0"/>
        <c:ser>
          <c:idx val="2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24"/>
            <c:spPr>
              <a:solidFill>
                <a:srgbClr val="8FC5ED">
                  <a:alpha val="62000"/>
                </a:srgbClr>
              </a:solidFill>
              <a:ln w="9525">
                <a:solidFill>
                  <a:srgbClr val="006666">
                    <a:alpha val="40000"/>
                  </a:srgbClr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4F8E7233-6B9A-4798-A235-EC8457DB549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5320-4F77-BC80-472060EC2CEF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ED779425-14EC-415D-B9FE-3D10E402CD2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5320-4F77-BC80-472060EC2CEF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8977C32B-7235-4B51-9BF9-C76C242E549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5320-4F77-BC80-472060EC2CEF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1ECE2A44-7BD1-4265-BC48-4E1787CA6FB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5320-4F77-BC80-472060EC2CEF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D4636F02-C134-4A95-8CF2-F52B9B03169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5320-4F77-BC80-472060EC2CEF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ECC975A9-E13F-4459-AAB0-AFA59E202CC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5320-4F77-BC80-472060EC2CEF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3F3C470D-993D-4EE0-9155-8A5E2F6DFBD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5320-4F77-BC80-472060EC2CEF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B77E2544-9572-4599-80FD-1FF530ECEC2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5320-4F77-BC80-472060EC2CEF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CA2F6DDA-F440-49D8-A89F-44E7AE526B9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5320-4F77-BC80-472060EC2CEF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DC7AFD57-941C-4F8D-87A8-E282AC57F9F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5320-4F77-BC80-472060EC2CEF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F113C100-9BD6-4BE1-B65B-4AC7768A423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5320-4F77-BC80-472060EC2CEF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22107350-36DF-47E0-BC16-4945AB03998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5320-4F77-BC80-472060EC2CEF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FA8399E5-E1C7-4AD7-B39C-EF79C7725C0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5320-4F77-BC80-472060EC2CEF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A4D0F4F1-57D5-4D39-A1F7-EC0683D02F0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5320-4F77-BC80-472060EC2CE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rgbClr val="004E7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s-MX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trendline>
            <c:spPr>
              <a:ln w="38100" cap="rnd">
                <a:noFill/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38100" cap="rnd">
                <a:solidFill>
                  <a:srgbClr val="8FC5ED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38100" cap="rnd">
                <a:solidFill>
                  <a:srgbClr val="8FC5ED"/>
                </a:solidFill>
                <a:prstDash val="dash"/>
              </a:ln>
              <a:effectLst/>
            </c:spPr>
            <c:trendlineType val="linear"/>
            <c:dispRSqr val="0"/>
            <c:dispEq val="0"/>
          </c:trendline>
          <c:xVal>
            <c:numRef>
              <c:f>'7A (2)'!$J$52:$J$65</c:f>
              <c:numCache>
                <c:formatCode>0.000</c:formatCode>
                <c:ptCount val="14"/>
                <c:pt idx="0">
                  <c:v>12.590672075748444</c:v>
                </c:pt>
                <c:pt idx="1">
                  <c:v>17.713059484958649</c:v>
                </c:pt>
                <c:pt idx="2">
                  <c:v>12.144660949707031</c:v>
                </c:pt>
                <c:pt idx="3">
                  <c:v>24.558988213539124</c:v>
                </c:pt>
                <c:pt idx="4">
                  <c:v>14.285224676132202</c:v>
                </c:pt>
                <c:pt idx="5">
                  <c:v>20.271793007850647</c:v>
                </c:pt>
                <c:pt idx="6">
                  <c:v>22.283250093460083</c:v>
                </c:pt>
                <c:pt idx="7">
                  <c:v>21.920037269592285</c:v>
                </c:pt>
                <c:pt idx="8">
                  <c:v>25.065222382545471</c:v>
                </c:pt>
                <c:pt idx="9">
                  <c:v>21.706216037273407</c:v>
                </c:pt>
                <c:pt idx="10">
                  <c:v>25.205045938491821</c:v>
                </c:pt>
                <c:pt idx="11">
                  <c:v>18.95679384469986</c:v>
                </c:pt>
                <c:pt idx="12">
                  <c:v>23.091104626655579</c:v>
                </c:pt>
                <c:pt idx="13">
                  <c:v>10.314765572547913</c:v>
                </c:pt>
              </c:numCache>
            </c:numRef>
          </c:xVal>
          <c:yVal>
            <c:numRef>
              <c:f>'7A (2)'!$E$52:$E$65</c:f>
              <c:numCache>
                <c:formatCode>0.0</c:formatCode>
                <c:ptCount val="14"/>
                <c:pt idx="0">
                  <c:v>10.428573036108329</c:v>
                </c:pt>
                <c:pt idx="1">
                  <c:v>48.165109844403148</c:v>
                </c:pt>
                <c:pt idx="2">
                  <c:v>24.86764219933049</c:v>
                </c:pt>
                <c:pt idx="3">
                  <c:v>3.6241728550272994</c:v>
                </c:pt>
                <c:pt idx="4">
                  <c:v>19.529327781082689</c:v>
                </c:pt>
                <c:pt idx="5">
                  <c:v>10.046251798392259</c:v>
                </c:pt>
                <c:pt idx="6">
                  <c:v>9.2474242258718107</c:v>
                </c:pt>
                <c:pt idx="7">
                  <c:v>1.3554385515057856</c:v>
                </c:pt>
                <c:pt idx="8">
                  <c:v>17.183348629374095</c:v>
                </c:pt>
                <c:pt idx="9">
                  <c:v>29.715959635109613</c:v>
                </c:pt>
                <c:pt idx="10">
                  <c:v>5.0222932163024261</c:v>
                </c:pt>
                <c:pt idx="11">
                  <c:v>17.250281650776088</c:v>
                </c:pt>
                <c:pt idx="12">
                  <c:v>13.302843920608559</c:v>
                </c:pt>
                <c:pt idx="13">
                  <c:v>22.677813449397771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'7A (2)'!$C$52:$C$65</c15:f>
                <c15:dlblRangeCache>
                  <c:ptCount val="14"/>
                  <c:pt idx="0">
                    <c:v>BOL</c:v>
                  </c:pt>
                  <c:pt idx="1">
                    <c:v>BRA</c:v>
                  </c:pt>
                  <c:pt idx="2">
                    <c:v>CHL</c:v>
                  </c:pt>
                  <c:pt idx="3">
                    <c:v>COL</c:v>
                  </c:pt>
                  <c:pt idx="4">
                    <c:v>CRI</c:v>
                  </c:pt>
                  <c:pt idx="5">
                    <c:v>DOM</c:v>
                  </c:pt>
                  <c:pt idx="6">
                    <c:v>ECU</c:v>
                  </c:pt>
                  <c:pt idx="7">
                    <c:v>GTM</c:v>
                  </c:pt>
                  <c:pt idx="8">
                    <c:v>HND</c:v>
                  </c:pt>
                  <c:pt idx="9">
                    <c:v>MEX</c:v>
                  </c:pt>
                  <c:pt idx="10">
                    <c:v>PER</c:v>
                  </c:pt>
                  <c:pt idx="11">
                    <c:v>PRY</c:v>
                  </c:pt>
                  <c:pt idx="12">
                    <c:v>SLV</c:v>
                  </c:pt>
                  <c:pt idx="13">
                    <c:v>URY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1-5320-4F77-BC80-472060EC2CE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683178543"/>
        <c:axId val="1683183823"/>
      </c:scatterChart>
      <c:valAx>
        <c:axId val="1683178543"/>
        <c:scaling>
          <c:orientation val="minMax"/>
          <c:max val="6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ysDot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Moderate Poverty (%)</a:t>
                </a: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r>
                  <a:rPr lang="en-US"/>
                  <a:t> </a:t>
                </a:r>
              </a:p>
            </c:rich>
          </c:tx>
          <c:layout>
            <c:manualLayout>
              <c:xMode val="edge"/>
              <c:yMode val="edge"/>
              <c:x val="0.26151391220843051"/>
              <c:y val="0.9219570464695913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2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MX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bg1">
                <a:lumMod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MX"/>
          </a:p>
        </c:txPr>
        <c:crossAx val="1683183823"/>
        <c:crosses val="autoZero"/>
        <c:crossBetween val="midCat"/>
        <c:majorUnit val="10"/>
      </c:valAx>
      <c:valAx>
        <c:axId val="1683183823"/>
        <c:scaling>
          <c:orientation val="minMax"/>
          <c:max val="6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ysDot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Car (%) 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MX"/>
          </a:p>
        </c:txPr>
        <c:crossAx val="1683178543"/>
        <c:crosses val="autoZero"/>
        <c:crossBetween val="midCat"/>
        <c:minorUnit val="4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2121722951669194"/>
          <c:y val="2.7641642025834193E-2"/>
          <c:w val="0.62722967468179025"/>
          <c:h val="0.81550746069424973"/>
        </c:manualLayout>
      </c:layout>
      <c:scatterChart>
        <c:scatterStyle val="lineMarker"/>
        <c:varyColors val="0"/>
        <c:ser>
          <c:idx val="2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24"/>
            <c:spPr>
              <a:solidFill>
                <a:srgbClr val="8FC5ED">
                  <a:alpha val="62000"/>
                </a:srgbClr>
              </a:solidFill>
              <a:ln w="9525">
                <a:solidFill>
                  <a:srgbClr val="006666">
                    <a:alpha val="40000"/>
                  </a:srgbClr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9CAAF31C-D65F-4225-9650-C20093A2118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3D51-4D9D-94DC-BDBA00B69085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DC41DFCE-87B6-4116-9998-FF8A9CB3065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3D51-4D9D-94DC-BDBA00B69085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738D43D7-B4E0-4CE9-9181-A3573A71845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3D51-4D9D-94DC-BDBA00B69085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6A81D0DB-A0E7-489C-B45C-82345C171D9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3D51-4D9D-94DC-BDBA00B69085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35A82705-DC93-4B39-8CD6-91451D0087E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3D51-4D9D-94DC-BDBA00B69085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8EB43D14-941F-4F59-A8F8-EAEA88274F1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3D51-4D9D-94DC-BDBA00B69085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510005EB-5744-4512-8850-81CA276FC95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3D51-4D9D-94DC-BDBA00B69085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973C6DDF-85F1-4F68-B39B-8E053D0C070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3D51-4D9D-94DC-BDBA00B69085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0960D3DE-801E-4295-9E43-4106BD08761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3D51-4D9D-94DC-BDBA00B69085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D2524117-5CF1-4FE8-8D9E-19027BF182D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3D51-4D9D-94DC-BDBA00B69085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13A958EE-1AD4-40FD-951F-22EA317118B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3D51-4D9D-94DC-BDBA00B69085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30BB9549-E34B-4E0D-A9EC-7B400C5E45D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3D51-4D9D-94DC-BDBA00B69085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3DE89D26-609A-4369-9DD1-F6AD0FF1E2E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3D51-4D9D-94DC-BDBA00B69085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76CCD115-02A0-41CA-BFA0-24D5F04E0E3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3D51-4D9D-94DC-BDBA00B6908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rgbClr val="004E7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s-MX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trendline>
            <c:spPr>
              <a:ln w="38100" cap="rnd">
                <a:noFill/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38100" cap="rnd">
                <a:solidFill>
                  <a:srgbClr val="8FC5ED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38100" cap="rnd">
                <a:solidFill>
                  <a:srgbClr val="8FC5ED"/>
                </a:solidFill>
                <a:prstDash val="dash"/>
              </a:ln>
              <a:effectLst/>
            </c:spPr>
            <c:trendlineType val="linear"/>
            <c:dispRSqr val="0"/>
            <c:dispEq val="0"/>
          </c:trendline>
          <c:xVal>
            <c:numRef>
              <c:f>'7A (2)'!$L$52:$L$65</c:f>
              <c:numCache>
                <c:formatCode>0.000</c:formatCode>
                <c:ptCount val="14"/>
                <c:pt idx="0">
                  <c:v>21.749509871006012</c:v>
                </c:pt>
                <c:pt idx="1">
                  <c:v>30.784809589385986</c:v>
                </c:pt>
                <c:pt idx="2">
                  <c:v>15.831515192985535</c:v>
                </c:pt>
                <c:pt idx="3">
                  <c:v>45.010331273078918</c:v>
                </c:pt>
                <c:pt idx="4">
                  <c:v>20.874841511249542</c:v>
                </c:pt>
                <c:pt idx="5">
                  <c:v>29.323765635490417</c:v>
                </c:pt>
                <c:pt idx="6">
                  <c:v>35.812148451805115</c:v>
                </c:pt>
                <c:pt idx="7">
                  <c:v>50.700688362121582</c:v>
                </c:pt>
                <c:pt idx="8">
                  <c:v>60.174953937530518</c:v>
                </c:pt>
                <c:pt idx="9">
                  <c:v>31.9752037525177</c:v>
                </c:pt>
                <c:pt idx="10">
                  <c:v>37.667441368103027</c:v>
                </c:pt>
                <c:pt idx="11">
                  <c:v>31.323838233947754</c:v>
                </c:pt>
                <c:pt idx="12">
                  <c:v>38.657855987548828</c:v>
                </c:pt>
                <c:pt idx="13">
                  <c:v>14.312683045864105</c:v>
                </c:pt>
              </c:numCache>
            </c:numRef>
          </c:xVal>
          <c:yVal>
            <c:numRef>
              <c:f>'7A (2)'!$G$52:$G$65</c:f>
              <c:numCache>
                <c:formatCode>0.0</c:formatCode>
                <c:ptCount val="14"/>
                <c:pt idx="0">
                  <c:v>10.161740554069935</c:v>
                </c:pt>
                <c:pt idx="1">
                  <c:v>44.141961758982696</c:v>
                </c:pt>
                <c:pt idx="2">
                  <c:v>23.452590346494588</c:v>
                </c:pt>
                <c:pt idx="3">
                  <c:v>2.9716960596906605</c:v>
                </c:pt>
                <c:pt idx="4">
                  <c:v>17.820696941184238</c:v>
                </c:pt>
                <c:pt idx="5">
                  <c:v>9.1034563816024878</c:v>
                </c:pt>
                <c:pt idx="6">
                  <c:v>8.3922665771199441</c:v>
                </c:pt>
                <c:pt idx="7">
                  <c:v>0.75259782973986011</c:v>
                </c:pt>
                <c:pt idx="8">
                  <c:v>12.484110620304163</c:v>
                </c:pt>
                <c:pt idx="9">
                  <c:v>26.454768060804824</c:v>
                </c:pt>
                <c:pt idx="10">
                  <c:v>4.5267446943999872</c:v>
                </c:pt>
                <c:pt idx="11">
                  <c:v>15.24312304109541</c:v>
                </c:pt>
                <c:pt idx="12">
                  <c:v>12.763405738859756</c:v>
                </c:pt>
                <c:pt idx="13">
                  <c:v>19.293832153690595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'7A (2)'!$C$52:$C$65</c15:f>
                <c15:dlblRangeCache>
                  <c:ptCount val="14"/>
                  <c:pt idx="0">
                    <c:v>BOL</c:v>
                  </c:pt>
                  <c:pt idx="1">
                    <c:v>BRA</c:v>
                  </c:pt>
                  <c:pt idx="2">
                    <c:v>CHL</c:v>
                  </c:pt>
                  <c:pt idx="3">
                    <c:v>COL</c:v>
                  </c:pt>
                  <c:pt idx="4">
                    <c:v>CRI</c:v>
                  </c:pt>
                  <c:pt idx="5">
                    <c:v>DOM</c:v>
                  </c:pt>
                  <c:pt idx="6">
                    <c:v>ECU</c:v>
                  </c:pt>
                  <c:pt idx="7">
                    <c:v>GTM</c:v>
                  </c:pt>
                  <c:pt idx="8">
                    <c:v>HND</c:v>
                  </c:pt>
                  <c:pt idx="9">
                    <c:v>MEX</c:v>
                  </c:pt>
                  <c:pt idx="10">
                    <c:v>PER</c:v>
                  </c:pt>
                  <c:pt idx="11">
                    <c:v>PRY</c:v>
                  </c:pt>
                  <c:pt idx="12">
                    <c:v>SLV</c:v>
                  </c:pt>
                  <c:pt idx="13">
                    <c:v>URY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1-3D51-4D9D-94DC-BDBA00B6908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683178543"/>
        <c:axId val="1683183823"/>
      </c:scatterChart>
      <c:valAx>
        <c:axId val="1683178543"/>
        <c:scaling>
          <c:orientation val="minMax"/>
          <c:max val="6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ysDot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Total Poverty (%)</a:t>
                </a: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r>
                  <a:rPr lang="en-US"/>
                  <a:t> </a:t>
                </a:r>
              </a:p>
            </c:rich>
          </c:tx>
          <c:layout>
            <c:manualLayout>
              <c:xMode val="edge"/>
              <c:yMode val="edge"/>
              <c:x val="0.26151391220843051"/>
              <c:y val="0.9219570464695913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2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MX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bg1">
                <a:lumMod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MX"/>
          </a:p>
        </c:txPr>
        <c:crossAx val="1683183823"/>
        <c:crosses val="autoZero"/>
        <c:crossBetween val="midCat"/>
        <c:majorUnit val="10"/>
      </c:valAx>
      <c:valAx>
        <c:axId val="1683183823"/>
        <c:scaling>
          <c:orientation val="minMax"/>
          <c:max val="6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ysDot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Car (%) 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MX"/>
          </a:p>
        </c:txPr>
        <c:crossAx val="1683178543"/>
        <c:crosses val="autoZero"/>
        <c:crossBetween val="midCat"/>
        <c:minorUnit val="4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'8A'!$B$1</c:f>
              <c:strCache>
                <c:ptCount val="1"/>
                <c:pt idx="0">
                  <c:v>Extreme poor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'8A'!$A$2:$A$20</c:f>
              <c:strCache>
                <c:ptCount val="19"/>
                <c:pt idx="0">
                  <c:v>ARG</c:v>
                </c:pt>
                <c:pt idx="1">
                  <c:v>BOL</c:v>
                </c:pt>
                <c:pt idx="2">
                  <c:v>BRA</c:v>
                </c:pt>
                <c:pt idx="3">
                  <c:v>CHL</c:v>
                </c:pt>
                <c:pt idx="4">
                  <c:v>COL</c:v>
                </c:pt>
                <c:pt idx="5">
                  <c:v>CRI</c:v>
                </c:pt>
                <c:pt idx="6">
                  <c:v>DOM</c:v>
                </c:pt>
                <c:pt idx="7">
                  <c:v>ECU</c:v>
                </c:pt>
                <c:pt idx="8">
                  <c:v>GTM</c:v>
                </c:pt>
                <c:pt idx="9">
                  <c:v>GUY</c:v>
                </c:pt>
                <c:pt idx="10">
                  <c:v>HND</c:v>
                </c:pt>
                <c:pt idx="11">
                  <c:v>MEX</c:v>
                </c:pt>
                <c:pt idx="12">
                  <c:v>PAN</c:v>
                </c:pt>
                <c:pt idx="13">
                  <c:v>PER</c:v>
                </c:pt>
                <c:pt idx="14">
                  <c:v>PRY</c:v>
                </c:pt>
                <c:pt idx="15">
                  <c:v>SLV</c:v>
                </c:pt>
                <c:pt idx="16">
                  <c:v>URY</c:v>
                </c:pt>
                <c:pt idx="17">
                  <c:v>VEN</c:v>
                </c:pt>
                <c:pt idx="18">
                  <c:v>LAC</c:v>
                </c:pt>
              </c:strCache>
            </c:strRef>
          </c:cat>
          <c:val>
            <c:numRef>
              <c:f>'8A'!$B$2:$B$20</c:f>
              <c:numCache>
                <c:formatCode>0</c:formatCode>
                <c:ptCount val="19"/>
                <c:pt idx="0">
                  <c:v>83.775459999999995</c:v>
                </c:pt>
                <c:pt idx="1">
                  <c:v>96.833919999999992</c:v>
                </c:pt>
                <c:pt idx="2">
                  <c:v>68.493210000000005</c:v>
                </c:pt>
                <c:pt idx="3">
                  <c:v>50.926139999999997</c:v>
                </c:pt>
                <c:pt idx="4">
                  <c:v>78.856949999999998</c:v>
                </c:pt>
                <c:pt idx="5">
                  <c:v>65.649650000000008</c:v>
                </c:pt>
                <c:pt idx="6">
                  <c:v>79.587459999999993</c:v>
                </c:pt>
                <c:pt idx="7">
                  <c:v>95.644059999999996</c:v>
                </c:pt>
                <c:pt idx="8">
                  <c:v>96.745350000000002</c:v>
                </c:pt>
                <c:pt idx="9">
                  <c:v>77.762830000000008</c:v>
                </c:pt>
                <c:pt idx="10">
                  <c:v>89.903869999999998</c:v>
                </c:pt>
                <c:pt idx="11">
                  <c:v>95.481520000000003</c:v>
                </c:pt>
                <c:pt idx="12">
                  <c:v>88.805459999999997</c:v>
                </c:pt>
                <c:pt idx="13">
                  <c:v>94.626310000000004</c:v>
                </c:pt>
                <c:pt idx="14">
                  <c:v>87.329540000000009</c:v>
                </c:pt>
                <c:pt idx="15">
                  <c:v>93.63503</c:v>
                </c:pt>
                <c:pt idx="16">
                  <c:v>70.453389999999999</c:v>
                </c:pt>
                <c:pt idx="17">
                  <c:v>90.347589999999997</c:v>
                </c:pt>
                <c:pt idx="18">
                  <c:v>81.193349999999995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C6-4CBF-9E25-FFA1E99B1876}"/>
            </c:ext>
          </c:extLst>
        </c:ser>
        <c:ser>
          <c:idx val="1"/>
          <c:order val="1"/>
          <c:tx>
            <c:strRef>
              <c:f>'8A'!$C$1</c:f>
              <c:strCache>
                <c:ptCount val="1"/>
                <c:pt idx="0">
                  <c:v>Moderate poor</c:v>
                </c:pt>
              </c:strCache>
            </c:strRef>
          </c:tx>
          <c:spPr>
            <a:solidFill>
              <a:srgbClr val="004E70"/>
            </a:solidFill>
            <a:ln>
              <a:noFill/>
            </a:ln>
            <a:effectLst/>
          </c:spPr>
          <c:invertIfNegative val="0"/>
          <c:cat>
            <c:strRef>
              <c:f>'8A'!$A$2:$A$20</c:f>
              <c:strCache>
                <c:ptCount val="19"/>
                <c:pt idx="0">
                  <c:v>ARG</c:v>
                </c:pt>
                <c:pt idx="1">
                  <c:v>BOL</c:v>
                </c:pt>
                <c:pt idx="2">
                  <c:v>BRA</c:v>
                </c:pt>
                <c:pt idx="3">
                  <c:v>CHL</c:v>
                </c:pt>
                <c:pt idx="4">
                  <c:v>COL</c:v>
                </c:pt>
                <c:pt idx="5">
                  <c:v>CRI</c:v>
                </c:pt>
                <c:pt idx="6">
                  <c:v>DOM</c:v>
                </c:pt>
                <c:pt idx="7">
                  <c:v>ECU</c:v>
                </c:pt>
                <c:pt idx="8">
                  <c:v>GTM</c:v>
                </c:pt>
                <c:pt idx="9">
                  <c:v>GUY</c:v>
                </c:pt>
                <c:pt idx="10">
                  <c:v>HND</c:v>
                </c:pt>
                <c:pt idx="11">
                  <c:v>MEX</c:v>
                </c:pt>
                <c:pt idx="12">
                  <c:v>PAN</c:v>
                </c:pt>
                <c:pt idx="13">
                  <c:v>PER</c:v>
                </c:pt>
                <c:pt idx="14">
                  <c:v>PRY</c:v>
                </c:pt>
                <c:pt idx="15">
                  <c:v>SLV</c:v>
                </c:pt>
                <c:pt idx="16">
                  <c:v>URY</c:v>
                </c:pt>
                <c:pt idx="17">
                  <c:v>VEN</c:v>
                </c:pt>
                <c:pt idx="18">
                  <c:v>LAC</c:v>
                </c:pt>
              </c:strCache>
            </c:strRef>
          </c:cat>
          <c:val>
            <c:numRef>
              <c:f>'8A'!$C$2:$C$20</c:f>
              <c:numCache>
                <c:formatCode>0</c:formatCode>
                <c:ptCount val="19"/>
                <c:pt idx="0">
                  <c:v>89.161559999999994</c:v>
                </c:pt>
                <c:pt idx="1">
                  <c:v>94.759959999999992</c:v>
                </c:pt>
                <c:pt idx="2">
                  <c:v>82.81465</c:v>
                </c:pt>
                <c:pt idx="3">
                  <c:v>74.151389999999992</c:v>
                </c:pt>
                <c:pt idx="4">
                  <c:v>85.671999999999997</c:v>
                </c:pt>
                <c:pt idx="5">
                  <c:v>82.880229999999997</c:v>
                </c:pt>
                <c:pt idx="6">
                  <c:v>87.414050000000003</c:v>
                </c:pt>
                <c:pt idx="7">
                  <c:v>96.052800000000005</c:v>
                </c:pt>
                <c:pt idx="8">
                  <c:v>97.52037</c:v>
                </c:pt>
                <c:pt idx="9">
                  <c:v>83.95993</c:v>
                </c:pt>
                <c:pt idx="10">
                  <c:v>93.260980000000004</c:v>
                </c:pt>
                <c:pt idx="11">
                  <c:v>95.278510000000011</c:v>
                </c:pt>
                <c:pt idx="12">
                  <c:v>83.469070000000002</c:v>
                </c:pt>
                <c:pt idx="13">
                  <c:v>94.858109999999996</c:v>
                </c:pt>
                <c:pt idx="14">
                  <c:v>93.683039999999991</c:v>
                </c:pt>
                <c:pt idx="15">
                  <c:v>96.643720000000002</c:v>
                </c:pt>
                <c:pt idx="16">
                  <c:v>80.588439999999991</c:v>
                </c:pt>
                <c:pt idx="17">
                  <c:v>94.735659999999996</c:v>
                </c:pt>
                <c:pt idx="18">
                  <c:v>88.572640000000007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C6-4CBF-9E25-FFA1E99B1876}"/>
            </c:ext>
          </c:extLst>
        </c:ser>
        <c:ser>
          <c:idx val="2"/>
          <c:order val="2"/>
          <c:tx>
            <c:strRef>
              <c:f>'8A'!$D$1</c:f>
              <c:strCache>
                <c:ptCount val="1"/>
                <c:pt idx="0">
                  <c:v>Not poor</c:v>
                </c:pt>
              </c:strCache>
            </c:strRef>
          </c:tx>
          <c:spPr>
            <a:solidFill>
              <a:srgbClr val="C9C9C9"/>
            </a:solidFill>
            <a:ln>
              <a:noFill/>
            </a:ln>
            <a:effectLst/>
          </c:spPr>
          <c:invertIfNegative val="0"/>
          <c:cat>
            <c:strRef>
              <c:f>'8A'!$A$2:$A$20</c:f>
              <c:strCache>
                <c:ptCount val="19"/>
                <c:pt idx="0">
                  <c:v>ARG</c:v>
                </c:pt>
                <c:pt idx="1">
                  <c:v>BOL</c:v>
                </c:pt>
                <c:pt idx="2">
                  <c:v>BRA</c:v>
                </c:pt>
                <c:pt idx="3">
                  <c:v>CHL</c:v>
                </c:pt>
                <c:pt idx="4">
                  <c:v>COL</c:v>
                </c:pt>
                <c:pt idx="5">
                  <c:v>CRI</c:v>
                </c:pt>
                <c:pt idx="6">
                  <c:v>DOM</c:v>
                </c:pt>
                <c:pt idx="7">
                  <c:v>ECU</c:v>
                </c:pt>
                <c:pt idx="8">
                  <c:v>GTM</c:v>
                </c:pt>
                <c:pt idx="9">
                  <c:v>GUY</c:v>
                </c:pt>
                <c:pt idx="10">
                  <c:v>HND</c:v>
                </c:pt>
                <c:pt idx="11">
                  <c:v>MEX</c:v>
                </c:pt>
                <c:pt idx="12">
                  <c:v>PAN</c:v>
                </c:pt>
                <c:pt idx="13">
                  <c:v>PER</c:v>
                </c:pt>
                <c:pt idx="14">
                  <c:v>PRY</c:v>
                </c:pt>
                <c:pt idx="15">
                  <c:v>SLV</c:v>
                </c:pt>
                <c:pt idx="16">
                  <c:v>URY</c:v>
                </c:pt>
                <c:pt idx="17">
                  <c:v>VEN</c:v>
                </c:pt>
                <c:pt idx="18">
                  <c:v>LAC</c:v>
                </c:pt>
              </c:strCache>
            </c:strRef>
          </c:cat>
          <c:val>
            <c:numRef>
              <c:f>'8A'!$D$2:$D$20</c:f>
              <c:numCache>
                <c:formatCode>0</c:formatCode>
                <c:ptCount val="19"/>
                <c:pt idx="0">
                  <c:v>94.784400000000005</c:v>
                </c:pt>
                <c:pt idx="1">
                  <c:v>94.801100000000005</c:v>
                </c:pt>
                <c:pt idx="2">
                  <c:v>95.069220000000001</c:v>
                </c:pt>
                <c:pt idx="3">
                  <c:v>93.494460000000004</c:v>
                </c:pt>
                <c:pt idx="4">
                  <c:v>92.618989999999997</c:v>
                </c:pt>
                <c:pt idx="5">
                  <c:v>95.231650000000002</c:v>
                </c:pt>
                <c:pt idx="6">
                  <c:v>94.731580000000008</c:v>
                </c:pt>
                <c:pt idx="7">
                  <c:v>97.431169999999995</c:v>
                </c:pt>
                <c:pt idx="8">
                  <c:v>97.520709999999994</c:v>
                </c:pt>
                <c:pt idx="9">
                  <c:v>92.902960000000007</c:v>
                </c:pt>
                <c:pt idx="10">
                  <c:v>95.737309999999994</c:v>
                </c:pt>
                <c:pt idx="11">
                  <c:v>97.389630000000011</c:v>
                </c:pt>
                <c:pt idx="12">
                  <c:v>91.034490000000005</c:v>
                </c:pt>
                <c:pt idx="13">
                  <c:v>96.369879999999995</c:v>
                </c:pt>
                <c:pt idx="14">
                  <c:v>95.549779999999998</c:v>
                </c:pt>
                <c:pt idx="15">
                  <c:v>97.881410000000002</c:v>
                </c:pt>
                <c:pt idx="16">
                  <c:v>93.369519999999994</c:v>
                </c:pt>
                <c:pt idx="17">
                  <c:v>96.625230000000002</c:v>
                </c:pt>
                <c:pt idx="18">
                  <c:v>95.576790000000003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C6-4CBF-9E25-FFA1E99B18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1072144"/>
        <c:axId val="321075984"/>
      </c:barChart>
      <c:catAx>
        <c:axId val="321072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ntserrat" pitchFamily="2" charset="0"/>
                <a:ea typeface="+mn-ea"/>
                <a:cs typeface="+mn-cs"/>
              </a:defRPr>
            </a:pPr>
            <a:endParaRPr lang="es-MX"/>
          </a:p>
        </c:txPr>
        <c:crossAx val="321075984"/>
        <c:crosses val="autoZero"/>
        <c:auto val="1"/>
        <c:lblAlgn val="ctr"/>
        <c:lblOffset val="100"/>
        <c:noMultiLvlLbl val="0"/>
      </c:catAx>
      <c:valAx>
        <c:axId val="321075984"/>
        <c:scaling>
          <c:orientation val="minMax"/>
          <c:max val="100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ntserrat" pitchFamily="2" charset="0"/>
                <a:ea typeface="+mn-ea"/>
                <a:cs typeface="+mn-cs"/>
              </a:defRPr>
            </a:pPr>
            <a:endParaRPr lang="es-MX"/>
          </a:p>
        </c:txPr>
        <c:crossAx val="321072144"/>
        <c:crosses val="autoZero"/>
        <c:crossBetween val="between"/>
        <c:majorUnit val="2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userShapes r:id="rId3"/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'8B'!$B$2</c:f>
              <c:strCache>
                <c:ptCount val="1"/>
                <c:pt idx="0">
                  <c:v>Extreme Poor</c:v>
                </c:pt>
              </c:strCache>
            </c:strRef>
          </c:tx>
          <c:spPr>
            <a:solidFill>
              <a:srgbClr val="8FC5ED"/>
            </a:solidFill>
            <a:ln>
              <a:noFill/>
            </a:ln>
            <a:effectLst/>
          </c:spPr>
          <c:invertIfNegative val="0"/>
          <c:dLbls>
            <c:dLbl>
              <c:idx val="17"/>
              <c:layout>
                <c:manualLayout>
                  <c:x val="-7.1060205430597797E-3"/>
                  <c:y val="9.6195897977148573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F8B-43DD-9FFD-183D8355105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1" i="0" u="none" strike="noStrike" kern="1200" baseline="0">
                    <a:solidFill>
                      <a:srgbClr val="77B8E9"/>
                    </a:solidFill>
                    <a:latin typeface="Montserrat" pitchFamily="2" charset="0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'8B'!$A$3:$A$20</c:f>
              <c:strCache>
                <c:ptCount val="18"/>
                <c:pt idx="0">
                  <c:v>ARG</c:v>
                </c:pt>
                <c:pt idx="1">
                  <c:v>BOL</c:v>
                </c:pt>
                <c:pt idx="2">
                  <c:v>BRA</c:v>
                </c:pt>
                <c:pt idx="3">
                  <c:v>CHL</c:v>
                </c:pt>
                <c:pt idx="4">
                  <c:v>COL</c:v>
                </c:pt>
                <c:pt idx="5">
                  <c:v>CRI</c:v>
                </c:pt>
                <c:pt idx="6">
                  <c:v>DOM</c:v>
                </c:pt>
                <c:pt idx="7">
                  <c:v>ECU</c:v>
                </c:pt>
                <c:pt idx="8">
                  <c:v>GTM</c:v>
                </c:pt>
                <c:pt idx="9">
                  <c:v>GUY</c:v>
                </c:pt>
                <c:pt idx="10">
                  <c:v>MEX</c:v>
                </c:pt>
                <c:pt idx="11">
                  <c:v>PAN</c:v>
                </c:pt>
                <c:pt idx="12">
                  <c:v>PER</c:v>
                </c:pt>
                <c:pt idx="13">
                  <c:v>PRY</c:v>
                </c:pt>
                <c:pt idx="14">
                  <c:v>SLV</c:v>
                </c:pt>
                <c:pt idx="15">
                  <c:v>URY</c:v>
                </c:pt>
                <c:pt idx="16">
                  <c:v>VEN</c:v>
                </c:pt>
                <c:pt idx="17">
                  <c:v>LAC</c:v>
                </c:pt>
              </c:strCache>
            </c:strRef>
          </c:cat>
          <c:val>
            <c:numRef>
              <c:f>'8B'!$B$3:$B$20</c:f>
              <c:numCache>
                <c:formatCode>0</c:formatCode>
                <c:ptCount val="18"/>
                <c:pt idx="0">
                  <c:v>19.55114</c:v>
                </c:pt>
                <c:pt idx="1">
                  <c:v>1.2992900000000001</c:v>
                </c:pt>
                <c:pt idx="2">
                  <c:v>18.323519999999998</c:v>
                </c:pt>
                <c:pt idx="3">
                  <c:v>21.352869999999999</c:v>
                </c:pt>
                <c:pt idx="4">
                  <c:v>1.9190800000000001</c:v>
                </c:pt>
                <c:pt idx="5">
                  <c:v>26.650020000000001</c:v>
                </c:pt>
                <c:pt idx="6">
                  <c:v>13.4382</c:v>
                </c:pt>
                <c:pt idx="7">
                  <c:v>4.6788799999999995</c:v>
                </c:pt>
                <c:pt idx="8">
                  <c:v>2.2562199999999999</c:v>
                </c:pt>
                <c:pt idx="9">
                  <c:v>32.473239999999997</c:v>
                </c:pt>
                <c:pt idx="10">
                  <c:v>2.33643</c:v>
                </c:pt>
                <c:pt idx="11">
                  <c:v>2.5514700000000001</c:v>
                </c:pt>
                <c:pt idx="12">
                  <c:v>1.08657</c:v>
                </c:pt>
                <c:pt idx="13">
                  <c:v>1.0637699999999999</c:v>
                </c:pt>
                <c:pt idx="14">
                  <c:v>2.0667999999999997</c:v>
                </c:pt>
                <c:pt idx="15">
                  <c:v>22.184159999999999</c:v>
                </c:pt>
                <c:pt idx="16">
                  <c:v>4.3197600000000005</c:v>
                </c:pt>
                <c:pt idx="17">
                  <c:v>10.032999999999999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E7-411F-977B-D6299D278D71}"/>
            </c:ext>
          </c:extLst>
        </c:ser>
        <c:ser>
          <c:idx val="1"/>
          <c:order val="1"/>
          <c:tx>
            <c:strRef>
              <c:f>'8B'!$C$2</c:f>
              <c:strCache>
                <c:ptCount val="1"/>
                <c:pt idx="0">
                  <c:v>Moderate Poor</c:v>
                </c:pt>
              </c:strCache>
            </c:strRef>
          </c:tx>
          <c:spPr>
            <a:solidFill>
              <a:srgbClr val="004E70"/>
            </a:solidFill>
            <a:ln>
              <a:noFill/>
            </a:ln>
            <a:effectLst/>
          </c:spPr>
          <c:invertIfNegative val="0"/>
          <c:dLbls>
            <c:dLbl>
              <c:idx val="17"/>
              <c:layout>
                <c:manualLayout>
                  <c:x val="-1.2197383916234308E-2"/>
                  <c:y val="1.440670490964089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F8B-43DD-9FFD-183D8355105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1" i="0" u="none" strike="noStrike" kern="1200" baseline="0">
                    <a:solidFill>
                      <a:srgbClr val="004E70"/>
                    </a:solidFill>
                    <a:latin typeface="Montserrat" pitchFamily="2" charset="0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'8B'!$A$3:$A$20</c:f>
              <c:strCache>
                <c:ptCount val="18"/>
                <c:pt idx="0">
                  <c:v>ARG</c:v>
                </c:pt>
                <c:pt idx="1">
                  <c:v>BOL</c:v>
                </c:pt>
                <c:pt idx="2">
                  <c:v>BRA</c:v>
                </c:pt>
                <c:pt idx="3">
                  <c:v>CHL</c:v>
                </c:pt>
                <c:pt idx="4">
                  <c:v>COL</c:v>
                </c:pt>
                <c:pt idx="5">
                  <c:v>CRI</c:v>
                </c:pt>
                <c:pt idx="6">
                  <c:v>DOM</c:v>
                </c:pt>
                <c:pt idx="7">
                  <c:v>ECU</c:v>
                </c:pt>
                <c:pt idx="8">
                  <c:v>GTM</c:v>
                </c:pt>
                <c:pt idx="9">
                  <c:v>GUY</c:v>
                </c:pt>
                <c:pt idx="10">
                  <c:v>MEX</c:v>
                </c:pt>
                <c:pt idx="11">
                  <c:v>PAN</c:v>
                </c:pt>
                <c:pt idx="12">
                  <c:v>PER</c:v>
                </c:pt>
                <c:pt idx="13">
                  <c:v>PRY</c:v>
                </c:pt>
                <c:pt idx="14">
                  <c:v>SLV</c:v>
                </c:pt>
                <c:pt idx="15">
                  <c:v>URY</c:v>
                </c:pt>
                <c:pt idx="16">
                  <c:v>VEN</c:v>
                </c:pt>
                <c:pt idx="17">
                  <c:v>LAC</c:v>
                </c:pt>
              </c:strCache>
            </c:strRef>
          </c:cat>
          <c:val>
            <c:numRef>
              <c:f>'8B'!$C$3:$C$20</c:f>
              <c:numCache>
                <c:formatCode>0</c:formatCode>
                <c:ptCount val="18"/>
                <c:pt idx="0">
                  <c:v>25.368760000000002</c:v>
                </c:pt>
                <c:pt idx="1">
                  <c:v>4.3472900000000001</c:v>
                </c:pt>
                <c:pt idx="2">
                  <c:v>44.70917</c:v>
                </c:pt>
                <c:pt idx="3">
                  <c:v>39.082529999999998</c:v>
                </c:pt>
                <c:pt idx="4">
                  <c:v>13.78655</c:v>
                </c:pt>
                <c:pt idx="5">
                  <c:v>46.371690000000001</c:v>
                </c:pt>
                <c:pt idx="6">
                  <c:v>28.262369999999997</c:v>
                </c:pt>
                <c:pt idx="7">
                  <c:v>12.482139999999999</c:v>
                </c:pt>
                <c:pt idx="8">
                  <c:v>10.94566</c:v>
                </c:pt>
                <c:pt idx="9">
                  <c:v>40.484189999999998</c:v>
                </c:pt>
                <c:pt idx="10">
                  <c:v>12.963240000000001</c:v>
                </c:pt>
                <c:pt idx="11">
                  <c:v>7.6370900000000006</c:v>
                </c:pt>
                <c:pt idx="12">
                  <c:v>5.7816000000000001</c:v>
                </c:pt>
                <c:pt idx="13">
                  <c:v>6.7382399999999993</c:v>
                </c:pt>
                <c:pt idx="14">
                  <c:v>15.470900000000002</c:v>
                </c:pt>
                <c:pt idx="15">
                  <c:v>42.877450000000003</c:v>
                </c:pt>
                <c:pt idx="16">
                  <c:v>4.5616599999999998</c:v>
                </c:pt>
                <c:pt idx="17">
                  <c:v>25.804199999999998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E7-411F-977B-D6299D278D71}"/>
            </c:ext>
          </c:extLst>
        </c:ser>
        <c:ser>
          <c:idx val="2"/>
          <c:order val="2"/>
          <c:tx>
            <c:strRef>
              <c:f>'8B'!$D$2</c:f>
              <c:strCache>
                <c:ptCount val="1"/>
                <c:pt idx="0">
                  <c:v>Not Poor</c:v>
                </c:pt>
              </c:strCache>
            </c:strRef>
          </c:tx>
          <c:spPr>
            <a:solidFill>
              <a:srgbClr val="D9D9D9"/>
            </a:solidFill>
            <a:ln>
              <a:noFill/>
            </a:ln>
            <a:effectLst/>
          </c:spPr>
          <c:invertIfNegative val="0"/>
          <c:dLbls>
            <c:dLbl>
              <c:idx val="17"/>
              <c:layout>
                <c:manualLayout>
                  <c:x val="-2.5759787081372516E-3"/>
                  <c:y val="1.9216227606260752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700" b="1" i="0" u="none" strike="noStrike" kern="1200" baseline="0">
                      <a:solidFill>
                        <a:schemeClr val="bg1">
                          <a:lumMod val="65000"/>
                        </a:schemeClr>
                      </a:solidFill>
                      <a:latin typeface="Montserrat" pitchFamily="2" charset="0"/>
                      <a:ea typeface="+mn-ea"/>
                      <a:cs typeface="+mn-cs"/>
                    </a:defRPr>
                  </a:pPr>
                  <a:endParaRPr lang="es-MX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F8B-43DD-9FFD-183D8355105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ontserrat" pitchFamily="2" charset="0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'8B'!$A$3:$A$20</c:f>
              <c:strCache>
                <c:ptCount val="18"/>
                <c:pt idx="0">
                  <c:v>ARG</c:v>
                </c:pt>
                <c:pt idx="1">
                  <c:v>BOL</c:v>
                </c:pt>
                <c:pt idx="2">
                  <c:v>BRA</c:v>
                </c:pt>
                <c:pt idx="3">
                  <c:v>CHL</c:v>
                </c:pt>
                <c:pt idx="4">
                  <c:v>COL</c:v>
                </c:pt>
                <c:pt idx="5">
                  <c:v>CRI</c:v>
                </c:pt>
                <c:pt idx="6">
                  <c:v>DOM</c:v>
                </c:pt>
                <c:pt idx="7">
                  <c:v>ECU</c:v>
                </c:pt>
                <c:pt idx="8">
                  <c:v>GTM</c:v>
                </c:pt>
                <c:pt idx="9">
                  <c:v>GUY</c:v>
                </c:pt>
                <c:pt idx="10">
                  <c:v>MEX</c:v>
                </c:pt>
                <c:pt idx="11">
                  <c:v>PAN</c:v>
                </c:pt>
                <c:pt idx="12">
                  <c:v>PER</c:v>
                </c:pt>
                <c:pt idx="13">
                  <c:v>PRY</c:v>
                </c:pt>
                <c:pt idx="14">
                  <c:v>SLV</c:v>
                </c:pt>
                <c:pt idx="15">
                  <c:v>URY</c:v>
                </c:pt>
                <c:pt idx="16">
                  <c:v>VEN</c:v>
                </c:pt>
                <c:pt idx="17">
                  <c:v>LAC</c:v>
                </c:pt>
              </c:strCache>
            </c:strRef>
          </c:cat>
          <c:val>
            <c:numRef>
              <c:f>'8B'!$D$3:$D$20</c:f>
              <c:numCache>
                <c:formatCode>0</c:formatCode>
                <c:ptCount val="18"/>
                <c:pt idx="0">
                  <c:v>50.229710000000004</c:v>
                </c:pt>
                <c:pt idx="1">
                  <c:v>23.19313</c:v>
                </c:pt>
                <c:pt idx="2">
                  <c:v>69.157060000000001</c:v>
                </c:pt>
                <c:pt idx="3">
                  <c:v>71.603819999999999</c:v>
                </c:pt>
                <c:pt idx="4">
                  <c:v>53.575930000000007</c:v>
                </c:pt>
                <c:pt idx="5">
                  <c:v>78.652140000000003</c:v>
                </c:pt>
                <c:pt idx="6">
                  <c:v>44.566560000000003</c:v>
                </c:pt>
                <c:pt idx="7">
                  <c:v>37.39884</c:v>
                </c:pt>
                <c:pt idx="8">
                  <c:v>24.658720000000002</c:v>
                </c:pt>
                <c:pt idx="9">
                  <c:v>46.626480000000001</c:v>
                </c:pt>
                <c:pt idx="10">
                  <c:v>38.051349999999999</c:v>
                </c:pt>
                <c:pt idx="11">
                  <c:v>49.67803</c:v>
                </c:pt>
                <c:pt idx="12">
                  <c:v>24.59102</c:v>
                </c:pt>
                <c:pt idx="13">
                  <c:v>28.709610000000001</c:v>
                </c:pt>
                <c:pt idx="14">
                  <c:v>38.822050000000004</c:v>
                </c:pt>
                <c:pt idx="15">
                  <c:v>81.394440000000003</c:v>
                </c:pt>
                <c:pt idx="16">
                  <c:v>4.4739800000000001</c:v>
                </c:pt>
                <c:pt idx="17">
                  <c:v>49.9788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E7-411F-977B-D6299D278D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35"/>
        <c:overlap val="4"/>
        <c:axId val="1867403840"/>
        <c:axId val="1867424480"/>
      </c:barChart>
      <c:catAx>
        <c:axId val="1867403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700" b="0" i="0" u="none" strike="noStrike" kern="1200" baseline="0">
                <a:solidFill>
                  <a:sysClr val="windowText" lastClr="000000"/>
                </a:solidFill>
                <a:latin typeface="Montserrat" pitchFamily="2" charset="0"/>
                <a:ea typeface="+mn-ea"/>
                <a:cs typeface="+mn-cs"/>
              </a:defRPr>
            </a:pPr>
            <a:endParaRPr lang="es-MX"/>
          </a:p>
        </c:txPr>
        <c:crossAx val="1867424480"/>
        <c:crosses val="autoZero"/>
        <c:auto val="1"/>
        <c:lblAlgn val="ctr"/>
        <c:lblOffset val="100"/>
        <c:noMultiLvlLbl val="0"/>
      </c:catAx>
      <c:valAx>
        <c:axId val="186742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Montserrat" pitchFamily="2" charset="0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% formal workers</a:t>
                </a:r>
              </a:p>
            </c:rich>
          </c:tx>
          <c:layout>
            <c:manualLayout>
              <c:xMode val="edge"/>
              <c:yMode val="edge"/>
              <c:x val="2.876785684360627E-2"/>
              <c:y val="0.165150635293918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Montserrat" pitchFamily="2" charset="0"/>
                  <a:ea typeface="+mn-ea"/>
                  <a:cs typeface="+mn-cs"/>
                </a:defRPr>
              </a:pPr>
              <a:endParaRPr lang="es-MX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Montserrat" pitchFamily="2" charset="0"/>
                <a:ea typeface="+mn-ea"/>
                <a:cs typeface="+mn-cs"/>
              </a:defRPr>
            </a:pPr>
            <a:endParaRPr lang="es-MX"/>
          </a:p>
        </c:txPr>
        <c:crossAx val="1867403840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77B8E9"/>
                </a:solidFill>
                <a:latin typeface="Montserrat" pitchFamily="2" charset="0"/>
                <a:ea typeface="+mn-ea"/>
                <a:cs typeface="+mn-cs"/>
              </a:defRPr>
            </a:pPr>
            <a:endParaRPr lang="es-MX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004E70"/>
                </a:solidFill>
                <a:latin typeface="Montserrat" pitchFamily="2" charset="0"/>
                <a:ea typeface="+mn-ea"/>
                <a:cs typeface="+mn-cs"/>
              </a:defRPr>
            </a:pPr>
            <a:endParaRPr lang="es-MX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>
                    <a:lumMod val="65000"/>
                  </a:schemeClr>
                </a:solidFill>
                <a:latin typeface="Montserrat" pitchFamily="2" charset="0"/>
                <a:ea typeface="+mn-ea"/>
                <a:cs typeface="+mn-cs"/>
              </a:defRPr>
            </a:pPr>
            <a:endParaRPr lang="es-MX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ontserrat" pitchFamily="2" charset="0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Montserrat" pitchFamily="2" charset="0"/>
        </a:defRPr>
      </a:pPr>
      <a:endParaRPr lang="es-MX"/>
    </a:p>
  </c:txPr>
  <c:printSettings>
    <c:headerFooter/>
    <c:pageMargins b="0.75" l="0.7" r="0.7" t="0.75" header="0.3" footer="0.3"/>
    <c:pageSetup/>
  </c:printSettings>
  <c:userShapes r:id="rId3"/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5082937602672118E-2"/>
          <c:y val="5.0835362927010679E-2"/>
          <c:w val="0.8876613976283475"/>
          <c:h val="0.6776717767668927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'8B'!$E$2</c:f>
              <c:strCache>
                <c:ptCount val="1"/>
                <c:pt idx="0">
                  <c:v>Extreme Poor</c:v>
                </c:pt>
              </c:strCache>
            </c:strRef>
          </c:tx>
          <c:spPr>
            <a:solidFill>
              <a:srgbClr val="8FC5ED"/>
            </a:solidFill>
            <a:ln>
              <a:noFill/>
            </a:ln>
            <a:effectLst/>
          </c:spPr>
          <c:invertIfNegative val="0"/>
          <c:dLbls>
            <c:dLbl>
              <c:idx val="17"/>
              <c:layout>
                <c:manualLayout>
                  <c:x val="-8.3722874558101422E-4"/>
                  <c:y val="-1.376008477022019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E11-4FF5-9720-B843135C725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1" i="0" u="none" strike="noStrike" kern="1200" baseline="0">
                    <a:solidFill>
                      <a:srgbClr val="77B8E9"/>
                    </a:solidFill>
                    <a:latin typeface="Montserrat" pitchFamily="2" charset="0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'8B'!$A$3:$A$20</c:f>
              <c:strCache>
                <c:ptCount val="18"/>
                <c:pt idx="0">
                  <c:v>ARG</c:v>
                </c:pt>
                <c:pt idx="1">
                  <c:v>BOL</c:v>
                </c:pt>
                <c:pt idx="2">
                  <c:v>BRA</c:v>
                </c:pt>
                <c:pt idx="3">
                  <c:v>CHL</c:v>
                </c:pt>
                <c:pt idx="4">
                  <c:v>COL</c:v>
                </c:pt>
                <c:pt idx="5">
                  <c:v>CRI</c:v>
                </c:pt>
                <c:pt idx="6">
                  <c:v>DOM</c:v>
                </c:pt>
                <c:pt idx="7">
                  <c:v>ECU</c:v>
                </c:pt>
                <c:pt idx="8">
                  <c:v>GTM</c:v>
                </c:pt>
                <c:pt idx="9">
                  <c:v>GUY</c:v>
                </c:pt>
                <c:pt idx="10">
                  <c:v>MEX</c:v>
                </c:pt>
                <c:pt idx="11">
                  <c:v>PAN</c:v>
                </c:pt>
                <c:pt idx="12">
                  <c:v>PER</c:v>
                </c:pt>
                <c:pt idx="13">
                  <c:v>PRY</c:v>
                </c:pt>
                <c:pt idx="14">
                  <c:v>SLV</c:v>
                </c:pt>
                <c:pt idx="15">
                  <c:v>URY</c:v>
                </c:pt>
                <c:pt idx="16">
                  <c:v>VEN</c:v>
                </c:pt>
                <c:pt idx="17">
                  <c:v>LAC</c:v>
                </c:pt>
              </c:strCache>
            </c:strRef>
          </c:cat>
          <c:val>
            <c:numRef>
              <c:f>'8B'!$E$3:$E$20</c:f>
              <c:numCache>
                <c:formatCode>0</c:formatCode>
                <c:ptCount val="18"/>
                <c:pt idx="0">
                  <c:v>33.583880000000001</c:v>
                </c:pt>
                <c:pt idx="1">
                  <c:v>34.61786</c:v>
                </c:pt>
                <c:pt idx="2">
                  <c:v>30.989049999999999</c:v>
                </c:pt>
                <c:pt idx="3">
                  <c:v>30.385069999999999</c:v>
                </c:pt>
                <c:pt idx="4">
                  <c:v>38.062080000000002</c:v>
                </c:pt>
                <c:pt idx="5">
                  <c:v>28.65692</c:v>
                </c:pt>
                <c:pt idx="6">
                  <c:v>39.498759999999997</c:v>
                </c:pt>
                <c:pt idx="7">
                  <c:v>28.455010000000001</c:v>
                </c:pt>
                <c:pt idx="8">
                  <c:v>34.511809999999997</c:v>
                </c:pt>
                <c:pt idx="9">
                  <c:v>52.342080000000003</c:v>
                </c:pt>
                <c:pt idx="10">
                  <c:v>39.288539999999998</c:v>
                </c:pt>
                <c:pt idx="11">
                  <c:v>20.578589999999998</c:v>
                </c:pt>
                <c:pt idx="12">
                  <c:v>35.392910000000001</c:v>
                </c:pt>
                <c:pt idx="13">
                  <c:v>32.367640000000002</c:v>
                </c:pt>
                <c:pt idx="14">
                  <c:v>37.0261</c:v>
                </c:pt>
                <c:pt idx="15">
                  <c:v>27.399750000000001</c:v>
                </c:pt>
                <c:pt idx="16">
                  <c:v>44.504860000000001</c:v>
                </c:pt>
                <c:pt idx="17">
                  <c:v>34.644799999999996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AB-4DF7-AFEF-976E19088071}"/>
            </c:ext>
          </c:extLst>
        </c:ser>
        <c:ser>
          <c:idx val="1"/>
          <c:order val="1"/>
          <c:tx>
            <c:strRef>
              <c:f>'8B'!$F$2</c:f>
              <c:strCache>
                <c:ptCount val="1"/>
                <c:pt idx="0">
                  <c:v>Moderate Poor</c:v>
                </c:pt>
              </c:strCache>
            </c:strRef>
          </c:tx>
          <c:spPr>
            <a:solidFill>
              <a:srgbClr val="004E70"/>
            </a:solidFill>
            <a:ln>
              <a:noFill/>
            </a:ln>
            <a:effectLst/>
          </c:spPr>
          <c:invertIfNegative val="0"/>
          <c:dLbls>
            <c:dLbl>
              <c:idx val="17"/>
              <c:layout>
                <c:manualLayout>
                  <c:x val="-7.7412746625386058E-3"/>
                  <c:y val="-1.969472979194810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E11-4FF5-9720-B843135C725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1" i="0" u="none" strike="noStrike" kern="1200" baseline="0">
                    <a:solidFill>
                      <a:srgbClr val="004E70"/>
                    </a:solidFill>
                    <a:latin typeface="Montserrat" pitchFamily="2" charset="0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'8B'!$A$3:$A$20</c:f>
              <c:strCache>
                <c:ptCount val="18"/>
                <c:pt idx="0">
                  <c:v>ARG</c:v>
                </c:pt>
                <c:pt idx="1">
                  <c:v>BOL</c:v>
                </c:pt>
                <c:pt idx="2">
                  <c:v>BRA</c:v>
                </c:pt>
                <c:pt idx="3">
                  <c:v>CHL</c:v>
                </c:pt>
                <c:pt idx="4">
                  <c:v>COL</c:v>
                </c:pt>
                <c:pt idx="5">
                  <c:v>CRI</c:v>
                </c:pt>
                <c:pt idx="6">
                  <c:v>DOM</c:v>
                </c:pt>
                <c:pt idx="7">
                  <c:v>ECU</c:v>
                </c:pt>
                <c:pt idx="8">
                  <c:v>GTM</c:v>
                </c:pt>
                <c:pt idx="9">
                  <c:v>GUY</c:v>
                </c:pt>
                <c:pt idx="10">
                  <c:v>MEX</c:v>
                </c:pt>
                <c:pt idx="11">
                  <c:v>PAN</c:v>
                </c:pt>
                <c:pt idx="12">
                  <c:v>PER</c:v>
                </c:pt>
                <c:pt idx="13">
                  <c:v>PRY</c:v>
                </c:pt>
                <c:pt idx="14">
                  <c:v>SLV</c:v>
                </c:pt>
                <c:pt idx="15">
                  <c:v>URY</c:v>
                </c:pt>
                <c:pt idx="16">
                  <c:v>VEN</c:v>
                </c:pt>
                <c:pt idx="17">
                  <c:v>LAC</c:v>
                </c:pt>
              </c:strCache>
            </c:strRef>
          </c:cat>
          <c:val>
            <c:numRef>
              <c:f>'8B'!$F$3:$F$20</c:f>
              <c:numCache>
                <c:formatCode>0</c:formatCode>
                <c:ptCount val="18"/>
                <c:pt idx="0">
                  <c:v>34.109369999999998</c:v>
                </c:pt>
                <c:pt idx="1">
                  <c:v>39.832659999999997</c:v>
                </c:pt>
                <c:pt idx="2">
                  <c:v>36.585299999999997</c:v>
                </c:pt>
                <c:pt idx="3">
                  <c:v>35.8429</c:v>
                </c:pt>
                <c:pt idx="4">
                  <c:v>42.772509999999997</c:v>
                </c:pt>
                <c:pt idx="5">
                  <c:v>36.733899999999998</c:v>
                </c:pt>
                <c:pt idx="6">
                  <c:v>42.395440000000001</c:v>
                </c:pt>
                <c:pt idx="7">
                  <c:v>31.08183</c:v>
                </c:pt>
                <c:pt idx="8">
                  <c:v>38.677410000000002</c:v>
                </c:pt>
                <c:pt idx="9">
                  <c:v>58.171979999999998</c:v>
                </c:pt>
                <c:pt idx="10">
                  <c:v>43.961500000000001</c:v>
                </c:pt>
                <c:pt idx="11">
                  <c:v>25.412669999999999</c:v>
                </c:pt>
                <c:pt idx="12">
                  <c:v>39.492759999999997</c:v>
                </c:pt>
                <c:pt idx="13">
                  <c:v>38.19209</c:v>
                </c:pt>
                <c:pt idx="14">
                  <c:v>42.474490000000003</c:v>
                </c:pt>
                <c:pt idx="15">
                  <c:v>34.202669999999998</c:v>
                </c:pt>
                <c:pt idx="16">
                  <c:v>37.351410000000001</c:v>
                </c:pt>
                <c:pt idx="17">
                  <c:v>38.836500000000001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AB-4DF7-AFEF-976E19088071}"/>
            </c:ext>
          </c:extLst>
        </c:ser>
        <c:ser>
          <c:idx val="2"/>
          <c:order val="2"/>
          <c:tx>
            <c:strRef>
              <c:f>'8B'!$G$2</c:f>
              <c:strCache>
                <c:ptCount val="1"/>
                <c:pt idx="0">
                  <c:v>Not Poor</c:v>
                </c:pt>
              </c:strCache>
            </c:strRef>
          </c:tx>
          <c:spPr>
            <a:solidFill>
              <a:srgbClr val="D9D9D9"/>
            </a:solidFill>
            <a:ln>
              <a:noFill/>
            </a:ln>
            <a:effectLst/>
          </c:spPr>
          <c:invertIfNegative val="0"/>
          <c:dLbls>
            <c:dLbl>
              <c:idx val="17"/>
              <c:layout>
                <c:manualLayout>
                  <c:x val="-4.4172259813095331E-3"/>
                  <c:y val="-2.960580958499605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E11-4FF5-9720-B843135C725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1" i="0" u="none" strike="noStrike" kern="1200" baseline="0">
                    <a:solidFill>
                      <a:schemeClr val="bg1">
                        <a:lumMod val="65000"/>
                      </a:schemeClr>
                    </a:solidFill>
                    <a:latin typeface="Montserrat" pitchFamily="2" charset="0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'8B'!$A$3:$A$20</c:f>
              <c:strCache>
                <c:ptCount val="18"/>
                <c:pt idx="0">
                  <c:v>ARG</c:v>
                </c:pt>
                <c:pt idx="1">
                  <c:v>BOL</c:v>
                </c:pt>
                <c:pt idx="2">
                  <c:v>BRA</c:v>
                </c:pt>
                <c:pt idx="3">
                  <c:v>CHL</c:v>
                </c:pt>
                <c:pt idx="4">
                  <c:v>COL</c:v>
                </c:pt>
                <c:pt idx="5">
                  <c:v>CRI</c:v>
                </c:pt>
                <c:pt idx="6">
                  <c:v>DOM</c:v>
                </c:pt>
                <c:pt idx="7">
                  <c:v>ECU</c:v>
                </c:pt>
                <c:pt idx="8">
                  <c:v>GTM</c:v>
                </c:pt>
                <c:pt idx="9">
                  <c:v>GUY</c:v>
                </c:pt>
                <c:pt idx="10">
                  <c:v>MEX</c:v>
                </c:pt>
                <c:pt idx="11">
                  <c:v>PAN</c:v>
                </c:pt>
                <c:pt idx="12">
                  <c:v>PER</c:v>
                </c:pt>
                <c:pt idx="13">
                  <c:v>PRY</c:v>
                </c:pt>
                <c:pt idx="14">
                  <c:v>SLV</c:v>
                </c:pt>
                <c:pt idx="15">
                  <c:v>URY</c:v>
                </c:pt>
                <c:pt idx="16">
                  <c:v>VEN</c:v>
                </c:pt>
                <c:pt idx="17">
                  <c:v>LAC</c:v>
                </c:pt>
              </c:strCache>
            </c:strRef>
          </c:cat>
          <c:val>
            <c:numRef>
              <c:f>'8B'!$G$3:$G$20</c:f>
              <c:numCache>
                <c:formatCode>0</c:formatCode>
                <c:ptCount val="18"/>
                <c:pt idx="0">
                  <c:v>37.8309</c:v>
                </c:pt>
                <c:pt idx="1">
                  <c:v>44.200310000000002</c:v>
                </c:pt>
                <c:pt idx="2">
                  <c:v>39.30988</c:v>
                </c:pt>
                <c:pt idx="3">
                  <c:v>41.520400000000002</c:v>
                </c:pt>
                <c:pt idx="4">
                  <c:v>46.47063</c:v>
                </c:pt>
                <c:pt idx="5">
                  <c:v>44.313450000000003</c:v>
                </c:pt>
                <c:pt idx="6">
                  <c:v>44.24926</c:v>
                </c:pt>
                <c:pt idx="7">
                  <c:v>38.084090000000003</c:v>
                </c:pt>
                <c:pt idx="8">
                  <c:v>38.906700000000001</c:v>
                </c:pt>
                <c:pt idx="9">
                  <c:v>64.258160000000004</c:v>
                </c:pt>
                <c:pt idx="10">
                  <c:v>46.18291</c:v>
                </c:pt>
                <c:pt idx="11">
                  <c:v>38.432319999999997</c:v>
                </c:pt>
                <c:pt idx="12">
                  <c:v>44.593240000000002</c:v>
                </c:pt>
                <c:pt idx="13">
                  <c:v>42.66133</c:v>
                </c:pt>
                <c:pt idx="14">
                  <c:v>45.118899999999996</c:v>
                </c:pt>
                <c:pt idx="15">
                  <c:v>39.933570000000003</c:v>
                </c:pt>
                <c:pt idx="16">
                  <c:v>41.138809999999999</c:v>
                </c:pt>
                <c:pt idx="17">
                  <c:v>42.112200000000001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AB-4DF7-AFEF-976E190880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overlap val="25"/>
        <c:axId val="197782384"/>
        <c:axId val="197792944"/>
      </c:barChart>
      <c:catAx>
        <c:axId val="197782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ntserrat" pitchFamily="2" charset="0"/>
                <a:ea typeface="+mn-ea"/>
                <a:cs typeface="+mn-cs"/>
              </a:defRPr>
            </a:pPr>
            <a:endParaRPr lang="es-MX"/>
          </a:p>
        </c:txPr>
        <c:crossAx val="197792944"/>
        <c:crosses val="autoZero"/>
        <c:auto val="1"/>
        <c:lblAlgn val="ctr"/>
        <c:lblOffset val="100"/>
        <c:noMultiLvlLbl val="0"/>
      </c:catAx>
      <c:valAx>
        <c:axId val="197792944"/>
        <c:scaling>
          <c:orientation val="minMax"/>
          <c:max val="8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ontserrat" pitchFamily="2" charset="0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Montserrat" pitchFamily="2" charset="0"/>
                  <a:ea typeface="+mn-ea"/>
                  <a:cs typeface="+mn-cs"/>
                </a:defRPr>
              </a:pPr>
              <a:endParaRPr lang="es-MX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ntserrat" pitchFamily="2" charset="0"/>
                <a:ea typeface="+mn-ea"/>
                <a:cs typeface="+mn-cs"/>
              </a:defRPr>
            </a:pPr>
            <a:endParaRPr lang="es-MX"/>
          </a:p>
        </c:txPr>
        <c:crossAx val="197782384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77B8E9"/>
                </a:solidFill>
                <a:latin typeface="Montserrat" pitchFamily="2" charset="0"/>
                <a:ea typeface="+mn-ea"/>
                <a:cs typeface="+mn-cs"/>
              </a:defRPr>
            </a:pPr>
            <a:endParaRPr lang="es-MX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004E70"/>
                </a:solidFill>
                <a:latin typeface="Montserrat" pitchFamily="2" charset="0"/>
                <a:ea typeface="+mn-ea"/>
                <a:cs typeface="+mn-cs"/>
              </a:defRPr>
            </a:pPr>
            <a:endParaRPr lang="es-MX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>
                    <a:lumMod val="65000"/>
                  </a:schemeClr>
                </a:solidFill>
                <a:latin typeface="Montserrat" pitchFamily="2" charset="0"/>
                <a:ea typeface="+mn-ea"/>
                <a:cs typeface="+mn-cs"/>
              </a:defRPr>
            </a:pPr>
            <a:endParaRPr lang="es-MX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ontserrat" pitchFamily="2" charset="0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Montserrat" pitchFamily="2" charset="0"/>
        </a:defRPr>
      </a:pPr>
      <a:endParaRPr lang="es-MX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675860229795259"/>
          <c:y val="0.11927605969804525"/>
          <c:w val="0.379107837503177"/>
          <c:h val="0.84603957075346992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004E70"/>
            </a:solidFill>
            <a:ln>
              <a:noFill/>
            </a:ln>
            <a:effectLst/>
          </c:spPr>
          <c:invertIfNegative val="0"/>
          <c:dPt>
            <c:idx val="1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ECDF-4BD1-9C97-C6B5BB580C3D}"/>
              </c:ext>
            </c:extLst>
          </c:dPt>
          <c:dLbls>
            <c:dLbl>
              <c:idx val="23"/>
              <c:tx>
                <c:rich>
                  <a:bodyPr rot="0" vert="horz"/>
                  <a:lstStyle/>
                  <a:p>
                    <a:pPr algn="ctr">
                      <a:defRPr b="1">
                        <a:solidFill>
                          <a:srgbClr val="004E70"/>
                        </a:solidFill>
                        <a:latin typeface="Montserrat" pitchFamily="2" charset="0"/>
                      </a:defRPr>
                    </a:pPr>
                    <a:fld id="{AC98F210-1DFF-4DBA-9061-4075998DE658}" type="VALUE">
                      <a:rPr lang="en-US" b="1">
                        <a:solidFill>
                          <a:srgbClr val="004E70"/>
                        </a:solidFill>
                        <a:latin typeface="Montserrat" pitchFamily="2" charset="0"/>
                      </a:rPr>
                      <a:pPr algn="ctr">
                        <a:defRPr b="1">
                          <a:solidFill>
                            <a:srgbClr val="004E70"/>
                          </a:solidFill>
                          <a:latin typeface="Montserrat" pitchFamily="2" charset="0"/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ECDF-4BD1-9C97-C6B5BB580C3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vert="horz"/>
              <a:lstStyle/>
              <a:p>
                <a:pPr>
                  <a:defRPr b="1">
                    <a:solidFill>
                      <a:srgbClr val="004E70"/>
                    </a:solidFill>
                    <a:latin typeface="Montserrat" pitchFamily="2" charset="0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'1B'!$AQ$8:$AQ$25</c:f>
              <c:strCache>
                <c:ptCount val="18"/>
                <c:pt idx="0">
                  <c:v>GUY   18</c:v>
                </c:pt>
                <c:pt idx="1">
                  <c:v>URY   17</c:v>
                </c:pt>
                <c:pt idx="2">
                  <c:v>PAN   16</c:v>
                </c:pt>
                <c:pt idx="3">
                  <c:v>CRI   15</c:v>
                </c:pt>
                <c:pt idx="4">
                  <c:v>PRY   14</c:v>
                </c:pt>
                <c:pt idx="5">
                  <c:v>SLV   13</c:v>
                </c:pt>
                <c:pt idx="6">
                  <c:v>BOL   12</c:v>
                </c:pt>
                <c:pt idx="7">
                  <c:v>CHL   11</c:v>
                </c:pt>
                <c:pt idx="8">
                  <c:v>DOM   10</c:v>
                </c:pt>
                <c:pt idx="9">
                  <c:v>HND    9</c:v>
                </c:pt>
                <c:pt idx="10">
                  <c:v>GTM    8</c:v>
                </c:pt>
                <c:pt idx="11">
                  <c:v>ECU    7</c:v>
                </c:pt>
                <c:pt idx="12">
                  <c:v>VEN    6</c:v>
                </c:pt>
                <c:pt idx="13">
                  <c:v>ARG    5</c:v>
                </c:pt>
                <c:pt idx="14">
                  <c:v>PER   4</c:v>
                </c:pt>
                <c:pt idx="15">
                  <c:v>COL   3</c:v>
                </c:pt>
                <c:pt idx="16">
                  <c:v>MEX   2</c:v>
                </c:pt>
                <c:pt idx="17">
                  <c:v>BRA    1</c:v>
                </c:pt>
              </c:strCache>
            </c:strRef>
          </c:cat>
          <c:val>
            <c:numRef>
              <c:f>'1B'!$AP$8:$AP$25</c:f>
              <c:numCache>
                <c:formatCode>#,##0.0</c:formatCode>
                <c:ptCount val="18"/>
                <c:pt idx="0">
                  <c:v>0.21112013936714175</c:v>
                </c:pt>
                <c:pt idx="1">
                  <c:v>0.35308568088478082</c:v>
                </c:pt>
                <c:pt idx="2">
                  <c:v>0.46876486901865011</c:v>
                </c:pt>
                <c:pt idx="3">
                  <c:v>0.74457063598548878</c:v>
                </c:pt>
                <c:pt idx="4">
                  <c:v>1.3007250206314087</c:v>
                </c:pt>
                <c:pt idx="5">
                  <c:v>1.4697356399693871</c:v>
                </c:pt>
                <c:pt idx="6">
                  <c:v>1.5598044011704166</c:v>
                </c:pt>
                <c:pt idx="7">
                  <c:v>1.5707972038168907</c:v>
                </c:pt>
                <c:pt idx="8">
                  <c:v>2.297396868725472</c:v>
                </c:pt>
                <c:pt idx="9">
                  <c:v>2.6553589643136974</c:v>
                </c:pt>
                <c:pt idx="10">
                  <c:v>4.2435278192482002</c:v>
                </c:pt>
                <c:pt idx="11">
                  <c:v>4.4608542565551756</c:v>
                </c:pt>
                <c:pt idx="12">
                  <c:v>4.941968614996548</c:v>
                </c:pt>
                <c:pt idx="13">
                  <c:v>5.8872808940169126</c:v>
                </c:pt>
                <c:pt idx="14">
                  <c:v>8.6586185231677426</c:v>
                </c:pt>
                <c:pt idx="15">
                  <c:v>11.307494780581058</c:v>
                </c:pt>
                <c:pt idx="16">
                  <c:v>27.882843880275782</c:v>
                </c:pt>
                <c:pt idx="17">
                  <c:v>40.190559834385951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CDF-4BD1-9C97-C6B5BB580C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100"/>
        <c:axId val="888414320"/>
        <c:axId val="888419600"/>
      </c:barChart>
      <c:scatterChart>
        <c:scatterStyle val="lineMarker"/>
        <c:varyColors val="0"/>
        <c:ser>
          <c:idx val="2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bg1"/>
                </a:solidFill>
              </a:ln>
              <a:effectLst/>
            </c:spPr>
          </c:marker>
          <c:xVal>
            <c:strRef>
              <c:f>[2]Fact2!#REF!</c:f>
              <c:strCache>
                <c:ptCount val="1"/>
                <c:pt idx="0">
                  <c:v>#REF!</c:v>
                </c:pt>
              </c:strCache>
            </c:strRef>
          </c:xVal>
          <c:yVal>
            <c:numRef>
              <c:f>[3]Sheet8!#REF!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CDF-4BD1-9C97-C6B5BB580C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164032"/>
        <c:axId val="31150592"/>
      </c:scatterChart>
      <c:catAx>
        <c:axId val="8884143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latin typeface="Montserrat" pitchFamily="2" charset="0"/>
              </a:defRPr>
            </a:pPr>
            <a:endParaRPr lang="es-MX"/>
          </a:p>
        </c:txPr>
        <c:crossAx val="888419600"/>
        <c:crossesAt val="0"/>
        <c:auto val="0"/>
        <c:lblAlgn val="ctr"/>
        <c:lblOffset val="50"/>
        <c:noMultiLvlLbl val="0"/>
      </c:catAx>
      <c:valAx>
        <c:axId val="888419600"/>
        <c:scaling>
          <c:orientation val="minMax"/>
          <c:min val="-10"/>
        </c:scaling>
        <c:delete val="1"/>
        <c:axPos val="b"/>
        <c:numFmt formatCode="#,##0.0" sourceLinked="1"/>
        <c:majorTickMark val="none"/>
        <c:minorTickMark val="none"/>
        <c:tickLblPos val="nextTo"/>
        <c:crossAx val="888414320"/>
        <c:crossesAt val="1"/>
        <c:crossBetween val="between"/>
      </c:valAx>
      <c:valAx>
        <c:axId val="31150592"/>
        <c:scaling>
          <c:orientation val="minMax"/>
          <c:max val="25"/>
          <c:min val="0"/>
        </c:scaling>
        <c:delete val="1"/>
        <c:axPos val="r"/>
        <c:numFmt formatCode="General" sourceLinked="1"/>
        <c:majorTickMark val="out"/>
        <c:minorTickMark val="none"/>
        <c:tickLblPos val="nextTo"/>
        <c:crossAx val="31164032"/>
        <c:crosses val="max"/>
        <c:crossBetween val="midCat"/>
        <c:minorUnit val="0.5"/>
      </c:valAx>
      <c:valAx>
        <c:axId val="31164032"/>
        <c:scaling>
          <c:orientation val="minMax"/>
        </c:scaling>
        <c:delete val="1"/>
        <c:axPos val="b"/>
        <c:numFmt formatCode="0" sourceLinked="1"/>
        <c:majorTickMark val="out"/>
        <c:minorTickMark val="none"/>
        <c:tickLblPos val="nextTo"/>
        <c:crossAx val="31150592"/>
        <c:crossesAt val="1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s-MX"/>
    </a:p>
  </c:txPr>
  <c:printSettings>
    <c:headerFooter/>
    <c:pageMargins b="0.75" l="0.7" r="0.7" t="0.75" header="0.3" footer="0.3"/>
    <c:pageSetup/>
  </c:printSettings>
  <c:userShapes r:id="rId1"/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227473988944174E-2"/>
          <c:y val="0.10309920700648202"/>
          <c:w val="0.85900040374735653"/>
          <c:h val="0.69269481939437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'8B'!$K$2</c:f>
              <c:strCache>
                <c:ptCount val="1"/>
                <c:pt idx="0">
                  <c:v>Extreme Poor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17"/>
              <c:layout>
                <c:manualLayout>
                  <c:x val="-2.2568545738002876E-3"/>
                  <c:y val="-4.617921535331645E-3"/>
                </c:manualLayout>
              </c:layout>
              <c:tx>
                <c:rich>
                  <a:bodyPr/>
                  <a:lstStyle/>
                  <a:p>
                    <a:fld id="{EEE60562-6922-4460-BD33-C42FB5957C59}" type="VALUE">
                      <a:rPr lang="en-US">
                        <a:solidFill>
                          <a:srgbClr val="6BB2E7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4957-46FD-8336-71DDE8E5663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rgbClr val="739FDF"/>
                    </a:solidFill>
                    <a:latin typeface="Montserrat" pitchFamily="2" charset="0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'8B'!$A$3:$A$20</c:f>
              <c:strCache>
                <c:ptCount val="18"/>
                <c:pt idx="0">
                  <c:v>ARG</c:v>
                </c:pt>
                <c:pt idx="1">
                  <c:v>BOL</c:v>
                </c:pt>
                <c:pt idx="2">
                  <c:v>BRA</c:v>
                </c:pt>
                <c:pt idx="3">
                  <c:v>CHL</c:v>
                </c:pt>
                <c:pt idx="4">
                  <c:v>COL</c:v>
                </c:pt>
                <c:pt idx="5">
                  <c:v>CRI</c:v>
                </c:pt>
                <c:pt idx="6">
                  <c:v>DOM</c:v>
                </c:pt>
                <c:pt idx="7">
                  <c:v>ECU</c:v>
                </c:pt>
                <c:pt idx="8">
                  <c:v>GTM</c:v>
                </c:pt>
                <c:pt idx="9">
                  <c:v>GUY</c:v>
                </c:pt>
                <c:pt idx="10">
                  <c:v>MEX</c:v>
                </c:pt>
                <c:pt idx="11">
                  <c:v>PAN</c:v>
                </c:pt>
                <c:pt idx="12">
                  <c:v>PER</c:v>
                </c:pt>
                <c:pt idx="13">
                  <c:v>PRY</c:v>
                </c:pt>
                <c:pt idx="14">
                  <c:v>SLV</c:v>
                </c:pt>
                <c:pt idx="15">
                  <c:v>URY</c:v>
                </c:pt>
                <c:pt idx="16">
                  <c:v>VEN</c:v>
                </c:pt>
                <c:pt idx="17">
                  <c:v>LAC</c:v>
                </c:pt>
              </c:strCache>
            </c:strRef>
          </c:cat>
          <c:val>
            <c:numRef>
              <c:f>'8B'!$K$3:$K$20</c:f>
              <c:numCache>
                <c:formatCode>0</c:formatCode>
                <c:ptCount val="18"/>
                <c:pt idx="0">
                  <c:v>16.284386231805136</c:v>
                </c:pt>
                <c:pt idx="1">
                  <c:v>14.831019594818995</c:v>
                </c:pt>
                <c:pt idx="2">
                  <c:v>25.201382464239416</c:v>
                </c:pt>
                <c:pt idx="3">
                  <c:v>33.280181098219373</c:v>
                </c:pt>
                <c:pt idx="4">
                  <c:v>18.254268567675982</c:v>
                </c:pt>
                <c:pt idx="5">
                  <c:v>28.382744915994284</c:v>
                </c:pt>
                <c:pt idx="6">
                  <c:v>38.033690723363804</c:v>
                </c:pt>
                <c:pt idx="7">
                  <c:v>34.406424493622573</c:v>
                </c:pt>
                <c:pt idx="8">
                  <c:v>25.936668695289388</c:v>
                </c:pt>
                <c:pt idx="9">
                  <c:v>25.265468098447407</c:v>
                </c:pt>
                <c:pt idx="10">
                  <c:v>20.238219795607737</c:v>
                </c:pt>
                <c:pt idx="11">
                  <c:v>12.488841310018596</c:v>
                </c:pt>
                <c:pt idx="12">
                  <c:v>25.794113094195527</c:v>
                </c:pt>
                <c:pt idx="13">
                  <c:v>24.578248022843692</c:v>
                </c:pt>
                <c:pt idx="14">
                  <c:v>31.886104373718251</c:v>
                </c:pt>
                <c:pt idx="15">
                  <c:v>35.39600594549367</c:v>
                </c:pt>
                <c:pt idx="16">
                  <c:v>6.6307253410756974</c:v>
                </c:pt>
                <c:pt idx="17">
                  <c:v>25.037756658414022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21-444F-ACF7-665148776379}"/>
            </c:ext>
          </c:extLst>
        </c:ser>
        <c:ser>
          <c:idx val="1"/>
          <c:order val="1"/>
          <c:tx>
            <c:strRef>
              <c:f>'8B'!$L$2</c:f>
              <c:strCache>
                <c:ptCount val="1"/>
                <c:pt idx="0">
                  <c:v>Moderate Poor</c:v>
                </c:pt>
              </c:strCache>
            </c:strRef>
          </c:tx>
          <c:spPr>
            <a:solidFill>
              <a:srgbClr val="004E70"/>
            </a:solidFill>
            <a:ln>
              <a:noFill/>
            </a:ln>
            <a:effectLst/>
          </c:spPr>
          <c:invertIfNegative val="0"/>
          <c:dLbls>
            <c:dLbl>
              <c:idx val="17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957-46FD-8336-71DDE8E5663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rgbClr val="004E70"/>
                    </a:solidFill>
                    <a:latin typeface="Montserrat" pitchFamily="2" charset="0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'8B'!$A$3:$A$20</c:f>
              <c:strCache>
                <c:ptCount val="18"/>
                <c:pt idx="0">
                  <c:v>ARG</c:v>
                </c:pt>
                <c:pt idx="1">
                  <c:v>BOL</c:v>
                </c:pt>
                <c:pt idx="2">
                  <c:v>BRA</c:v>
                </c:pt>
                <c:pt idx="3">
                  <c:v>CHL</c:v>
                </c:pt>
                <c:pt idx="4">
                  <c:v>COL</c:v>
                </c:pt>
                <c:pt idx="5">
                  <c:v>CRI</c:v>
                </c:pt>
                <c:pt idx="6">
                  <c:v>DOM</c:v>
                </c:pt>
                <c:pt idx="7">
                  <c:v>ECU</c:v>
                </c:pt>
                <c:pt idx="8">
                  <c:v>GTM</c:v>
                </c:pt>
                <c:pt idx="9">
                  <c:v>GUY</c:v>
                </c:pt>
                <c:pt idx="10">
                  <c:v>MEX</c:v>
                </c:pt>
                <c:pt idx="11">
                  <c:v>PAN</c:v>
                </c:pt>
                <c:pt idx="12">
                  <c:v>PER</c:v>
                </c:pt>
                <c:pt idx="13">
                  <c:v>PRY</c:v>
                </c:pt>
                <c:pt idx="14">
                  <c:v>SLV</c:v>
                </c:pt>
                <c:pt idx="15">
                  <c:v>URY</c:v>
                </c:pt>
                <c:pt idx="16">
                  <c:v>VEN</c:v>
                </c:pt>
                <c:pt idx="17">
                  <c:v>LAC</c:v>
                </c:pt>
              </c:strCache>
            </c:strRef>
          </c:cat>
          <c:val>
            <c:numRef>
              <c:f>'8B'!$L$3:$L$20</c:f>
              <c:numCache>
                <c:formatCode>0</c:formatCode>
                <c:ptCount val="18"/>
                <c:pt idx="0">
                  <c:v>35.325373207742061</c:v>
                </c:pt>
                <c:pt idx="1">
                  <c:v>36.067300849266971</c:v>
                </c:pt>
                <c:pt idx="2">
                  <c:v>37.07314972673538</c:v>
                </c:pt>
                <c:pt idx="3">
                  <c:v>41.921504240933224</c:v>
                </c:pt>
                <c:pt idx="4">
                  <c:v>33.460032123048684</c:v>
                </c:pt>
                <c:pt idx="5">
                  <c:v>41.698739961835471</c:v>
                </c:pt>
                <c:pt idx="6">
                  <c:v>53.346184105150954</c:v>
                </c:pt>
                <c:pt idx="7">
                  <c:v>54.436026344556439</c:v>
                </c:pt>
                <c:pt idx="8">
                  <c:v>44.489329316915523</c:v>
                </c:pt>
                <c:pt idx="9">
                  <c:v>43.614660801822623</c:v>
                </c:pt>
                <c:pt idx="10">
                  <c:v>40.595973147915956</c:v>
                </c:pt>
                <c:pt idx="11">
                  <c:v>29.977066388944301</c:v>
                </c:pt>
                <c:pt idx="12">
                  <c:v>45.661962219804742</c:v>
                </c:pt>
                <c:pt idx="13">
                  <c:v>43.214684994296313</c:v>
                </c:pt>
                <c:pt idx="14">
                  <c:v>53.803997738865228</c:v>
                </c:pt>
                <c:pt idx="15">
                  <c:v>43.930231177550496</c:v>
                </c:pt>
                <c:pt idx="16">
                  <c:v>20.896806997017169</c:v>
                </c:pt>
                <c:pt idx="17">
                  <c:v>41.511728133416213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21-444F-ACF7-6651487763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9"/>
        <c:overlap val="-1"/>
        <c:axId val="197782384"/>
        <c:axId val="197792944"/>
      </c:barChart>
      <c:catAx>
        <c:axId val="197782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ntserrat" pitchFamily="2" charset="0"/>
                <a:ea typeface="+mn-ea"/>
                <a:cs typeface="+mn-cs"/>
              </a:defRPr>
            </a:pPr>
            <a:endParaRPr lang="es-MX"/>
          </a:p>
        </c:txPr>
        <c:crossAx val="197792944"/>
        <c:crosses val="autoZero"/>
        <c:auto val="1"/>
        <c:lblAlgn val="ctr"/>
        <c:lblOffset val="100"/>
        <c:noMultiLvlLbl val="0"/>
      </c:catAx>
      <c:valAx>
        <c:axId val="197792944"/>
        <c:scaling>
          <c:orientation val="minMax"/>
          <c:max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ontserrat" pitchFamily="2" charset="0"/>
                    <a:ea typeface="+mn-ea"/>
                    <a:cs typeface="+mn-cs"/>
                  </a:defRPr>
                </a:pPr>
                <a:r>
                  <a:rPr lang="en-US"/>
                  <a:t>Cents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Montserrat" pitchFamily="2" charset="0"/>
                  <a:ea typeface="+mn-ea"/>
                  <a:cs typeface="+mn-cs"/>
                </a:defRPr>
              </a:pPr>
              <a:endParaRPr lang="es-MX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ntserrat" pitchFamily="2" charset="0"/>
                <a:ea typeface="+mn-ea"/>
                <a:cs typeface="+mn-cs"/>
              </a:defRPr>
            </a:pPr>
            <a:endParaRPr lang="es-MX"/>
          </a:p>
        </c:txPr>
        <c:crossAx val="197782384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77B8E9"/>
                </a:solidFill>
                <a:latin typeface="Montserrat" pitchFamily="2" charset="0"/>
                <a:ea typeface="+mn-ea"/>
                <a:cs typeface="+mn-cs"/>
              </a:defRPr>
            </a:pPr>
            <a:endParaRPr lang="es-MX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004E70"/>
                </a:solidFill>
                <a:latin typeface="Montserrat" pitchFamily="2" charset="0"/>
                <a:ea typeface="+mn-ea"/>
                <a:cs typeface="+mn-cs"/>
              </a:defRPr>
            </a:pPr>
            <a:endParaRPr lang="es-MX"/>
          </a:p>
        </c:txPr>
      </c:legendEntry>
      <c:layout>
        <c:manualLayout>
          <c:xMode val="edge"/>
          <c:yMode val="edge"/>
          <c:x val="0.32986340611847209"/>
          <c:y val="0.92023017469678836"/>
          <c:w val="0.40552125838785574"/>
          <c:h val="7.97698253032116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ontserrat" pitchFamily="2" charset="0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Montserrat" pitchFamily="2" charset="0"/>
        </a:defRPr>
      </a:pPr>
      <a:endParaRPr lang="es-MX"/>
    </a:p>
  </c:txPr>
  <c:printSettings>
    <c:headerFooter/>
    <c:pageMargins b="0.75" l="0.7" r="0.7" t="0.75" header="0.3" footer="0.3"/>
    <c:pageSetup/>
  </c:printSettings>
  <c:userShapes r:id="rId3"/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008080"/>
            </a:solidFill>
            <a:ln>
              <a:solidFill>
                <a:schemeClr val="tx1">
                  <a:lumMod val="15000"/>
                  <a:lumOff val="85000"/>
                  <a:alpha val="66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008080"/>
                    </a:solidFill>
                    <a:latin typeface="Montserrat" pitchFamily="2" charset="0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'9A'!$A$1:$A$5</c:f>
              <c:strCache>
                <c:ptCount val="5"/>
                <c:pt idx="0">
                  <c:v>Quintile 1</c:v>
                </c:pt>
                <c:pt idx="1">
                  <c:v>Quintile 2</c:v>
                </c:pt>
                <c:pt idx="2">
                  <c:v>Quintile 3</c:v>
                </c:pt>
                <c:pt idx="3">
                  <c:v>Quintile 4</c:v>
                </c:pt>
                <c:pt idx="4">
                  <c:v>Quintile 5</c:v>
                </c:pt>
              </c:strCache>
            </c:strRef>
          </c:cat>
          <c:val>
            <c:numRef>
              <c:f>'9A'!$B$1:$B$5</c:f>
              <c:numCache>
                <c:formatCode>0</c:formatCode>
                <c:ptCount val="5"/>
                <c:pt idx="0">
                  <c:v>48.599998474121087</c:v>
                </c:pt>
                <c:pt idx="1">
                  <c:v>41.099998474121087</c:v>
                </c:pt>
                <c:pt idx="2">
                  <c:v>34.299999237060547</c:v>
                </c:pt>
                <c:pt idx="3">
                  <c:v>28.60000038146973</c:v>
                </c:pt>
                <c:pt idx="4">
                  <c:v>20.70000076293945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BD-40A5-8495-4E74CADCFF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21395487"/>
        <c:axId val="621397407"/>
      </c:barChart>
      <c:catAx>
        <c:axId val="6213954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ntserrat" pitchFamily="2" charset="0"/>
                <a:ea typeface="+mn-ea"/>
                <a:cs typeface="+mn-cs"/>
              </a:defRPr>
            </a:pPr>
            <a:endParaRPr lang="es-MX"/>
          </a:p>
        </c:txPr>
        <c:crossAx val="621397407"/>
        <c:crosses val="autoZero"/>
        <c:auto val="1"/>
        <c:lblAlgn val="ctr"/>
        <c:lblOffset val="100"/>
        <c:noMultiLvlLbl val="0"/>
      </c:catAx>
      <c:valAx>
        <c:axId val="621397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ontserrat" pitchFamily="2" charset="0"/>
                    <a:ea typeface="+mn-ea"/>
                    <a:cs typeface="+mn-cs"/>
                  </a:defRPr>
                </a:pPr>
                <a:r>
                  <a:rPr lang="en-US"/>
                  <a:t>% of the 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Montserrat" pitchFamily="2" charset="0"/>
                  <a:ea typeface="+mn-ea"/>
                  <a:cs typeface="+mn-cs"/>
                </a:defRPr>
              </a:pPr>
              <a:endParaRPr lang="es-MX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ntserrat" pitchFamily="2" charset="0"/>
                <a:ea typeface="+mn-ea"/>
                <a:cs typeface="+mn-cs"/>
              </a:defRPr>
            </a:pPr>
            <a:endParaRPr lang="es-MX"/>
          </a:p>
        </c:txPr>
        <c:crossAx val="621395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Montserrat" pitchFamily="2" charset="0"/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'9B'!$B$2</c:f>
              <c:strCache>
                <c:ptCount val="1"/>
                <c:pt idx="0">
                  <c:v>Extreme Poor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18"/>
              <c:layout>
                <c:manualLayout>
                  <c:x val="-5.6776155981535679E-3"/>
                  <c:y val="8.9445976911918575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3.6790949076035119E-2"/>
                      <c:h val="5.704547079267245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3107-42A8-B338-3DBB255EA35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rgbClr val="77B8E9"/>
                    </a:solidFill>
                    <a:latin typeface="Montserrat" pitchFamily="2" charset="0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'9B'!$A$3:$A$21</c:f>
              <c:strCache>
                <c:ptCount val="19"/>
                <c:pt idx="0">
                  <c:v>ARG</c:v>
                </c:pt>
                <c:pt idx="1">
                  <c:v>BOL</c:v>
                </c:pt>
                <c:pt idx="2">
                  <c:v>BRA</c:v>
                </c:pt>
                <c:pt idx="3">
                  <c:v>CHL</c:v>
                </c:pt>
                <c:pt idx="4">
                  <c:v>COL</c:v>
                </c:pt>
                <c:pt idx="5">
                  <c:v>CRI</c:v>
                </c:pt>
                <c:pt idx="6">
                  <c:v>DOM</c:v>
                </c:pt>
                <c:pt idx="7">
                  <c:v>ECU</c:v>
                </c:pt>
                <c:pt idx="8">
                  <c:v>GTM</c:v>
                </c:pt>
                <c:pt idx="9">
                  <c:v>GUY</c:v>
                </c:pt>
                <c:pt idx="10">
                  <c:v>HND</c:v>
                </c:pt>
                <c:pt idx="11">
                  <c:v>MEX</c:v>
                </c:pt>
                <c:pt idx="12">
                  <c:v>PAN</c:v>
                </c:pt>
                <c:pt idx="13">
                  <c:v>PER</c:v>
                </c:pt>
                <c:pt idx="14">
                  <c:v>PRY</c:v>
                </c:pt>
                <c:pt idx="15">
                  <c:v>SLV</c:v>
                </c:pt>
                <c:pt idx="16">
                  <c:v>URY</c:v>
                </c:pt>
                <c:pt idx="17">
                  <c:v>VEN</c:v>
                </c:pt>
                <c:pt idx="18">
                  <c:v>LAC</c:v>
                </c:pt>
              </c:strCache>
            </c:strRef>
          </c:cat>
          <c:val>
            <c:numRef>
              <c:f>'9B'!$B$3:$B$21</c:f>
              <c:numCache>
                <c:formatCode>0</c:formatCode>
                <c:ptCount val="19"/>
                <c:pt idx="0">
                  <c:v>9.6635819999999999</c:v>
                </c:pt>
                <c:pt idx="1">
                  <c:v>6.0762739999999997</c:v>
                </c:pt>
                <c:pt idx="2">
                  <c:v>6.9891560000000004</c:v>
                </c:pt>
                <c:pt idx="3">
                  <c:v>9.9112279999999995</c:v>
                </c:pt>
                <c:pt idx="4">
                  <c:v>5.7688930000000003</c:v>
                </c:pt>
                <c:pt idx="5">
                  <c:v>5.9888940000000002</c:v>
                </c:pt>
                <c:pt idx="6">
                  <c:v>6.4080919999999999</c:v>
                </c:pt>
                <c:pt idx="7">
                  <c:v>6.6016870000000001</c:v>
                </c:pt>
                <c:pt idx="8">
                  <c:v>3.3634249999999999</c:v>
                </c:pt>
                <c:pt idx="9">
                  <c:v>8.1851380000000002</c:v>
                </c:pt>
                <c:pt idx="10">
                  <c:v>4.1763240000000001</c:v>
                </c:pt>
                <c:pt idx="11">
                  <c:v>5.6137240000000004</c:v>
                </c:pt>
                <c:pt idx="12">
                  <c:v>6.0237879999999997</c:v>
                </c:pt>
                <c:pt idx="13">
                  <c:v>6.6459659999999996</c:v>
                </c:pt>
                <c:pt idx="14">
                  <c:v>6.3672060000000004</c:v>
                </c:pt>
                <c:pt idx="15">
                  <c:v>4.5811469999999996</c:v>
                </c:pt>
                <c:pt idx="16">
                  <c:v>7.1369509999999998</c:v>
                </c:pt>
                <c:pt idx="17">
                  <c:v>9.4801110000000008</c:v>
                </c:pt>
                <c:pt idx="18">
                  <c:v>6.6869139999999998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28-4983-90C4-98C47E47D56C}"/>
            </c:ext>
          </c:extLst>
        </c:ser>
        <c:ser>
          <c:idx val="1"/>
          <c:order val="1"/>
          <c:tx>
            <c:strRef>
              <c:f>'9B'!$C$2</c:f>
              <c:strCache>
                <c:ptCount val="1"/>
                <c:pt idx="0">
                  <c:v>Moderate Poor</c:v>
                </c:pt>
              </c:strCache>
            </c:strRef>
          </c:tx>
          <c:spPr>
            <a:solidFill>
              <a:srgbClr val="004E70"/>
            </a:solidFill>
            <a:ln>
              <a:noFill/>
            </a:ln>
            <a:effectLst/>
          </c:spPr>
          <c:invertIfNegative val="0"/>
          <c:dLbls>
            <c:dLbl>
              <c:idx val="18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107-42A8-B338-3DBB255EA35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rgbClr val="004E70"/>
                    </a:solidFill>
                    <a:latin typeface="Montserrat" pitchFamily="2" charset="0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'9B'!$A$3:$A$21</c:f>
              <c:strCache>
                <c:ptCount val="19"/>
                <c:pt idx="0">
                  <c:v>ARG</c:v>
                </c:pt>
                <c:pt idx="1">
                  <c:v>BOL</c:v>
                </c:pt>
                <c:pt idx="2">
                  <c:v>BRA</c:v>
                </c:pt>
                <c:pt idx="3">
                  <c:v>CHL</c:v>
                </c:pt>
                <c:pt idx="4">
                  <c:v>COL</c:v>
                </c:pt>
                <c:pt idx="5">
                  <c:v>CRI</c:v>
                </c:pt>
                <c:pt idx="6">
                  <c:v>DOM</c:v>
                </c:pt>
                <c:pt idx="7">
                  <c:v>ECU</c:v>
                </c:pt>
                <c:pt idx="8">
                  <c:v>GTM</c:v>
                </c:pt>
                <c:pt idx="9">
                  <c:v>GUY</c:v>
                </c:pt>
                <c:pt idx="10">
                  <c:v>HND</c:v>
                </c:pt>
                <c:pt idx="11">
                  <c:v>MEX</c:v>
                </c:pt>
                <c:pt idx="12">
                  <c:v>PAN</c:v>
                </c:pt>
                <c:pt idx="13">
                  <c:v>PER</c:v>
                </c:pt>
                <c:pt idx="14">
                  <c:v>PRY</c:v>
                </c:pt>
                <c:pt idx="15">
                  <c:v>SLV</c:v>
                </c:pt>
                <c:pt idx="16">
                  <c:v>URY</c:v>
                </c:pt>
                <c:pt idx="17">
                  <c:v>VEN</c:v>
                </c:pt>
                <c:pt idx="18">
                  <c:v>LAC</c:v>
                </c:pt>
              </c:strCache>
            </c:strRef>
          </c:cat>
          <c:val>
            <c:numRef>
              <c:f>'9B'!$C$3:$C$21</c:f>
              <c:numCache>
                <c:formatCode>0</c:formatCode>
                <c:ptCount val="19"/>
                <c:pt idx="0">
                  <c:v>9.2171620000000001</c:v>
                </c:pt>
                <c:pt idx="1">
                  <c:v>6.846635</c:v>
                </c:pt>
                <c:pt idx="2">
                  <c:v>7.8238089999999998</c:v>
                </c:pt>
                <c:pt idx="3">
                  <c:v>8.8098259999999993</c:v>
                </c:pt>
                <c:pt idx="4">
                  <c:v>7.0674640000000002</c:v>
                </c:pt>
                <c:pt idx="5">
                  <c:v>6.260319</c:v>
                </c:pt>
                <c:pt idx="6">
                  <c:v>7.4849110000000003</c:v>
                </c:pt>
                <c:pt idx="7">
                  <c:v>6.9768249999999998</c:v>
                </c:pt>
                <c:pt idx="8">
                  <c:v>4.9032289999999996</c:v>
                </c:pt>
                <c:pt idx="9">
                  <c:v>8.1622520000000005</c:v>
                </c:pt>
                <c:pt idx="10">
                  <c:v>4.8957199999999998</c:v>
                </c:pt>
                <c:pt idx="11">
                  <c:v>7.0383639999999996</c:v>
                </c:pt>
                <c:pt idx="12">
                  <c:v>7.0007330000000003</c:v>
                </c:pt>
                <c:pt idx="13">
                  <c:v>7.4986069999999998</c:v>
                </c:pt>
                <c:pt idx="14">
                  <c:v>7.230677</c:v>
                </c:pt>
                <c:pt idx="15">
                  <c:v>5.864471</c:v>
                </c:pt>
                <c:pt idx="16">
                  <c:v>7.6718599999999997</c:v>
                </c:pt>
                <c:pt idx="17">
                  <c:v>9.8724889999999998</c:v>
                </c:pt>
                <c:pt idx="18">
                  <c:v>7.5455069999999997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28-4983-90C4-98C47E47D56C}"/>
            </c:ext>
          </c:extLst>
        </c:ser>
        <c:ser>
          <c:idx val="2"/>
          <c:order val="2"/>
          <c:tx>
            <c:strRef>
              <c:f>'9B'!$D$2</c:f>
              <c:strCache>
                <c:ptCount val="1"/>
                <c:pt idx="0">
                  <c:v>Not Poor</c:v>
                </c:pt>
              </c:strCache>
            </c:strRef>
          </c:tx>
          <c:spPr>
            <a:solidFill>
              <a:srgbClr val="D9D9D9"/>
            </a:solidFill>
            <a:ln>
              <a:noFill/>
            </a:ln>
            <a:effectLst/>
          </c:spPr>
          <c:invertIfNegative val="0"/>
          <c:dLbls>
            <c:dLbl>
              <c:idx val="18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107-42A8-B338-3DBB255EA35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bg1">
                        <a:lumMod val="50000"/>
                      </a:schemeClr>
                    </a:solidFill>
                    <a:latin typeface="Montserrat" pitchFamily="2" charset="0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'9B'!$A$3:$A$21</c:f>
              <c:strCache>
                <c:ptCount val="19"/>
                <c:pt idx="0">
                  <c:v>ARG</c:v>
                </c:pt>
                <c:pt idx="1">
                  <c:v>BOL</c:v>
                </c:pt>
                <c:pt idx="2">
                  <c:v>BRA</c:v>
                </c:pt>
                <c:pt idx="3">
                  <c:v>CHL</c:v>
                </c:pt>
                <c:pt idx="4">
                  <c:v>COL</c:v>
                </c:pt>
                <c:pt idx="5">
                  <c:v>CRI</c:v>
                </c:pt>
                <c:pt idx="6">
                  <c:v>DOM</c:v>
                </c:pt>
                <c:pt idx="7">
                  <c:v>ECU</c:v>
                </c:pt>
                <c:pt idx="8">
                  <c:v>GTM</c:v>
                </c:pt>
                <c:pt idx="9">
                  <c:v>GUY</c:v>
                </c:pt>
                <c:pt idx="10">
                  <c:v>HND</c:v>
                </c:pt>
                <c:pt idx="11">
                  <c:v>MEX</c:v>
                </c:pt>
                <c:pt idx="12">
                  <c:v>PAN</c:v>
                </c:pt>
                <c:pt idx="13">
                  <c:v>PER</c:v>
                </c:pt>
                <c:pt idx="14">
                  <c:v>PRY</c:v>
                </c:pt>
                <c:pt idx="15">
                  <c:v>SLV</c:v>
                </c:pt>
                <c:pt idx="16">
                  <c:v>URY</c:v>
                </c:pt>
                <c:pt idx="17">
                  <c:v>VEN</c:v>
                </c:pt>
                <c:pt idx="18">
                  <c:v>LAC</c:v>
                </c:pt>
              </c:strCache>
            </c:strRef>
          </c:cat>
          <c:val>
            <c:numRef>
              <c:f>'9B'!$D$3:$D$21</c:f>
              <c:numCache>
                <c:formatCode>0</c:formatCode>
                <c:ptCount val="19"/>
                <c:pt idx="0">
                  <c:v>11.27585</c:v>
                </c:pt>
                <c:pt idx="1">
                  <c:v>10.373799999999999</c:v>
                </c:pt>
                <c:pt idx="2">
                  <c:v>10.191050000000001</c:v>
                </c:pt>
                <c:pt idx="3">
                  <c:v>11.286910000000001</c:v>
                </c:pt>
                <c:pt idx="4">
                  <c:v>10.014889999999999</c:v>
                </c:pt>
                <c:pt idx="5">
                  <c:v>9.3483330000000002</c:v>
                </c:pt>
                <c:pt idx="6">
                  <c:v>9.0614659999999994</c:v>
                </c:pt>
                <c:pt idx="7">
                  <c:v>9.5584749999999996</c:v>
                </c:pt>
                <c:pt idx="8">
                  <c:v>7.584543</c:v>
                </c:pt>
                <c:pt idx="9">
                  <c:v>8.8430809999999997</c:v>
                </c:pt>
                <c:pt idx="10">
                  <c:v>7.5145049999999998</c:v>
                </c:pt>
                <c:pt idx="11">
                  <c:v>10.10192</c:v>
                </c:pt>
                <c:pt idx="12">
                  <c:v>10.705579999999999</c:v>
                </c:pt>
                <c:pt idx="13">
                  <c:v>9.9939140000000002</c:v>
                </c:pt>
                <c:pt idx="14">
                  <c:v>10.56204</c:v>
                </c:pt>
                <c:pt idx="15">
                  <c:v>8.3696920000000006</c:v>
                </c:pt>
                <c:pt idx="16">
                  <c:v>10.295389999999999</c:v>
                </c:pt>
                <c:pt idx="17">
                  <c:v>10.83037</c:v>
                </c:pt>
                <c:pt idx="18">
                  <c:v>10.094810000000001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28-4983-90C4-98C47E47D5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1074672"/>
        <c:axId val="551063152"/>
      </c:barChart>
      <c:catAx>
        <c:axId val="551074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ntserrat" pitchFamily="2" charset="0"/>
                <a:ea typeface="+mn-ea"/>
                <a:cs typeface="+mn-cs"/>
              </a:defRPr>
            </a:pPr>
            <a:endParaRPr lang="es-MX"/>
          </a:p>
        </c:txPr>
        <c:crossAx val="551063152"/>
        <c:crosses val="autoZero"/>
        <c:auto val="1"/>
        <c:lblAlgn val="ctr"/>
        <c:lblOffset val="100"/>
        <c:noMultiLvlLbl val="0"/>
      </c:catAx>
      <c:valAx>
        <c:axId val="55106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ntserrat" pitchFamily="2" charset="0"/>
                <a:ea typeface="+mn-ea"/>
                <a:cs typeface="+mn-cs"/>
              </a:defRPr>
            </a:pPr>
            <a:endParaRPr lang="es-MX"/>
          </a:p>
        </c:txPr>
        <c:crossAx val="551074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ontserrat" pitchFamily="2" charset="0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Montserrat" pitchFamily="2" charset="0"/>
        </a:defRPr>
      </a:pPr>
      <a:endParaRPr lang="es-MX"/>
    </a:p>
  </c:txPr>
  <c:printSettings>
    <c:headerFooter/>
    <c:pageMargins b="0.75" l="0.7" r="0.7" t="0.75" header="0.3" footer="0.3"/>
    <c:pageSetup/>
  </c:printSettings>
  <c:userShapes r:id="rId3"/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'9B'!$F$2</c:f>
              <c:strCache>
                <c:ptCount val="1"/>
                <c:pt idx="0">
                  <c:v>Extreme Poor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'9B'!$A$3:$A$21</c15:sqref>
                  </c15:fullRef>
                </c:ext>
              </c:extLst>
              <c:f>('9B'!$A$3:$A$10,'9B'!$A$12:$A$21)</c:f>
              <c:strCache>
                <c:ptCount val="18"/>
                <c:pt idx="0">
                  <c:v>ARG</c:v>
                </c:pt>
                <c:pt idx="1">
                  <c:v>BOL</c:v>
                </c:pt>
                <c:pt idx="2">
                  <c:v>BRA</c:v>
                </c:pt>
                <c:pt idx="3">
                  <c:v>CHL</c:v>
                </c:pt>
                <c:pt idx="4">
                  <c:v>COL</c:v>
                </c:pt>
                <c:pt idx="5">
                  <c:v>CRI</c:v>
                </c:pt>
                <c:pt idx="6">
                  <c:v>DOM</c:v>
                </c:pt>
                <c:pt idx="7">
                  <c:v>ECU</c:v>
                </c:pt>
                <c:pt idx="8">
                  <c:v>GUY</c:v>
                </c:pt>
                <c:pt idx="9">
                  <c:v>HND</c:v>
                </c:pt>
                <c:pt idx="10">
                  <c:v>MEX</c:v>
                </c:pt>
                <c:pt idx="11">
                  <c:v>PAN</c:v>
                </c:pt>
                <c:pt idx="12">
                  <c:v>PER</c:v>
                </c:pt>
                <c:pt idx="13">
                  <c:v>PRY</c:v>
                </c:pt>
                <c:pt idx="14">
                  <c:v>SLV</c:v>
                </c:pt>
                <c:pt idx="15">
                  <c:v>URY</c:v>
                </c:pt>
                <c:pt idx="16">
                  <c:v>VEN</c:v>
                </c:pt>
                <c:pt idx="17">
                  <c:v>LAC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'9B'!$F$3:$F$21</c15:sqref>
                  </c15:fullRef>
                </c:ext>
              </c:extLst>
              <c:f>('9B'!$F$3:$F$10,'9B'!$F$12:$F$21)</c:f>
              <c:numCache>
                <c:formatCode>0%</c:formatCode>
                <c:ptCount val="18"/>
                <c:pt idx="0">
                  <c:v>0.91483740000000002</c:v>
                </c:pt>
                <c:pt idx="1">
                  <c:v>0.52714119999999998</c:v>
                </c:pt>
                <c:pt idx="2">
                  <c:v>0.42209659999999999</c:v>
                </c:pt>
                <c:pt idx="3">
                  <c:v>0.7758311</c:v>
                </c:pt>
                <c:pt idx="4">
                  <c:v>0.48553990000000002</c:v>
                </c:pt>
                <c:pt idx="5">
                  <c:v>0.74193350000000002</c:v>
                </c:pt>
                <c:pt idx="6">
                  <c:v>0.55743039999999999</c:v>
                </c:pt>
                <c:pt idx="7">
                  <c:v>0.60400520000000002</c:v>
                </c:pt>
                <c:pt idx="8">
                  <c:v>0.88298670000000001</c:v>
                </c:pt>
                <c:pt idx="9">
                  <c:v>0.52571520000000005</c:v>
                </c:pt>
                <c:pt idx="10">
                  <c:v>0.87742920000000002</c:v>
                </c:pt>
                <c:pt idx="11">
                  <c:v>0.61273359999999999</c:v>
                </c:pt>
                <c:pt idx="12">
                  <c:v>0.71806270000000005</c:v>
                </c:pt>
                <c:pt idx="13">
                  <c:v>0.97564320000000004</c:v>
                </c:pt>
                <c:pt idx="14">
                  <c:v>0.48072549999999997</c:v>
                </c:pt>
                <c:pt idx="15">
                  <c:v>0.94280280000000005</c:v>
                </c:pt>
                <c:pt idx="16">
                  <c:v>0.98353550000000001</c:v>
                </c:pt>
                <c:pt idx="17">
                  <c:v>0.63692720000000003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AF-4D6B-AA6F-6284BC81E4FE}"/>
            </c:ext>
          </c:extLst>
        </c:ser>
        <c:ser>
          <c:idx val="1"/>
          <c:order val="1"/>
          <c:tx>
            <c:strRef>
              <c:f>'9B'!$G$2</c:f>
              <c:strCache>
                <c:ptCount val="1"/>
                <c:pt idx="0">
                  <c:v>Moderate Poor</c:v>
                </c:pt>
              </c:strCache>
            </c:strRef>
          </c:tx>
          <c:spPr>
            <a:solidFill>
              <a:srgbClr val="004E7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'9B'!$A$3:$A$21</c15:sqref>
                  </c15:fullRef>
                </c:ext>
              </c:extLst>
              <c:f>('9B'!$A$3:$A$10,'9B'!$A$12:$A$21)</c:f>
              <c:strCache>
                <c:ptCount val="18"/>
                <c:pt idx="0">
                  <c:v>ARG</c:v>
                </c:pt>
                <c:pt idx="1">
                  <c:v>BOL</c:v>
                </c:pt>
                <c:pt idx="2">
                  <c:v>BRA</c:v>
                </c:pt>
                <c:pt idx="3">
                  <c:v>CHL</c:v>
                </c:pt>
                <c:pt idx="4">
                  <c:v>COL</c:v>
                </c:pt>
                <c:pt idx="5">
                  <c:v>CRI</c:v>
                </c:pt>
                <c:pt idx="6">
                  <c:v>DOM</c:v>
                </c:pt>
                <c:pt idx="7">
                  <c:v>ECU</c:v>
                </c:pt>
                <c:pt idx="8">
                  <c:v>GUY</c:v>
                </c:pt>
                <c:pt idx="9">
                  <c:v>HND</c:v>
                </c:pt>
                <c:pt idx="10">
                  <c:v>MEX</c:v>
                </c:pt>
                <c:pt idx="11">
                  <c:v>PAN</c:v>
                </c:pt>
                <c:pt idx="12">
                  <c:v>PER</c:v>
                </c:pt>
                <c:pt idx="13">
                  <c:v>PRY</c:v>
                </c:pt>
                <c:pt idx="14">
                  <c:v>SLV</c:v>
                </c:pt>
                <c:pt idx="15">
                  <c:v>URY</c:v>
                </c:pt>
                <c:pt idx="16">
                  <c:v>VEN</c:v>
                </c:pt>
                <c:pt idx="17">
                  <c:v>LAC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'9B'!$G$3:$G$21</c15:sqref>
                  </c15:fullRef>
                </c:ext>
              </c:extLst>
              <c:f>('9B'!$G$3:$G$10,'9B'!$G$12:$G$21)</c:f>
              <c:numCache>
                <c:formatCode>0%</c:formatCode>
                <c:ptCount val="18"/>
                <c:pt idx="0">
                  <c:v>0.91713270000000002</c:v>
                </c:pt>
                <c:pt idx="1">
                  <c:v>0.63935390000000003</c:v>
                </c:pt>
                <c:pt idx="2">
                  <c:v>0.42745519999999998</c:v>
                </c:pt>
                <c:pt idx="3">
                  <c:v>0.77535770000000004</c:v>
                </c:pt>
                <c:pt idx="4">
                  <c:v>0.59254059999999997</c:v>
                </c:pt>
                <c:pt idx="5">
                  <c:v>0.76443340000000004</c:v>
                </c:pt>
                <c:pt idx="6">
                  <c:v>0.56485350000000001</c:v>
                </c:pt>
                <c:pt idx="7">
                  <c:v>0.86373230000000001</c:v>
                </c:pt>
                <c:pt idx="8">
                  <c:v>0.88517239999999997</c:v>
                </c:pt>
                <c:pt idx="9">
                  <c:v>0.47118409999999999</c:v>
                </c:pt>
                <c:pt idx="10">
                  <c:v>0.90718189999999999</c:v>
                </c:pt>
                <c:pt idx="11">
                  <c:v>0.68916619999999995</c:v>
                </c:pt>
                <c:pt idx="12">
                  <c:v>0.80546220000000002</c:v>
                </c:pt>
                <c:pt idx="13">
                  <c:v>1</c:v>
                </c:pt>
                <c:pt idx="14">
                  <c:v>0.48601840000000002</c:v>
                </c:pt>
                <c:pt idx="15">
                  <c:v>0.99300739999999998</c:v>
                </c:pt>
                <c:pt idx="16">
                  <c:v>1</c:v>
                </c:pt>
                <c:pt idx="17">
                  <c:v>0.67191650000000003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AF-4D6B-AA6F-6284BC81E4FE}"/>
            </c:ext>
          </c:extLst>
        </c:ser>
        <c:ser>
          <c:idx val="2"/>
          <c:order val="2"/>
          <c:tx>
            <c:strRef>
              <c:f>'9B'!$H$2</c:f>
              <c:strCache>
                <c:ptCount val="1"/>
                <c:pt idx="0">
                  <c:v>Not Poor</c:v>
                </c:pt>
              </c:strCache>
            </c:strRef>
          </c:tx>
          <c:spPr>
            <a:solidFill>
              <a:srgbClr val="D9D9D9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'9B'!$A$3:$A$21</c15:sqref>
                  </c15:fullRef>
                </c:ext>
              </c:extLst>
              <c:f>('9B'!$A$3:$A$10,'9B'!$A$12:$A$21)</c:f>
              <c:strCache>
                <c:ptCount val="18"/>
                <c:pt idx="0">
                  <c:v>ARG</c:v>
                </c:pt>
                <c:pt idx="1">
                  <c:v>BOL</c:v>
                </c:pt>
                <c:pt idx="2">
                  <c:v>BRA</c:v>
                </c:pt>
                <c:pt idx="3">
                  <c:v>CHL</c:v>
                </c:pt>
                <c:pt idx="4">
                  <c:v>COL</c:v>
                </c:pt>
                <c:pt idx="5">
                  <c:v>CRI</c:v>
                </c:pt>
                <c:pt idx="6">
                  <c:v>DOM</c:v>
                </c:pt>
                <c:pt idx="7">
                  <c:v>ECU</c:v>
                </c:pt>
                <c:pt idx="8">
                  <c:v>GUY</c:v>
                </c:pt>
                <c:pt idx="9">
                  <c:v>HND</c:v>
                </c:pt>
                <c:pt idx="10">
                  <c:v>MEX</c:v>
                </c:pt>
                <c:pt idx="11">
                  <c:v>PAN</c:v>
                </c:pt>
                <c:pt idx="12">
                  <c:v>PER</c:v>
                </c:pt>
                <c:pt idx="13">
                  <c:v>PRY</c:v>
                </c:pt>
                <c:pt idx="14">
                  <c:v>SLV</c:v>
                </c:pt>
                <c:pt idx="15">
                  <c:v>URY</c:v>
                </c:pt>
                <c:pt idx="16">
                  <c:v>VEN</c:v>
                </c:pt>
                <c:pt idx="17">
                  <c:v>LAC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'9B'!$H$3:$H$21</c15:sqref>
                  </c15:fullRef>
                </c:ext>
              </c:extLst>
              <c:f>('9B'!$H$3:$H$10,'9B'!$H$12:$H$21)</c:f>
              <c:numCache>
                <c:formatCode>0%</c:formatCode>
                <c:ptCount val="18"/>
                <c:pt idx="0">
                  <c:v>0.94333160000000005</c:v>
                </c:pt>
                <c:pt idx="1">
                  <c:v>0.63362879999999999</c:v>
                </c:pt>
                <c:pt idx="2">
                  <c:v>0.46735569999999999</c:v>
                </c:pt>
                <c:pt idx="3">
                  <c:v>0.8604832</c:v>
                </c:pt>
                <c:pt idx="4">
                  <c:v>0.74913879999999999</c:v>
                </c:pt>
                <c:pt idx="5">
                  <c:v>0.80893610000000005</c:v>
                </c:pt>
                <c:pt idx="6">
                  <c:v>0.6780195</c:v>
                </c:pt>
                <c:pt idx="7">
                  <c:v>0.90104510000000004</c:v>
                </c:pt>
                <c:pt idx="8">
                  <c:v>0.87999280000000002</c:v>
                </c:pt>
                <c:pt idx="9">
                  <c:v>0.53536649999999997</c:v>
                </c:pt>
                <c:pt idx="10">
                  <c:v>0.92972120000000003</c:v>
                </c:pt>
                <c:pt idx="11">
                  <c:v>0.76728859999999999</c:v>
                </c:pt>
                <c:pt idx="12">
                  <c:v>0.82762340000000001</c:v>
                </c:pt>
                <c:pt idx="13">
                  <c:v>0.98851290000000003</c:v>
                </c:pt>
                <c:pt idx="14">
                  <c:v>0.56330009999999997</c:v>
                </c:pt>
                <c:pt idx="15">
                  <c:v>0.98299840000000005</c:v>
                </c:pt>
                <c:pt idx="16">
                  <c:v>0.99771449999999995</c:v>
                </c:pt>
                <c:pt idx="17">
                  <c:v>0.71619029999999995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AF-4D6B-AA6F-6284BC81E4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1633104"/>
        <c:axId val="571636944"/>
      </c:barChart>
      <c:catAx>
        <c:axId val="571633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ntserrat" pitchFamily="2" charset="0"/>
                <a:ea typeface="+mn-ea"/>
                <a:cs typeface="+mn-cs"/>
              </a:defRPr>
            </a:pPr>
            <a:endParaRPr lang="es-MX"/>
          </a:p>
        </c:txPr>
        <c:crossAx val="571636944"/>
        <c:crosses val="autoZero"/>
        <c:auto val="1"/>
        <c:lblAlgn val="ctr"/>
        <c:lblOffset val="100"/>
        <c:noMultiLvlLbl val="0"/>
      </c:catAx>
      <c:valAx>
        <c:axId val="5716369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ntserrat" pitchFamily="2" charset="0"/>
                <a:ea typeface="+mn-ea"/>
                <a:cs typeface="+mn-cs"/>
              </a:defRPr>
            </a:pPr>
            <a:endParaRPr lang="es-MX"/>
          </a:p>
        </c:txPr>
        <c:crossAx val="571633104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ontserrat" pitchFamily="2" charset="0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Montserrat" pitchFamily="2" charset="0"/>
        </a:defRPr>
      </a:pPr>
      <a:endParaRPr lang="es-MX"/>
    </a:p>
  </c:txPr>
  <c:printSettings>
    <c:headerFooter/>
    <c:pageMargins b="0.75" l="0.7" r="0.7" t="0.75" header="0.3" footer="0.3"/>
    <c:pageSetup/>
  </c:printSettings>
  <c:userShapes r:id="rId3"/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'9B'!$J$2</c:f>
              <c:strCache>
                <c:ptCount val="1"/>
                <c:pt idx="0">
                  <c:v>Extreme Poor</c:v>
                </c:pt>
              </c:strCache>
            </c:strRef>
          </c:tx>
          <c:spPr>
            <a:solidFill>
              <a:srgbClr val="77B8E9"/>
            </a:solidFill>
            <a:ln>
              <a:noFill/>
            </a:ln>
            <a:effectLst/>
          </c:spPr>
          <c:invertIfNegative val="0"/>
          <c:cat>
            <c:strRef>
              <c:f>'9B'!$A$3:$A$21</c:f>
              <c:strCache>
                <c:ptCount val="19"/>
                <c:pt idx="0">
                  <c:v>ARG</c:v>
                </c:pt>
                <c:pt idx="1">
                  <c:v>BOL</c:v>
                </c:pt>
                <c:pt idx="2">
                  <c:v>BRA</c:v>
                </c:pt>
                <c:pt idx="3">
                  <c:v>CHL</c:v>
                </c:pt>
                <c:pt idx="4">
                  <c:v>COL</c:v>
                </c:pt>
                <c:pt idx="5">
                  <c:v>CRI</c:v>
                </c:pt>
                <c:pt idx="6">
                  <c:v>DOM</c:v>
                </c:pt>
                <c:pt idx="7">
                  <c:v>ECU</c:v>
                </c:pt>
                <c:pt idx="8">
                  <c:v>GTM</c:v>
                </c:pt>
                <c:pt idx="9">
                  <c:v>GUY</c:v>
                </c:pt>
                <c:pt idx="10">
                  <c:v>HND</c:v>
                </c:pt>
                <c:pt idx="11">
                  <c:v>MEX</c:v>
                </c:pt>
                <c:pt idx="12">
                  <c:v>PAN</c:v>
                </c:pt>
                <c:pt idx="13">
                  <c:v>PER</c:v>
                </c:pt>
                <c:pt idx="14">
                  <c:v>PRY</c:v>
                </c:pt>
                <c:pt idx="15">
                  <c:v>SLV</c:v>
                </c:pt>
                <c:pt idx="16">
                  <c:v>URY</c:v>
                </c:pt>
                <c:pt idx="17">
                  <c:v>VEN</c:v>
                </c:pt>
                <c:pt idx="18">
                  <c:v>LAC</c:v>
                </c:pt>
              </c:strCache>
            </c:strRef>
          </c:cat>
          <c:val>
            <c:numRef>
              <c:f>'9B'!$J$3:$J$21</c:f>
              <c:numCache>
                <c:formatCode>0%</c:formatCode>
                <c:ptCount val="19"/>
                <c:pt idx="0">
                  <c:v>0.61470349999999996</c:v>
                </c:pt>
                <c:pt idx="1">
                  <c:v>0.4538509</c:v>
                </c:pt>
                <c:pt idx="2">
                  <c:v>0.48855179999999998</c:v>
                </c:pt>
                <c:pt idx="3">
                  <c:v>0.81659789999999999</c:v>
                </c:pt>
                <c:pt idx="4">
                  <c:v>0.57585609999999998</c:v>
                </c:pt>
                <c:pt idx="5">
                  <c:v>0.51585689999999995</c:v>
                </c:pt>
                <c:pt idx="6">
                  <c:v>0.56430360000000002</c:v>
                </c:pt>
                <c:pt idx="7">
                  <c:v>0.62078239999999996</c:v>
                </c:pt>
                <c:pt idx="8">
                  <c:v>0.19570899999999999</c:v>
                </c:pt>
                <c:pt idx="9">
                  <c:v>0.62427149999999998</c:v>
                </c:pt>
                <c:pt idx="10">
                  <c:v>0.2345941</c:v>
                </c:pt>
                <c:pt idx="11">
                  <c:v>0.42367490000000002</c:v>
                </c:pt>
                <c:pt idx="12">
                  <c:v>0.41481960000000001</c:v>
                </c:pt>
                <c:pt idx="13">
                  <c:v>0.76035459999999999</c:v>
                </c:pt>
                <c:pt idx="14">
                  <c:v>0.50454940000000004</c:v>
                </c:pt>
                <c:pt idx="15">
                  <c:v>0.39384799999999998</c:v>
                </c:pt>
                <c:pt idx="16">
                  <c:v>9.7880900000000007E-2</c:v>
                </c:pt>
                <c:pt idx="17">
                  <c:v>0.7088141</c:v>
                </c:pt>
                <c:pt idx="18">
                  <c:v>0.51426039999999995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0A-405F-92F9-AA39FE795988}"/>
            </c:ext>
          </c:extLst>
        </c:ser>
        <c:ser>
          <c:idx val="1"/>
          <c:order val="1"/>
          <c:tx>
            <c:strRef>
              <c:f>'9B'!$K$2</c:f>
              <c:strCache>
                <c:ptCount val="1"/>
                <c:pt idx="0">
                  <c:v>Moderate Poor</c:v>
                </c:pt>
              </c:strCache>
            </c:strRef>
          </c:tx>
          <c:spPr>
            <a:solidFill>
              <a:srgbClr val="004E70"/>
            </a:solidFill>
            <a:ln>
              <a:noFill/>
            </a:ln>
            <a:effectLst/>
          </c:spPr>
          <c:invertIfNegative val="0"/>
          <c:cat>
            <c:strRef>
              <c:f>'9B'!$A$3:$A$21</c:f>
              <c:strCache>
                <c:ptCount val="19"/>
                <c:pt idx="0">
                  <c:v>ARG</c:v>
                </c:pt>
                <c:pt idx="1">
                  <c:v>BOL</c:v>
                </c:pt>
                <c:pt idx="2">
                  <c:v>BRA</c:v>
                </c:pt>
                <c:pt idx="3">
                  <c:v>CHL</c:v>
                </c:pt>
                <c:pt idx="4">
                  <c:v>COL</c:v>
                </c:pt>
                <c:pt idx="5">
                  <c:v>CRI</c:v>
                </c:pt>
                <c:pt idx="6">
                  <c:v>DOM</c:v>
                </c:pt>
                <c:pt idx="7">
                  <c:v>ECU</c:v>
                </c:pt>
                <c:pt idx="8">
                  <c:v>GTM</c:v>
                </c:pt>
                <c:pt idx="9">
                  <c:v>GUY</c:v>
                </c:pt>
                <c:pt idx="10">
                  <c:v>HND</c:v>
                </c:pt>
                <c:pt idx="11">
                  <c:v>MEX</c:v>
                </c:pt>
                <c:pt idx="12">
                  <c:v>PAN</c:v>
                </c:pt>
                <c:pt idx="13">
                  <c:v>PER</c:v>
                </c:pt>
                <c:pt idx="14">
                  <c:v>PRY</c:v>
                </c:pt>
                <c:pt idx="15">
                  <c:v>SLV</c:v>
                </c:pt>
                <c:pt idx="16">
                  <c:v>URY</c:v>
                </c:pt>
                <c:pt idx="17">
                  <c:v>VEN</c:v>
                </c:pt>
                <c:pt idx="18">
                  <c:v>LAC</c:v>
                </c:pt>
              </c:strCache>
            </c:strRef>
          </c:cat>
          <c:val>
            <c:numRef>
              <c:f>'9B'!$K$3:$K$21</c:f>
              <c:numCache>
                <c:formatCode>0%</c:formatCode>
                <c:ptCount val="19"/>
                <c:pt idx="0">
                  <c:v>0.69770310000000002</c:v>
                </c:pt>
                <c:pt idx="1">
                  <c:v>0.77925900000000003</c:v>
                </c:pt>
                <c:pt idx="2">
                  <c:v>0.61091839999999997</c:v>
                </c:pt>
                <c:pt idx="3">
                  <c:v>0.86811039999999995</c:v>
                </c:pt>
                <c:pt idx="4">
                  <c:v>0.68157710000000005</c:v>
                </c:pt>
                <c:pt idx="5">
                  <c:v>0.57872520000000005</c:v>
                </c:pt>
                <c:pt idx="6">
                  <c:v>0.53135060000000001</c:v>
                </c:pt>
                <c:pt idx="7">
                  <c:v>0.62684200000000001</c:v>
                </c:pt>
                <c:pt idx="8">
                  <c:v>0.2497588</c:v>
                </c:pt>
                <c:pt idx="9">
                  <c:v>0.70003550000000003</c:v>
                </c:pt>
                <c:pt idx="10">
                  <c:v>0.35679050000000001</c:v>
                </c:pt>
                <c:pt idx="11">
                  <c:v>0.52520639999999996</c:v>
                </c:pt>
                <c:pt idx="12">
                  <c:v>0.55747469999999999</c:v>
                </c:pt>
                <c:pt idx="13">
                  <c:v>0.81679749999999995</c:v>
                </c:pt>
                <c:pt idx="14">
                  <c:v>0.48464079999999998</c:v>
                </c:pt>
                <c:pt idx="15">
                  <c:v>0.49013129999999999</c:v>
                </c:pt>
                <c:pt idx="16">
                  <c:v>0.17332729999999999</c:v>
                </c:pt>
                <c:pt idx="17">
                  <c:v>0.70949649999999997</c:v>
                </c:pt>
                <c:pt idx="18">
                  <c:v>0.60995790000000005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0A-405F-92F9-AA39FE795988}"/>
            </c:ext>
          </c:extLst>
        </c:ser>
        <c:ser>
          <c:idx val="2"/>
          <c:order val="2"/>
          <c:tx>
            <c:strRef>
              <c:f>'9B'!$L$2</c:f>
              <c:strCache>
                <c:ptCount val="1"/>
                <c:pt idx="0">
                  <c:v>Not Poor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cat>
            <c:strRef>
              <c:f>'9B'!$A$3:$A$21</c:f>
              <c:strCache>
                <c:ptCount val="19"/>
                <c:pt idx="0">
                  <c:v>ARG</c:v>
                </c:pt>
                <c:pt idx="1">
                  <c:v>BOL</c:v>
                </c:pt>
                <c:pt idx="2">
                  <c:v>BRA</c:v>
                </c:pt>
                <c:pt idx="3">
                  <c:v>CHL</c:v>
                </c:pt>
                <c:pt idx="4">
                  <c:v>COL</c:v>
                </c:pt>
                <c:pt idx="5">
                  <c:v>CRI</c:v>
                </c:pt>
                <c:pt idx="6">
                  <c:v>DOM</c:v>
                </c:pt>
                <c:pt idx="7">
                  <c:v>ECU</c:v>
                </c:pt>
                <c:pt idx="8">
                  <c:v>GTM</c:v>
                </c:pt>
                <c:pt idx="9">
                  <c:v>GUY</c:v>
                </c:pt>
                <c:pt idx="10">
                  <c:v>HND</c:v>
                </c:pt>
                <c:pt idx="11">
                  <c:v>MEX</c:v>
                </c:pt>
                <c:pt idx="12">
                  <c:v>PAN</c:v>
                </c:pt>
                <c:pt idx="13">
                  <c:v>PER</c:v>
                </c:pt>
                <c:pt idx="14">
                  <c:v>PRY</c:v>
                </c:pt>
                <c:pt idx="15">
                  <c:v>SLV</c:v>
                </c:pt>
                <c:pt idx="16">
                  <c:v>URY</c:v>
                </c:pt>
                <c:pt idx="17">
                  <c:v>VEN</c:v>
                </c:pt>
                <c:pt idx="18">
                  <c:v>LAC</c:v>
                </c:pt>
              </c:strCache>
            </c:strRef>
          </c:cat>
          <c:val>
            <c:numRef>
              <c:f>'9B'!$L$3:$L$21</c:f>
              <c:numCache>
                <c:formatCode>0%</c:formatCode>
                <c:ptCount val="19"/>
                <c:pt idx="0">
                  <c:v>0.78033350000000001</c:v>
                </c:pt>
                <c:pt idx="1">
                  <c:v>0.8352733</c:v>
                </c:pt>
                <c:pt idx="2">
                  <c:v>0.81642979999999998</c:v>
                </c:pt>
                <c:pt idx="3">
                  <c:v>0.91642579999999996</c:v>
                </c:pt>
                <c:pt idx="4">
                  <c:v>0.87728280000000003</c:v>
                </c:pt>
                <c:pt idx="5">
                  <c:v>0.80821270000000001</c:v>
                </c:pt>
                <c:pt idx="6">
                  <c:v>0.70264070000000001</c:v>
                </c:pt>
                <c:pt idx="7">
                  <c:v>0.86792590000000003</c:v>
                </c:pt>
                <c:pt idx="8">
                  <c:v>0.50216360000000004</c:v>
                </c:pt>
                <c:pt idx="9">
                  <c:v>0.69747950000000003</c:v>
                </c:pt>
                <c:pt idx="10">
                  <c:v>0.59921360000000001</c:v>
                </c:pt>
                <c:pt idx="11">
                  <c:v>0.68793059999999995</c:v>
                </c:pt>
                <c:pt idx="12">
                  <c:v>0.79406560000000004</c:v>
                </c:pt>
                <c:pt idx="13">
                  <c:v>0.91295349999999997</c:v>
                </c:pt>
                <c:pt idx="14">
                  <c:v>0.80173079999999997</c:v>
                </c:pt>
                <c:pt idx="15">
                  <c:v>0.71886059999999996</c:v>
                </c:pt>
                <c:pt idx="16">
                  <c:v>0.56207010000000002</c:v>
                </c:pt>
                <c:pt idx="17">
                  <c:v>0.84349810000000003</c:v>
                </c:pt>
                <c:pt idx="18">
                  <c:v>0.78700150000000002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0A-405F-92F9-AA39FE7959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1633104"/>
        <c:axId val="571636944"/>
      </c:barChart>
      <c:catAx>
        <c:axId val="571633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ntserrat" pitchFamily="2" charset="0"/>
                <a:ea typeface="+mn-ea"/>
                <a:cs typeface="+mn-cs"/>
              </a:defRPr>
            </a:pPr>
            <a:endParaRPr lang="es-MX"/>
          </a:p>
        </c:txPr>
        <c:crossAx val="571636944"/>
        <c:crosses val="autoZero"/>
        <c:auto val="1"/>
        <c:lblAlgn val="ctr"/>
        <c:lblOffset val="100"/>
        <c:noMultiLvlLbl val="0"/>
      </c:catAx>
      <c:valAx>
        <c:axId val="57163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ntserrat" pitchFamily="2" charset="0"/>
                <a:ea typeface="+mn-ea"/>
                <a:cs typeface="+mn-cs"/>
              </a:defRPr>
            </a:pPr>
            <a:endParaRPr lang="es-MX"/>
          </a:p>
        </c:txPr>
        <c:crossAx val="571633104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ontserrat" pitchFamily="2" charset="0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Montserrat" pitchFamily="2" charset="0"/>
        </a:defRPr>
      </a:pPr>
      <a:endParaRPr lang="es-MX"/>
    </a:p>
  </c:txPr>
  <c:printSettings>
    <c:headerFooter/>
    <c:pageMargins b="0.75" l="0.7" r="0.7" t="0.75" header="0.3" footer="0.3"/>
    <c:pageSetup/>
  </c:printSettings>
  <c:userShapes r:id="rId3"/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857858736712249"/>
          <c:y val="7.1660026776900643E-2"/>
          <c:w val="0.85340859121384582"/>
          <c:h val="0.77918116350680222"/>
        </c:manualLayout>
      </c:layout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4"/>
            <c:marker>
              <c:symbol val="circle"/>
              <c:size val="5"/>
              <c:spPr>
                <a:solidFill>
                  <a:srgbClr val="004E7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C-BE57-45D4-9E27-650F55BDF666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DFEE1CCD-02E6-473D-BA7E-319D4A08CA4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BE57-45D4-9E27-650F55BDF666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9F66D6C8-793F-4F50-87D2-CF8527661F5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BE57-45D4-9E27-650F55BDF666}"/>
                </c:ext>
              </c:extLst>
            </c:dLbl>
            <c:dLbl>
              <c:idx val="2"/>
              <c:layout>
                <c:manualLayout>
                  <c:x val="-7.9670699649777906E-3"/>
                  <c:y val="-9.8929080710945215E-3"/>
                </c:manualLayout>
              </c:layout>
              <c:tx>
                <c:rich>
                  <a:bodyPr/>
                  <a:lstStyle/>
                  <a:p>
                    <a:fld id="{71781C8D-AF8D-40E0-A0BB-56580C24B10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BE57-45D4-9E27-650F55BDF666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F5333C41-55E1-43FE-B8DD-539728BD85B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BE57-45D4-9E27-650F55BDF666}"/>
                </c:ext>
              </c:extLst>
            </c:dLbl>
            <c:dLbl>
              <c:idx val="4"/>
              <c:layout>
                <c:manualLayout>
                  <c:x val="-9.1647874826367118E-2"/>
                  <c:y val="-5.5921663980936773E-2"/>
                </c:manualLayout>
              </c:layout>
              <c:tx>
                <c:rich>
                  <a:bodyPr/>
                  <a:lstStyle/>
                  <a:p>
                    <a:fld id="{2E87FB85-CD71-4A62-A8F8-76524137228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BE57-45D4-9E27-650F55BDF666}"/>
                </c:ext>
              </c:extLst>
            </c:dLbl>
            <c:dLbl>
              <c:idx val="5"/>
              <c:layout>
                <c:manualLayout>
                  <c:x val="-4.3343345726677286E-2"/>
                  <c:y val="-4.9704034058261543E-2"/>
                </c:manualLayout>
              </c:layout>
              <c:tx>
                <c:rich>
                  <a:bodyPr/>
                  <a:lstStyle/>
                  <a:p>
                    <a:fld id="{B80379AA-DC59-45FF-ACB9-6E76ACDF609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BE57-45D4-9E27-650F55BDF666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05DB31CA-CD4A-44E1-9E1A-3E5357866A4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BE57-45D4-9E27-650F55BDF666}"/>
                </c:ext>
              </c:extLst>
            </c:dLbl>
            <c:dLbl>
              <c:idx val="7"/>
              <c:layout>
                <c:manualLayout>
                  <c:x val="-3.5228768430976736E-3"/>
                  <c:y val="-1.8303086804241798E-2"/>
                </c:manualLayout>
              </c:layout>
              <c:tx>
                <c:rich>
                  <a:bodyPr/>
                  <a:lstStyle/>
                  <a:p>
                    <a:fld id="{64DD1C98-CCFD-43EE-9C17-F46A1C7C979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BE57-45D4-9E27-650F55BDF666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8ABDEDE8-6E0D-4CA3-8CA3-70A0A5D1F1C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BE57-45D4-9E27-650F55BDF666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A131602D-3D33-4A78-BE84-2AE77B9BE7E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BE57-45D4-9E27-650F55BDF666}"/>
                </c:ext>
              </c:extLst>
            </c:dLbl>
            <c:dLbl>
              <c:idx val="10"/>
              <c:layout>
                <c:manualLayout>
                  <c:x val="9.0708509716144888E-4"/>
                  <c:y val="-3.380903615743059E-2"/>
                </c:manualLayout>
              </c:layout>
              <c:tx>
                <c:rich>
                  <a:bodyPr/>
                  <a:lstStyle/>
                  <a:p>
                    <a:fld id="{1289A144-2CB7-43AF-B30A-15EDBA98927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8-BE57-45D4-9E27-650F55BDF666}"/>
                </c:ext>
              </c:extLst>
            </c:dLbl>
            <c:dLbl>
              <c:idx val="11"/>
              <c:layout>
                <c:manualLayout>
                  <c:x val="-9.7552833177702511E-2"/>
                  <c:y val="2.5337472733818647E-3"/>
                </c:manualLayout>
              </c:layout>
              <c:tx>
                <c:rich>
                  <a:bodyPr/>
                  <a:lstStyle/>
                  <a:p>
                    <a:fld id="{547B569E-E7D5-4E7F-A203-215F3463DC9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7.0941636121215484E-2"/>
                      <c:h val="6.2435256130926896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9-BE57-45D4-9E27-650F55BDF666}"/>
                </c:ext>
              </c:extLst>
            </c:dLbl>
            <c:dLbl>
              <c:idx val="12"/>
              <c:layout>
                <c:manualLayout>
                  <c:x val="-5.5910579643489292E-2"/>
                  <c:y val="-7.3620346211479865E-2"/>
                </c:manualLayout>
              </c:layout>
              <c:tx>
                <c:rich>
                  <a:bodyPr/>
                  <a:lstStyle/>
                  <a:p>
                    <a:fld id="{BC2A40BD-B499-4C62-B075-2B67F99C69A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A-BE57-45D4-9E27-650F55BDF666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714C6C22-DB7C-46A8-9407-5CBDE0BE73D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BE57-45D4-9E27-650F55BDF666}"/>
                </c:ext>
              </c:extLst>
            </c:dLbl>
            <c:dLbl>
              <c:idx val="14"/>
              <c:layout>
                <c:manualLayout>
                  <c:x val="-4.1606925887703955E-2"/>
                  <c:y val="4.5842668310939458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1" i="0" u="none" strike="noStrike" kern="1200" baseline="0">
                        <a:solidFill>
                          <a:srgbClr val="004E70"/>
                        </a:solidFill>
                        <a:latin typeface="Montserrat" pitchFamily="2" charset="0"/>
                        <a:ea typeface="+mn-ea"/>
                        <a:cs typeface="+mn-cs"/>
                      </a:defRPr>
                    </a:pPr>
                    <a:fld id="{7615325D-4C5F-4467-8A4C-915EE298ABC3}" type="CELLRANGE">
                      <a:rPr lang="en-US"/>
                      <a:pPr>
                        <a:defRPr b="1">
                          <a:solidFill>
                            <a:srgbClr val="004E70"/>
                          </a:solidFill>
                        </a:defRPr>
                      </a:pPr>
                      <a:t>[CELLRANGE]</a:t>
                    </a:fld>
                    <a:endParaRPr lang="en-US"/>
                  </a:p>
                </c:rich>
              </c:tx>
              <c:spPr>
                <a:solidFill>
                  <a:schemeClr val="bg2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rgbClr val="004E70"/>
                      </a:solidFill>
                      <a:latin typeface="Montserrat" pitchFamily="2" charset="0"/>
                      <a:ea typeface="+mn-ea"/>
                      <a:cs typeface="+mn-cs"/>
                    </a:defRPr>
                  </a:pPr>
                  <a:endParaRPr lang="es-MX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C-BE57-45D4-9E27-650F55BDF66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ontserrat" pitchFamily="2" charset="0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noFill/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'10'!$J$3:$J$17</c:f>
              <c:numCache>
                <c:formatCode>0%</c:formatCode>
                <c:ptCount val="15"/>
                <c:pt idx="0">
                  <c:v>0.28548601902438386</c:v>
                </c:pt>
                <c:pt idx="1">
                  <c:v>0.75341246490797875</c:v>
                </c:pt>
                <c:pt idx="2">
                  <c:v>0.54855168313715885</c:v>
                </c:pt>
                <c:pt idx="3">
                  <c:v>0.29921900792591771</c:v>
                </c:pt>
                <c:pt idx="4">
                  <c:v>0.21535821046577594</c:v>
                </c:pt>
                <c:pt idx="5">
                  <c:v>0.44131905334330346</c:v>
                </c:pt>
                <c:pt idx="6">
                  <c:v>0.49277004521065426</c:v>
                </c:pt>
                <c:pt idx="7">
                  <c:v>0.45948559654888022</c:v>
                </c:pt>
                <c:pt idx="8">
                  <c:v>3.1866720250312175E-2</c:v>
                </c:pt>
                <c:pt idx="9">
                  <c:v>0.33910755589431157</c:v>
                </c:pt>
                <c:pt idx="10">
                  <c:v>0.77893094861280099</c:v>
                </c:pt>
                <c:pt idx="11">
                  <c:v>0.19997715438463395</c:v>
                </c:pt>
                <c:pt idx="12">
                  <c:v>0.22959838937074303</c:v>
                </c:pt>
                <c:pt idx="13">
                  <c:v>0.72806692193289624</c:v>
                </c:pt>
                <c:pt idx="14">
                  <c:v>0.41700300000000001</c:v>
                </c:pt>
              </c:numCache>
            </c:numRef>
          </c:xVal>
          <c:yVal>
            <c:numRef>
              <c:f>'10'!$K$3:$K$17</c:f>
              <c:numCache>
                <c:formatCode>0%</c:formatCode>
                <c:ptCount val="15"/>
                <c:pt idx="0">
                  <c:v>5.9626563393405642E-2</c:v>
                </c:pt>
                <c:pt idx="1">
                  <c:v>0.52009803414759503</c:v>
                </c:pt>
                <c:pt idx="2">
                  <c:v>7.1773959560255896E-2</c:v>
                </c:pt>
                <c:pt idx="3">
                  <c:v>0.12467536450228453</c:v>
                </c:pt>
                <c:pt idx="4">
                  <c:v>4.389618844969076E-2</c:v>
                </c:pt>
                <c:pt idx="5">
                  <c:v>0.10821827958188322</c:v>
                </c:pt>
                <c:pt idx="6">
                  <c:v>0.27592238481363951</c:v>
                </c:pt>
                <c:pt idx="7">
                  <c:v>0.11227551028826917</c:v>
                </c:pt>
                <c:pt idx="8">
                  <c:v>1.8161722712692355E-2</c:v>
                </c:pt>
                <c:pt idx="9">
                  <c:v>0.14851854585442648</c:v>
                </c:pt>
                <c:pt idx="10">
                  <c:v>0.46716809039043561</c:v>
                </c:pt>
                <c:pt idx="11">
                  <c:v>3.7874635665919969E-2</c:v>
                </c:pt>
                <c:pt idx="12">
                  <c:v>5.3913852697360536E-2</c:v>
                </c:pt>
                <c:pt idx="13">
                  <c:v>8.7792216955073041E-2</c:v>
                </c:pt>
                <c:pt idx="14">
                  <c:v>0.10509599999999999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'10'!$I$3:$I$17</c15:f>
                <c15:dlblRangeCache>
                  <c:ptCount val="15"/>
                  <c:pt idx="0">
                    <c:v>ARG</c:v>
                  </c:pt>
                  <c:pt idx="1">
                    <c:v>BOL</c:v>
                  </c:pt>
                  <c:pt idx="2">
                    <c:v>BRA</c:v>
                  </c:pt>
                  <c:pt idx="3">
                    <c:v>CHL</c:v>
                  </c:pt>
                  <c:pt idx="4">
                    <c:v>COL</c:v>
                  </c:pt>
                  <c:pt idx="5">
                    <c:v>CRI</c:v>
                  </c:pt>
                  <c:pt idx="6">
                    <c:v>DOM</c:v>
                  </c:pt>
                  <c:pt idx="7">
                    <c:v>ECU</c:v>
                  </c:pt>
                  <c:pt idx="8">
                    <c:v>SLV</c:v>
                  </c:pt>
                  <c:pt idx="9">
                    <c:v>MEX</c:v>
                  </c:pt>
                  <c:pt idx="10">
                    <c:v>PAN</c:v>
                  </c:pt>
                  <c:pt idx="11">
                    <c:v>PRY</c:v>
                  </c:pt>
                  <c:pt idx="12">
                    <c:v>PER</c:v>
                  </c:pt>
                  <c:pt idx="13">
                    <c:v>URY</c:v>
                  </c:pt>
                  <c:pt idx="14">
                    <c:v>LAC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BE57-45D4-9E27-650F55BDF6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2374735"/>
        <c:axId val="272373775"/>
      </c:scatterChart>
      <c:valAx>
        <c:axId val="272374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Montserrat" pitchFamily="2" charset="0"/>
                    <a:ea typeface="+mn-ea"/>
                    <a:cs typeface="+mn-cs"/>
                  </a:defRPr>
                </a:pPr>
                <a:r>
                  <a:rPr lang="es-MX">
                    <a:solidFill>
                      <a:sysClr val="windowText" lastClr="000000"/>
                    </a:solidFill>
                  </a:rPr>
                  <a:t>CCT coverage among the total poor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Montserrat" pitchFamily="2" charset="0"/>
                  <a:ea typeface="+mn-ea"/>
                  <a:cs typeface="+mn-cs"/>
                </a:defRPr>
              </a:pPr>
              <a:endParaRPr lang="es-MX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Montserrat" pitchFamily="2" charset="0"/>
                <a:ea typeface="+mn-ea"/>
                <a:cs typeface="+mn-cs"/>
              </a:defRPr>
            </a:pPr>
            <a:endParaRPr lang="es-MX"/>
          </a:p>
        </c:txPr>
        <c:crossAx val="272373775"/>
        <c:crosses val="autoZero"/>
        <c:crossBetween val="midCat"/>
      </c:valAx>
      <c:valAx>
        <c:axId val="272373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Montserrat" pitchFamily="2" charset="0"/>
                    <a:ea typeface="+mn-ea"/>
                    <a:cs typeface="+mn-cs"/>
                  </a:defRPr>
                </a:pPr>
                <a:r>
                  <a:rPr lang="es-MX">
                    <a:solidFill>
                      <a:sysClr val="windowText" lastClr="000000"/>
                    </a:solidFill>
                  </a:rPr>
                  <a:t>CCT coverage among the  nonpoor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Montserrat" pitchFamily="2" charset="0"/>
                  <a:ea typeface="+mn-ea"/>
                  <a:cs typeface="+mn-cs"/>
                </a:defRPr>
              </a:pPr>
              <a:endParaRPr lang="es-MX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Montserrat" pitchFamily="2" charset="0"/>
                <a:ea typeface="+mn-ea"/>
                <a:cs typeface="+mn-cs"/>
              </a:defRPr>
            </a:pPr>
            <a:endParaRPr lang="es-MX"/>
          </a:p>
        </c:txPr>
        <c:crossAx val="2723747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Montserrat" pitchFamily="2" charset="0"/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'10'!$O$2</c:f>
              <c:strCache>
                <c:ptCount val="1"/>
                <c:pt idx="0">
                  <c:v>Extreme poverty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4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2723-490B-8B04-7232D080AD7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'10'!$N$3:$N$17</c:f>
              <c:strCache>
                <c:ptCount val="15"/>
                <c:pt idx="0">
                  <c:v>BRA</c:v>
                </c:pt>
                <c:pt idx="1">
                  <c:v>COL</c:v>
                </c:pt>
                <c:pt idx="2">
                  <c:v>ARG</c:v>
                </c:pt>
                <c:pt idx="3">
                  <c:v>ECU</c:v>
                </c:pt>
                <c:pt idx="4">
                  <c:v>LAC</c:v>
                </c:pt>
                <c:pt idx="5">
                  <c:v>PER</c:v>
                </c:pt>
                <c:pt idx="6">
                  <c:v>PRY</c:v>
                </c:pt>
                <c:pt idx="7">
                  <c:v>URY</c:v>
                </c:pt>
                <c:pt idx="8">
                  <c:v>CRI</c:v>
                </c:pt>
                <c:pt idx="9">
                  <c:v>SLV</c:v>
                </c:pt>
                <c:pt idx="10">
                  <c:v>MEX</c:v>
                </c:pt>
                <c:pt idx="11">
                  <c:v>DOM</c:v>
                </c:pt>
                <c:pt idx="12">
                  <c:v>PAN</c:v>
                </c:pt>
                <c:pt idx="13">
                  <c:v>BOL</c:v>
                </c:pt>
                <c:pt idx="14">
                  <c:v>CHL</c:v>
                </c:pt>
              </c:strCache>
            </c:strRef>
          </c:cat>
          <c:val>
            <c:numRef>
              <c:f>'10'!$O$3:$O$17</c:f>
              <c:numCache>
                <c:formatCode>0%</c:formatCode>
                <c:ptCount val="15"/>
                <c:pt idx="0">
                  <c:v>0.49214095865094587</c:v>
                </c:pt>
                <c:pt idx="1">
                  <c:v>0.46848401776034582</c:v>
                </c:pt>
                <c:pt idx="2">
                  <c:v>0.45220305442837372</c:v>
                </c:pt>
                <c:pt idx="3">
                  <c:v>0.38394007788860457</c:v>
                </c:pt>
                <c:pt idx="4">
                  <c:v>0.37643852</c:v>
                </c:pt>
                <c:pt idx="5">
                  <c:v>0.37351368306446953</c:v>
                </c:pt>
                <c:pt idx="6">
                  <c:v>0.33193200260399952</c:v>
                </c:pt>
                <c:pt idx="7">
                  <c:v>0.27737698797429861</c:v>
                </c:pt>
                <c:pt idx="8">
                  <c:v>0.25490245769111858</c:v>
                </c:pt>
                <c:pt idx="9">
                  <c:v>0.23846580708340134</c:v>
                </c:pt>
                <c:pt idx="10">
                  <c:v>0.23533058693518052</c:v>
                </c:pt>
                <c:pt idx="11">
                  <c:v>0.20513348130399622</c:v>
                </c:pt>
                <c:pt idx="12">
                  <c:v>0.18311859009803366</c:v>
                </c:pt>
                <c:pt idx="13">
                  <c:v>0.11632973244921134</c:v>
                </c:pt>
                <c:pt idx="14">
                  <c:v>8.3936233119722758E-2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23-490B-8B04-7232D080AD7F}"/>
            </c:ext>
          </c:extLst>
        </c:ser>
        <c:ser>
          <c:idx val="1"/>
          <c:order val="1"/>
          <c:tx>
            <c:strRef>
              <c:f>'10'!$P$2</c:f>
              <c:strCache>
                <c:ptCount val="1"/>
                <c:pt idx="0">
                  <c:v>Moderate poverty</c:v>
                </c:pt>
              </c:strCache>
            </c:strRef>
          </c:tx>
          <c:spPr>
            <a:solidFill>
              <a:srgbClr val="004E70"/>
            </a:solidFill>
            <a:ln>
              <a:noFill/>
            </a:ln>
            <a:effectLst/>
          </c:spPr>
          <c:invertIfNegative val="0"/>
          <c:dLbls>
            <c:dLbl>
              <c:idx val="4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2723-490B-8B04-7232D080AD7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'10'!$N$3:$N$17</c:f>
              <c:strCache>
                <c:ptCount val="15"/>
                <c:pt idx="0">
                  <c:v>BRA</c:v>
                </c:pt>
                <c:pt idx="1">
                  <c:v>COL</c:v>
                </c:pt>
                <c:pt idx="2">
                  <c:v>ARG</c:v>
                </c:pt>
                <c:pt idx="3">
                  <c:v>ECU</c:v>
                </c:pt>
                <c:pt idx="4">
                  <c:v>LAC</c:v>
                </c:pt>
                <c:pt idx="5">
                  <c:v>PER</c:v>
                </c:pt>
                <c:pt idx="6">
                  <c:v>PRY</c:v>
                </c:pt>
                <c:pt idx="7">
                  <c:v>URY</c:v>
                </c:pt>
                <c:pt idx="8">
                  <c:v>CRI</c:v>
                </c:pt>
                <c:pt idx="9">
                  <c:v>SLV</c:v>
                </c:pt>
                <c:pt idx="10">
                  <c:v>MEX</c:v>
                </c:pt>
                <c:pt idx="11">
                  <c:v>DOM</c:v>
                </c:pt>
                <c:pt idx="12">
                  <c:v>PAN</c:v>
                </c:pt>
                <c:pt idx="13">
                  <c:v>BOL</c:v>
                </c:pt>
                <c:pt idx="14">
                  <c:v>CHL</c:v>
                </c:pt>
              </c:strCache>
            </c:strRef>
          </c:cat>
          <c:val>
            <c:numRef>
              <c:f>'10'!$P$3:$P$17</c:f>
              <c:numCache>
                <c:formatCode>0%</c:formatCode>
                <c:ptCount val="15"/>
                <c:pt idx="0">
                  <c:v>0.29451809148356445</c:v>
                </c:pt>
                <c:pt idx="1">
                  <c:v>0.31064982011780384</c:v>
                </c:pt>
                <c:pt idx="2">
                  <c:v>0.2529228794725169</c:v>
                </c:pt>
                <c:pt idx="3">
                  <c:v>0.37004671570825559</c:v>
                </c:pt>
                <c:pt idx="4">
                  <c:v>0.29057516</c:v>
                </c:pt>
                <c:pt idx="5">
                  <c:v>0.36208432995956324</c:v>
                </c:pt>
                <c:pt idx="6">
                  <c:v>0.37703284645877461</c:v>
                </c:pt>
                <c:pt idx="7">
                  <c:v>0.32548430998247629</c:v>
                </c:pt>
                <c:pt idx="8">
                  <c:v>0.31225601751656118</c:v>
                </c:pt>
                <c:pt idx="9">
                  <c:v>0.34132854578096949</c:v>
                </c:pt>
                <c:pt idx="10">
                  <c:v>0.29198648910199981</c:v>
                </c:pt>
                <c:pt idx="11">
                  <c:v>0.28650595935713824</c:v>
                </c:pt>
                <c:pt idx="12">
                  <c:v>0.13493284191279198</c:v>
                </c:pt>
                <c:pt idx="13">
                  <c:v>0.16395869030100552</c:v>
                </c:pt>
                <c:pt idx="14">
                  <c:v>0.16969732390879838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23-490B-8B04-7232D080AD7F}"/>
            </c:ext>
          </c:extLst>
        </c:ser>
        <c:ser>
          <c:idx val="2"/>
          <c:order val="2"/>
          <c:tx>
            <c:strRef>
              <c:f>'10'!$Q$2</c:f>
              <c:strCache>
                <c:ptCount val="1"/>
                <c:pt idx="0">
                  <c:v>Not poor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4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2723-490B-8B04-7232D080AD7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'10'!$N$3:$N$17</c:f>
              <c:strCache>
                <c:ptCount val="15"/>
                <c:pt idx="0">
                  <c:v>BRA</c:v>
                </c:pt>
                <c:pt idx="1">
                  <c:v>COL</c:v>
                </c:pt>
                <c:pt idx="2">
                  <c:v>ARG</c:v>
                </c:pt>
                <c:pt idx="3">
                  <c:v>ECU</c:v>
                </c:pt>
                <c:pt idx="4">
                  <c:v>LAC</c:v>
                </c:pt>
                <c:pt idx="5">
                  <c:v>PER</c:v>
                </c:pt>
                <c:pt idx="6">
                  <c:v>PRY</c:v>
                </c:pt>
                <c:pt idx="7">
                  <c:v>URY</c:v>
                </c:pt>
                <c:pt idx="8">
                  <c:v>CRI</c:v>
                </c:pt>
                <c:pt idx="9">
                  <c:v>SLV</c:v>
                </c:pt>
                <c:pt idx="10">
                  <c:v>MEX</c:v>
                </c:pt>
                <c:pt idx="11">
                  <c:v>DOM</c:v>
                </c:pt>
                <c:pt idx="12">
                  <c:v>PAN</c:v>
                </c:pt>
                <c:pt idx="13">
                  <c:v>BOL</c:v>
                </c:pt>
                <c:pt idx="14">
                  <c:v>CHL</c:v>
                </c:pt>
              </c:strCache>
            </c:strRef>
          </c:cat>
          <c:val>
            <c:numRef>
              <c:f>'10'!$Q$3:$Q$17</c:f>
              <c:numCache>
                <c:formatCode>0%</c:formatCode>
                <c:ptCount val="15"/>
                <c:pt idx="0">
                  <c:v>0.21334094986548968</c:v>
                </c:pt>
                <c:pt idx="1">
                  <c:v>0.22086616212185034</c:v>
                </c:pt>
                <c:pt idx="2">
                  <c:v>0.29487406609910938</c:v>
                </c:pt>
                <c:pt idx="3">
                  <c:v>0.24601320640313981</c:v>
                </c:pt>
                <c:pt idx="4">
                  <c:v>0.32794197000000003</c:v>
                </c:pt>
                <c:pt idx="5">
                  <c:v>0.26440198697596723</c:v>
                </c:pt>
                <c:pt idx="6">
                  <c:v>0.29103515093722587</c:v>
                </c:pt>
                <c:pt idx="7">
                  <c:v>0.3971387020432251</c:v>
                </c:pt>
                <c:pt idx="8">
                  <c:v>0.4328415247923203</c:v>
                </c:pt>
                <c:pt idx="9">
                  <c:v>0.42020564713562919</c:v>
                </c:pt>
                <c:pt idx="10">
                  <c:v>0.47268292396281969</c:v>
                </c:pt>
                <c:pt idx="11">
                  <c:v>0.50836055933886559</c:v>
                </c:pt>
                <c:pt idx="12">
                  <c:v>0.68194856798917436</c:v>
                </c:pt>
                <c:pt idx="13">
                  <c:v>0.71971157724978319</c:v>
                </c:pt>
                <c:pt idx="14">
                  <c:v>0.74636644297147892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723-490B-8B04-7232D080AD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6"/>
        <c:overlap val="100"/>
        <c:axId val="308006223"/>
        <c:axId val="307987983"/>
      </c:barChart>
      <c:catAx>
        <c:axId val="308006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07987983"/>
        <c:crosses val="autoZero"/>
        <c:auto val="1"/>
        <c:lblAlgn val="ctr"/>
        <c:lblOffset val="100"/>
        <c:noMultiLvlLbl val="0"/>
      </c:catAx>
      <c:valAx>
        <c:axId val="30798798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08006223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615204397232173"/>
          <c:y val="7.1660026776900643E-2"/>
          <c:w val="0.81328998134394725"/>
          <c:h val="0.73904119482274666"/>
        </c:manualLayout>
      </c:layout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4"/>
            <c:marker>
              <c:symbol val="circle"/>
              <c:size val="5"/>
              <c:spPr>
                <a:solidFill>
                  <a:srgbClr val="004E7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7559-4054-AF5B-92633CA31923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3B7783C6-6E35-4ECE-9822-4F4170D3573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7559-4054-AF5B-92633CA31923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52397B88-6E22-445E-A285-8A8BE1DC862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7559-4054-AF5B-92633CA31923}"/>
                </c:ext>
              </c:extLst>
            </c:dLbl>
            <c:dLbl>
              <c:idx val="2"/>
              <c:layout>
                <c:manualLayout>
                  <c:x val="-7.9670699649777906E-3"/>
                  <c:y val="-9.8929080710945215E-3"/>
                </c:manualLayout>
              </c:layout>
              <c:tx>
                <c:rich>
                  <a:bodyPr/>
                  <a:lstStyle/>
                  <a:p>
                    <a:fld id="{9BE5BB23-A3AA-4C88-A020-1FC84F54FAB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7559-4054-AF5B-92633CA31923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C3D61F4E-D2C3-4FE0-8A9A-57F4F7161CF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7559-4054-AF5B-92633CA31923}"/>
                </c:ext>
              </c:extLst>
            </c:dLbl>
            <c:dLbl>
              <c:idx val="4"/>
              <c:layout>
                <c:manualLayout>
                  <c:x val="-9.1647874826367118E-2"/>
                  <c:y val="-5.5921663980936773E-2"/>
                </c:manualLayout>
              </c:layout>
              <c:tx>
                <c:rich>
                  <a:bodyPr/>
                  <a:lstStyle/>
                  <a:p>
                    <a:fld id="{62A1620F-2538-4A0B-BFB5-6674563B270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7559-4054-AF5B-92633CA31923}"/>
                </c:ext>
              </c:extLst>
            </c:dLbl>
            <c:dLbl>
              <c:idx val="5"/>
              <c:layout>
                <c:manualLayout>
                  <c:x val="-4.3343345726677286E-2"/>
                  <c:y val="-4.9704034058261543E-2"/>
                </c:manualLayout>
              </c:layout>
              <c:tx>
                <c:rich>
                  <a:bodyPr/>
                  <a:lstStyle/>
                  <a:p>
                    <a:fld id="{F326CF17-C3E4-4D32-9792-EB170B5B207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7559-4054-AF5B-92633CA31923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51F88E04-4C05-4D18-BF26-11F23E973C2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7559-4054-AF5B-92633CA31923}"/>
                </c:ext>
              </c:extLst>
            </c:dLbl>
            <c:dLbl>
              <c:idx val="7"/>
              <c:layout>
                <c:manualLayout>
                  <c:x val="-3.5228768430976736E-3"/>
                  <c:y val="-1.8303086804241798E-2"/>
                </c:manualLayout>
              </c:layout>
              <c:tx>
                <c:rich>
                  <a:bodyPr/>
                  <a:lstStyle/>
                  <a:p>
                    <a:fld id="{ECEE58CF-8C5B-4ECD-9FB8-65EB2A0CDCA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7559-4054-AF5B-92633CA31923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C54B224F-9D09-4251-A8E7-419B19FD18F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7559-4054-AF5B-92633CA31923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564082FC-2626-483C-867C-9452435163D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7559-4054-AF5B-92633CA31923}"/>
                </c:ext>
              </c:extLst>
            </c:dLbl>
            <c:dLbl>
              <c:idx val="10"/>
              <c:layout>
                <c:manualLayout>
                  <c:x val="9.0708509716144888E-4"/>
                  <c:y val="-3.380903615743059E-2"/>
                </c:manualLayout>
              </c:layout>
              <c:tx>
                <c:rich>
                  <a:bodyPr/>
                  <a:lstStyle/>
                  <a:p>
                    <a:fld id="{F3A631C7-EE22-4D81-8E7B-B2D0851B507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7559-4054-AF5B-92633CA31923}"/>
                </c:ext>
              </c:extLst>
            </c:dLbl>
            <c:dLbl>
              <c:idx val="11"/>
              <c:layout>
                <c:manualLayout>
                  <c:x val="-9.7552833177702511E-2"/>
                  <c:y val="2.5337472733818647E-3"/>
                </c:manualLayout>
              </c:layout>
              <c:tx>
                <c:rich>
                  <a:bodyPr/>
                  <a:lstStyle/>
                  <a:p>
                    <a:fld id="{77E1C1E9-CEB3-4998-BB56-72E2D9C5699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7.0941636121215484E-2"/>
                      <c:h val="6.2435256130926896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7559-4054-AF5B-92633CA31923}"/>
                </c:ext>
              </c:extLst>
            </c:dLbl>
            <c:dLbl>
              <c:idx val="12"/>
              <c:layout>
                <c:manualLayout>
                  <c:x val="-5.5910579643489292E-2"/>
                  <c:y val="-7.3620346211479865E-2"/>
                </c:manualLayout>
              </c:layout>
              <c:tx>
                <c:rich>
                  <a:bodyPr/>
                  <a:lstStyle/>
                  <a:p>
                    <a:fld id="{DBE246B9-C47A-447D-9ACE-C2548EA5584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7559-4054-AF5B-92633CA31923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8C65D0C0-31BA-4366-86EE-4FDCE8A28AC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7559-4054-AF5B-92633CA31923}"/>
                </c:ext>
              </c:extLst>
            </c:dLbl>
            <c:dLbl>
              <c:idx val="14"/>
              <c:layout>
                <c:manualLayout>
                  <c:x val="-4.1606925887703955E-2"/>
                  <c:y val="4.5842668310939458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1" i="0" u="none" strike="noStrike" kern="1200" baseline="0">
                        <a:solidFill>
                          <a:srgbClr val="004E70"/>
                        </a:solidFill>
                        <a:latin typeface="Montserrat" pitchFamily="2" charset="0"/>
                        <a:ea typeface="+mn-ea"/>
                        <a:cs typeface="+mn-cs"/>
                      </a:defRPr>
                    </a:pPr>
                    <a:fld id="{36CEE0F9-F070-438B-AE08-2FA034EB3949}" type="CELLRANGE">
                      <a:rPr lang="en-US"/>
                      <a:pPr>
                        <a:defRPr b="1">
                          <a:solidFill>
                            <a:srgbClr val="004E70"/>
                          </a:solidFill>
                        </a:defRPr>
                      </a:pPr>
                      <a:t>[CELLRANGE]</a:t>
                    </a:fld>
                    <a:endParaRPr lang="en-US"/>
                  </a:p>
                </c:rich>
              </c:tx>
              <c:spPr>
                <a:solidFill>
                  <a:schemeClr val="bg2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rgbClr val="004E70"/>
                      </a:solidFill>
                      <a:latin typeface="Montserrat" pitchFamily="2" charset="0"/>
                      <a:ea typeface="+mn-ea"/>
                      <a:cs typeface="+mn-cs"/>
                    </a:defRPr>
                  </a:pPr>
                  <a:endParaRPr lang="es-MX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7559-4054-AF5B-92633CA3192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ontserrat" pitchFamily="2" charset="0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noFill/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'10'!$J$3:$J$17</c:f>
              <c:numCache>
                <c:formatCode>0%</c:formatCode>
                <c:ptCount val="15"/>
                <c:pt idx="0">
                  <c:v>0.28548601902438386</c:v>
                </c:pt>
                <c:pt idx="1">
                  <c:v>0.75341246490797875</c:v>
                </c:pt>
                <c:pt idx="2">
                  <c:v>0.54855168313715885</c:v>
                </c:pt>
                <c:pt idx="3">
                  <c:v>0.29921900792591771</c:v>
                </c:pt>
                <c:pt idx="4">
                  <c:v>0.21535821046577594</c:v>
                </c:pt>
                <c:pt idx="5">
                  <c:v>0.44131905334330346</c:v>
                </c:pt>
                <c:pt idx="6">
                  <c:v>0.49277004521065426</c:v>
                </c:pt>
                <c:pt idx="7">
                  <c:v>0.45948559654888022</c:v>
                </c:pt>
                <c:pt idx="8">
                  <c:v>3.1866720250312175E-2</c:v>
                </c:pt>
                <c:pt idx="9">
                  <c:v>0.33910755589431157</c:v>
                </c:pt>
                <c:pt idx="10">
                  <c:v>0.77893094861280099</c:v>
                </c:pt>
                <c:pt idx="11">
                  <c:v>0.19997715438463395</c:v>
                </c:pt>
                <c:pt idx="12">
                  <c:v>0.22959838937074303</c:v>
                </c:pt>
                <c:pt idx="13">
                  <c:v>0.72806692193289624</c:v>
                </c:pt>
                <c:pt idx="14">
                  <c:v>0.41700300000000001</c:v>
                </c:pt>
              </c:numCache>
            </c:numRef>
          </c:xVal>
          <c:yVal>
            <c:numRef>
              <c:f>'10'!$K$3:$K$17</c:f>
              <c:numCache>
                <c:formatCode>0%</c:formatCode>
                <c:ptCount val="15"/>
                <c:pt idx="0">
                  <c:v>5.9626563393405642E-2</c:v>
                </c:pt>
                <c:pt idx="1">
                  <c:v>0.52009803414759503</c:v>
                </c:pt>
                <c:pt idx="2">
                  <c:v>7.1773959560255896E-2</c:v>
                </c:pt>
                <c:pt idx="3">
                  <c:v>0.12467536450228453</c:v>
                </c:pt>
                <c:pt idx="4">
                  <c:v>4.389618844969076E-2</c:v>
                </c:pt>
                <c:pt idx="5">
                  <c:v>0.10821827958188322</c:v>
                </c:pt>
                <c:pt idx="6">
                  <c:v>0.27592238481363951</c:v>
                </c:pt>
                <c:pt idx="7">
                  <c:v>0.11227551028826917</c:v>
                </c:pt>
                <c:pt idx="8">
                  <c:v>1.8161722712692355E-2</c:v>
                </c:pt>
                <c:pt idx="9">
                  <c:v>0.14851854585442648</c:v>
                </c:pt>
                <c:pt idx="10">
                  <c:v>0.46716809039043561</c:v>
                </c:pt>
                <c:pt idx="11">
                  <c:v>3.7874635665919969E-2</c:v>
                </c:pt>
                <c:pt idx="12">
                  <c:v>5.3913852697360536E-2</c:v>
                </c:pt>
                <c:pt idx="13">
                  <c:v>8.7792216955073041E-2</c:v>
                </c:pt>
                <c:pt idx="14">
                  <c:v>0.10509599999999999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'10'!$I$3:$I$17</c15:f>
                <c15:dlblRangeCache>
                  <c:ptCount val="15"/>
                  <c:pt idx="0">
                    <c:v>ARG</c:v>
                  </c:pt>
                  <c:pt idx="1">
                    <c:v>BOL</c:v>
                  </c:pt>
                  <c:pt idx="2">
                    <c:v>BRA</c:v>
                  </c:pt>
                  <c:pt idx="3">
                    <c:v>CHL</c:v>
                  </c:pt>
                  <c:pt idx="4">
                    <c:v>COL</c:v>
                  </c:pt>
                  <c:pt idx="5">
                    <c:v>CRI</c:v>
                  </c:pt>
                  <c:pt idx="6">
                    <c:v>DOM</c:v>
                  </c:pt>
                  <c:pt idx="7">
                    <c:v>ECU</c:v>
                  </c:pt>
                  <c:pt idx="8">
                    <c:v>SLV</c:v>
                  </c:pt>
                  <c:pt idx="9">
                    <c:v>MEX</c:v>
                  </c:pt>
                  <c:pt idx="10">
                    <c:v>PAN</c:v>
                  </c:pt>
                  <c:pt idx="11">
                    <c:v>PRY</c:v>
                  </c:pt>
                  <c:pt idx="12">
                    <c:v>PER</c:v>
                  </c:pt>
                  <c:pt idx="13">
                    <c:v>URY</c:v>
                  </c:pt>
                  <c:pt idx="14">
                    <c:v>LAC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F-7559-4054-AF5B-92633CA319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2374735"/>
        <c:axId val="272373775"/>
      </c:scatterChart>
      <c:valAx>
        <c:axId val="272374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Montserrat" pitchFamily="2" charset="0"/>
                    <a:ea typeface="+mn-ea"/>
                    <a:cs typeface="+mn-cs"/>
                  </a:defRPr>
                </a:pPr>
                <a:r>
                  <a:rPr lang="es-MX" sz="900"/>
                  <a:t>Cobertura de los PTMC entre la población en pobreza</a:t>
                </a:r>
              </a:p>
            </c:rich>
          </c:tx>
          <c:layout>
            <c:manualLayout>
              <c:xMode val="edge"/>
              <c:yMode val="edge"/>
              <c:x val="0.2343966311279089"/>
              <c:y val="0.905382702734908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>
                <a:defRPr sz="1000" b="0" i="0" u="none" strike="noStrike" kern="1200" baseline="0">
                  <a:solidFill>
                    <a:sysClr val="windowText" lastClr="000000"/>
                  </a:solidFill>
                  <a:latin typeface="Montserrat" pitchFamily="2" charset="0"/>
                  <a:ea typeface="+mn-ea"/>
                  <a:cs typeface="+mn-cs"/>
                </a:defRPr>
              </a:pPr>
              <a:endParaRPr lang="es-MX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Montserrat" pitchFamily="2" charset="0"/>
                <a:ea typeface="+mn-ea"/>
                <a:cs typeface="+mn-cs"/>
              </a:defRPr>
            </a:pPr>
            <a:endParaRPr lang="es-MX"/>
          </a:p>
        </c:txPr>
        <c:crossAx val="272373775"/>
        <c:crosses val="autoZero"/>
        <c:crossBetween val="midCat"/>
      </c:valAx>
      <c:valAx>
        <c:axId val="272373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Montserrat" pitchFamily="2" charset="0"/>
                    <a:ea typeface="+mn-ea"/>
                    <a:cs typeface="+mn-cs"/>
                  </a:defRPr>
                </a:pPr>
                <a:r>
                  <a:rPr lang="es-MX" sz="900"/>
                  <a:t>Cobertura de los PTMC entre la población no pobre</a:t>
                </a:r>
              </a:p>
            </c:rich>
          </c:tx>
          <c:layout>
            <c:manualLayout>
              <c:xMode val="edge"/>
              <c:yMode val="edge"/>
              <c:x val="1.1938676553531122E-2"/>
              <c:y val="6.019525044843569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Montserrat" pitchFamily="2" charset="0"/>
                  <a:ea typeface="+mn-ea"/>
                  <a:cs typeface="+mn-cs"/>
                </a:defRPr>
              </a:pPr>
              <a:endParaRPr lang="es-MX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Montserrat" pitchFamily="2" charset="0"/>
                <a:ea typeface="+mn-ea"/>
                <a:cs typeface="+mn-cs"/>
              </a:defRPr>
            </a:pPr>
            <a:endParaRPr lang="es-MX"/>
          </a:p>
        </c:txPr>
        <c:crossAx val="2723747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Montserrat" pitchFamily="2" charset="0"/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4E70"/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AFE00067-4D1F-447D-BFE7-61AE0413324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5D49-43A4-B811-4A36BC4D677D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F5B6AF0A-917F-4CDC-9F95-F985A7DC50E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5D49-43A4-B811-4A36BC4D677D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56C4C448-EBD6-43D0-8293-1F51BEE107E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5D49-43A4-B811-4A36BC4D677D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8FE88CFA-C240-429E-9361-08BB662E695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5D49-43A4-B811-4A36BC4D677D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C5AEC536-6CF0-4024-885D-356CE7B9235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5D49-43A4-B811-4A36BC4D677D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DCEB9869-3E93-4B41-8EA1-26A3F1137DF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5D49-43A4-B811-4A36BC4D677D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8B5659C3-4BD1-4E70-ADEA-4213B695528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5D49-43A4-B811-4A36BC4D677D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4831A714-02F3-4BB0-B917-E0D6B77C205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5D49-43A4-B811-4A36BC4D677D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D37742A4-C352-4924-A735-E8C8AF98969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5D49-43A4-B811-4A36BC4D677D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D279BFB8-29BE-4B88-AD54-747590FDBE5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5D49-43A4-B811-4A36BC4D677D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7A7B4BEE-3EEF-4CE6-AA5F-6BFBDAA258F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5D49-43A4-B811-4A36BC4D677D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20A53340-D7F3-4E21-9246-7D745D64C4B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5D49-43A4-B811-4A36BC4D677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trendline>
            <c:spPr>
              <a:ln w="19050" cap="rnd">
                <a:solidFill>
                  <a:schemeClr val="accent6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'P1'!$C$2:$C$13</c:f>
              <c:numCache>
                <c:formatCode>0</c:formatCode>
                <c:ptCount val="12"/>
                <c:pt idx="0">
                  <c:v>14.31268310546875</c:v>
                </c:pt>
                <c:pt idx="1">
                  <c:v>11.219173431396484</c:v>
                </c:pt>
                <c:pt idx="2">
                  <c:v>41.222324371337891</c:v>
                </c:pt>
                <c:pt idx="3">
                  <c:v>20.874841690063477</c:v>
                </c:pt>
                <c:pt idx="4">
                  <c:v>37.667442321777344</c:v>
                </c:pt>
                <c:pt idx="5">
                  <c:v>21.749509811401367</c:v>
                </c:pt>
                <c:pt idx="6">
                  <c:v>29.323764801025391</c:v>
                </c:pt>
                <c:pt idx="7">
                  <c:v>31.975204467773438</c:v>
                </c:pt>
                <c:pt idx="8">
                  <c:v>19.437280654907227</c:v>
                </c:pt>
                <c:pt idx="9">
                  <c:v>40.369815826416016</c:v>
                </c:pt>
                <c:pt idx="10">
                  <c:v>38.657855987548828</c:v>
                </c:pt>
                <c:pt idx="11">
                  <c:v>31.323837280273438</c:v>
                </c:pt>
              </c:numCache>
            </c:numRef>
          </c:xVal>
          <c:yVal>
            <c:numRef>
              <c:f>'P1'!$B$2:$B$13</c:f>
              <c:numCache>
                <c:formatCode>0</c:formatCode>
                <c:ptCount val="12"/>
                <c:pt idx="0">
                  <c:v>1.1000000238418579</c:v>
                </c:pt>
                <c:pt idx="1">
                  <c:v>3</c:v>
                </c:pt>
                <c:pt idx="2">
                  <c:v>8.1000003814697266</c:v>
                </c:pt>
                <c:pt idx="3">
                  <c:v>12.89999961853027</c:v>
                </c:pt>
                <c:pt idx="4">
                  <c:v>14.10000038146973</c:v>
                </c:pt>
                <c:pt idx="5">
                  <c:v>18.79999923706055</c:v>
                </c:pt>
                <c:pt idx="6">
                  <c:v>27.20000076293945</c:v>
                </c:pt>
                <c:pt idx="7">
                  <c:v>41.799999237060547</c:v>
                </c:pt>
                <c:pt idx="8">
                  <c:v>51.799999237060547</c:v>
                </c:pt>
                <c:pt idx="9">
                  <c:v>66.699996948242188</c:v>
                </c:pt>
                <c:pt idx="10">
                  <c:v>72.5</c:v>
                </c:pt>
                <c:pt idx="11">
                  <c:v>72.699996948242188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'P1'!$A$2:$A$13</c15:f>
                <c15:dlblRangeCache>
                  <c:ptCount val="12"/>
                  <c:pt idx="0">
                    <c:v>URY</c:v>
                  </c:pt>
                  <c:pt idx="1">
                    <c:v>CHL</c:v>
                  </c:pt>
                  <c:pt idx="2">
                    <c:v>COL</c:v>
                  </c:pt>
                  <c:pt idx="3">
                    <c:v>CRI</c:v>
                  </c:pt>
                  <c:pt idx="4">
                    <c:v>PER</c:v>
                  </c:pt>
                  <c:pt idx="5">
                    <c:v>BOL</c:v>
                  </c:pt>
                  <c:pt idx="6">
                    <c:v>DOM</c:v>
                  </c:pt>
                  <c:pt idx="7">
                    <c:v>MEX</c:v>
                  </c:pt>
                  <c:pt idx="8">
                    <c:v>PAN</c:v>
                  </c:pt>
                  <c:pt idx="9">
                    <c:v>ECU</c:v>
                  </c:pt>
                  <c:pt idx="10">
                    <c:v>SLV</c:v>
                  </c:pt>
                  <c:pt idx="11">
                    <c:v>PRY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B-5D49-43A4-B811-4A36BC4D677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821416575"/>
        <c:axId val="821407935"/>
      </c:scatterChart>
      <c:valAx>
        <c:axId val="821416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Poverty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21407935"/>
        <c:crosses val="autoZero"/>
        <c:crossBetween val="midCat"/>
      </c:valAx>
      <c:valAx>
        <c:axId val="821407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% Population without health insurance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214165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'P2'!$B$2:$B$17</c:f>
              <c:strCache>
                <c:ptCount val="16"/>
                <c:pt idx="0">
                  <c:v>OECD</c:v>
                </c:pt>
                <c:pt idx="1">
                  <c:v>CHL</c:v>
                </c:pt>
                <c:pt idx="2">
                  <c:v>URY</c:v>
                </c:pt>
                <c:pt idx="3">
                  <c:v>MEX</c:v>
                </c:pt>
                <c:pt idx="4">
                  <c:v>PER</c:v>
                </c:pt>
                <c:pt idx="5">
                  <c:v>COL</c:v>
                </c:pt>
                <c:pt idx="6">
                  <c:v>CRI</c:v>
                </c:pt>
                <c:pt idx="7">
                  <c:v>ARG</c:v>
                </c:pt>
                <c:pt idx="8">
                  <c:v>BRA</c:v>
                </c:pt>
                <c:pt idx="9">
                  <c:v>JAM</c:v>
                </c:pt>
                <c:pt idx="10">
                  <c:v>LAC</c:v>
                </c:pt>
                <c:pt idx="11">
                  <c:v>PAN</c:v>
                </c:pt>
                <c:pt idx="12">
                  <c:v>PRY</c:v>
                </c:pt>
                <c:pt idx="13">
                  <c:v>GTM</c:v>
                </c:pt>
                <c:pt idx="14">
                  <c:v>SLV</c:v>
                </c:pt>
                <c:pt idx="15">
                  <c:v>DOM</c:v>
                </c:pt>
              </c:strCache>
            </c:strRef>
          </c:cat>
          <c:val>
            <c:numRef>
              <c:f>'P2'!$C$2:$C$17</c:f>
              <c:numCache>
                <c:formatCode>General</c:formatCode>
                <c:ptCount val="16"/>
                <c:pt idx="0">
                  <c:v>31.091999999999999</c:v>
                </c:pt>
                <c:pt idx="1">
                  <c:v>55.71</c:v>
                </c:pt>
                <c:pt idx="2">
                  <c:v>56.508000000000003</c:v>
                </c:pt>
                <c:pt idx="3">
                  <c:v>65.811999999999998</c:v>
                </c:pt>
                <c:pt idx="4">
                  <c:v>66.171000000000006</c:v>
                </c:pt>
                <c:pt idx="5">
                  <c:v>71.22</c:v>
                </c:pt>
                <c:pt idx="6">
                  <c:v>71.836999999999904</c:v>
                </c:pt>
                <c:pt idx="7">
                  <c:v>72.929999999999893</c:v>
                </c:pt>
                <c:pt idx="8">
                  <c:v>73.382000000000005</c:v>
                </c:pt>
                <c:pt idx="9">
                  <c:v>73.834000000000003</c:v>
                </c:pt>
                <c:pt idx="10">
                  <c:v>74.671999999999997</c:v>
                </c:pt>
                <c:pt idx="11">
                  <c:v>83.861999999999995</c:v>
                </c:pt>
                <c:pt idx="12">
                  <c:v>85.456999999999994</c:v>
                </c:pt>
                <c:pt idx="13">
                  <c:v>86.907989999999998</c:v>
                </c:pt>
                <c:pt idx="14">
                  <c:v>89.344999999999999</c:v>
                </c:pt>
                <c:pt idx="15">
                  <c:v>92.438010000000006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8E-47D4-B9D7-EFE5AB2607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39780448"/>
        <c:axId val="1539791968"/>
      </c:barChart>
      <c:catAx>
        <c:axId val="15397804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39791968"/>
        <c:crosses val="autoZero"/>
        <c:auto val="1"/>
        <c:lblAlgn val="ctr"/>
        <c:lblOffset val="100"/>
        <c:noMultiLvlLbl val="0"/>
      </c:catAx>
      <c:valAx>
        <c:axId val="1539791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39780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'2'!$C$2</c:f>
              <c:strCache>
                <c:ptCount val="1"/>
                <c:pt idx="0">
                  <c:v>Rural 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708-4EEF-9839-F88E47A40B6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Montserrat" pitchFamily="2" charset="0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'2'!$B$3:$B$19</c:f>
              <c:strCache>
                <c:ptCount val="17"/>
                <c:pt idx="0">
                  <c:v>LAC</c:v>
                </c:pt>
                <c:pt idx="1">
                  <c:v>URY</c:v>
                </c:pt>
                <c:pt idx="2">
                  <c:v>CHL</c:v>
                </c:pt>
                <c:pt idx="3">
                  <c:v>DOM</c:v>
                </c:pt>
                <c:pt idx="4">
                  <c:v>BRA</c:v>
                </c:pt>
                <c:pt idx="5">
                  <c:v>CRI</c:v>
                </c:pt>
                <c:pt idx="6">
                  <c:v>PER</c:v>
                </c:pt>
                <c:pt idx="7">
                  <c:v>COL</c:v>
                </c:pt>
                <c:pt idx="8">
                  <c:v>MEX</c:v>
                </c:pt>
                <c:pt idx="9">
                  <c:v>SLV</c:v>
                </c:pt>
                <c:pt idx="10">
                  <c:v>ECU</c:v>
                </c:pt>
                <c:pt idx="11">
                  <c:v>HND</c:v>
                </c:pt>
                <c:pt idx="12">
                  <c:v>PRY</c:v>
                </c:pt>
                <c:pt idx="13">
                  <c:v>GTM</c:v>
                </c:pt>
                <c:pt idx="14">
                  <c:v>GUY</c:v>
                </c:pt>
                <c:pt idx="15">
                  <c:v>PAN</c:v>
                </c:pt>
                <c:pt idx="16">
                  <c:v>BOL</c:v>
                </c:pt>
              </c:strCache>
            </c:strRef>
          </c:cat>
          <c:val>
            <c:numRef>
              <c:f>'2'!$C$3:$C$19</c:f>
              <c:numCache>
                <c:formatCode>0</c:formatCode>
                <c:ptCount val="17"/>
                <c:pt idx="0">
                  <c:v>45.013204999999999</c:v>
                </c:pt>
                <c:pt idx="1">
                  <c:v>13.900000000000002</c:v>
                </c:pt>
                <c:pt idx="2">
                  <c:v>19.600000000000001</c:v>
                </c:pt>
                <c:pt idx="3">
                  <c:v>30.3</c:v>
                </c:pt>
                <c:pt idx="4">
                  <c:v>31.1</c:v>
                </c:pt>
                <c:pt idx="5">
                  <c:v>44.4</c:v>
                </c:pt>
                <c:pt idx="6">
                  <c:v>48.6</c:v>
                </c:pt>
                <c:pt idx="7">
                  <c:v>49.5</c:v>
                </c:pt>
                <c:pt idx="8">
                  <c:v>56.399999999999991</c:v>
                </c:pt>
                <c:pt idx="9">
                  <c:v>61.4</c:v>
                </c:pt>
                <c:pt idx="10">
                  <c:v>63.6</c:v>
                </c:pt>
                <c:pt idx="11">
                  <c:v>65.600000000000009</c:v>
                </c:pt>
                <c:pt idx="12">
                  <c:v>71.7</c:v>
                </c:pt>
                <c:pt idx="13">
                  <c:v>73.599999999999994</c:v>
                </c:pt>
                <c:pt idx="14">
                  <c:v>75.099999999999994</c:v>
                </c:pt>
                <c:pt idx="15">
                  <c:v>81.5</c:v>
                </c:pt>
                <c:pt idx="16">
                  <c:v>82.6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08-4EEF-9839-F88E47A40B66}"/>
            </c:ext>
          </c:extLst>
        </c:ser>
        <c:ser>
          <c:idx val="1"/>
          <c:order val="1"/>
          <c:tx>
            <c:strRef>
              <c:f>'2'!$D$2</c:f>
              <c:strCache>
                <c:ptCount val="1"/>
                <c:pt idx="0">
                  <c:v>Urban</c:v>
                </c:pt>
              </c:strCache>
            </c:strRef>
          </c:tx>
          <c:spPr>
            <a:solidFill>
              <a:srgbClr val="A8B7C4"/>
            </a:solidFill>
            <a:ln>
              <a:noFill/>
            </a:ln>
            <a:effectLst/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708-4EEF-9839-F88E47A40B6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Montserrat" pitchFamily="2" charset="0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'2'!$B$3:$B$19</c:f>
              <c:strCache>
                <c:ptCount val="17"/>
                <c:pt idx="0">
                  <c:v>LAC</c:v>
                </c:pt>
                <c:pt idx="1">
                  <c:v>URY</c:v>
                </c:pt>
                <c:pt idx="2">
                  <c:v>CHL</c:v>
                </c:pt>
                <c:pt idx="3">
                  <c:v>DOM</c:v>
                </c:pt>
                <c:pt idx="4">
                  <c:v>BRA</c:v>
                </c:pt>
                <c:pt idx="5">
                  <c:v>CRI</c:v>
                </c:pt>
                <c:pt idx="6">
                  <c:v>PER</c:v>
                </c:pt>
                <c:pt idx="7">
                  <c:v>COL</c:v>
                </c:pt>
                <c:pt idx="8">
                  <c:v>MEX</c:v>
                </c:pt>
                <c:pt idx="9">
                  <c:v>SLV</c:v>
                </c:pt>
                <c:pt idx="10">
                  <c:v>ECU</c:v>
                </c:pt>
                <c:pt idx="11">
                  <c:v>HND</c:v>
                </c:pt>
                <c:pt idx="12">
                  <c:v>PRY</c:v>
                </c:pt>
                <c:pt idx="13">
                  <c:v>GTM</c:v>
                </c:pt>
                <c:pt idx="14">
                  <c:v>GUY</c:v>
                </c:pt>
                <c:pt idx="15">
                  <c:v>PAN</c:v>
                </c:pt>
                <c:pt idx="16">
                  <c:v>BOL</c:v>
                </c:pt>
              </c:strCache>
            </c:strRef>
          </c:cat>
          <c:val>
            <c:numRef>
              <c:f>'2'!$D$3:$D$19</c:f>
              <c:numCache>
                <c:formatCode>0</c:formatCode>
                <c:ptCount val="17"/>
                <c:pt idx="0">
                  <c:v>54.986795000000001</c:v>
                </c:pt>
                <c:pt idx="1">
                  <c:v>86.1</c:v>
                </c:pt>
                <c:pt idx="2">
                  <c:v>80.400000000000006</c:v>
                </c:pt>
                <c:pt idx="3">
                  <c:v>69.699999999999989</c:v>
                </c:pt>
                <c:pt idx="4">
                  <c:v>68.899999999999991</c:v>
                </c:pt>
                <c:pt idx="5">
                  <c:v>55.600000000000009</c:v>
                </c:pt>
                <c:pt idx="6">
                  <c:v>51.4</c:v>
                </c:pt>
                <c:pt idx="7">
                  <c:v>50.5</c:v>
                </c:pt>
                <c:pt idx="8">
                  <c:v>43.6</c:v>
                </c:pt>
                <c:pt idx="9">
                  <c:v>38.6</c:v>
                </c:pt>
                <c:pt idx="10">
                  <c:v>36.4</c:v>
                </c:pt>
                <c:pt idx="11">
                  <c:v>34.4</c:v>
                </c:pt>
                <c:pt idx="12">
                  <c:v>28.299999999999997</c:v>
                </c:pt>
                <c:pt idx="13">
                  <c:v>26.400000000000002</c:v>
                </c:pt>
                <c:pt idx="14">
                  <c:v>24.9</c:v>
                </c:pt>
                <c:pt idx="15">
                  <c:v>18.5</c:v>
                </c:pt>
                <c:pt idx="16">
                  <c:v>17.399999999999999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708-4EEF-9839-F88E47A40B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5"/>
        <c:overlap val="100"/>
        <c:axId val="383781104"/>
        <c:axId val="383789744"/>
      </c:barChart>
      <c:catAx>
        <c:axId val="383781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Montserrat" pitchFamily="2" charset="0"/>
                <a:ea typeface="+mn-ea"/>
                <a:cs typeface="+mn-cs"/>
              </a:defRPr>
            </a:pPr>
            <a:endParaRPr lang="es-MX"/>
          </a:p>
        </c:txPr>
        <c:crossAx val="383789744"/>
        <c:crosses val="autoZero"/>
        <c:auto val="1"/>
        <c:lblAlgn val="ctr"/>
        <c:lblOffset val="100"/>
        <c:noMultiLvlLbl val="0"/>
      </c:catAx>
      <c:valAx>
        <c:axId val="383789744"/>
        <c:scaling>
          <c:orientation val="minMax"/>
          <c:max val="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ontserrat" pitchFamily="2" charset="0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% of the extreme poor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Montserrat" pitchFamily="2" charset="0"/>
                  <a:ea typeface="+mn-ea"/>
                  <a:cs typeface="+mn-cs"/>
                </a:defRPr>
              </a:pPr>
              <a:endParaRPr lang="es-MX"/>
            </a:p>
          </c:txPr>
        </c:title>
        <c:numFmt formatCode="#,##0" sourceLinked="0"/>
        <c:majorTickMark val="none"/>
        <c:minorTickMark val="none"/>
        <c:tickLblPos val="nextTo"/>
        <c:spPr>
          <a:solidFill>
            <a:sysClr val="window" lastClr="FFFFFF"/>
          </a:solidFill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Montserrat" pitchFamily="2" charset="0"/>
                <a:ea typeface="+mn-ea"/>
                <a:cs typeface="+mn-cs"/>
              </a:defRPr>
            </a:pPr>
            <a:endParaRPr lang="es-MX"/>
          </a:p>
        </c:txPr>
        <c:crossAx val="383781104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rgbClr val="004E70"/>
                </a:solidFill>
                <a:latin typeface="Montserrat" pitchFamily="2" charset="0"/>
                <a:ea typeface="+mn-ea"/>
                <a:cs typeface="+mn-cs"/>
              </a:defRPr>
            </a:pPr>
            <a:endParaRPr lang="es-MX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rgbClr val="A8B7C4"/>
                </a:solidFill>
                <a:latin typeface="Montserrat" pitchFamily="2" charset="0"/>
                <a:ea typeface="+mn-ea"/>
                <a:cs typeface="+mn-cs"/>
              </a:defRPr>
            </a:pPr>
            <a:endParaRPr lang="es-MX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ontserrat" pitchFamily="2" charset="0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Montserrat" pitchFamily="2" charset="0"/>
        </a:defRPr>
      </a:pPr>
      <a:endParaRPr lang="es-MX"/>
    </a:p>
  </c:txPr>
  <c:printSettings>
    <c:headerFooter/>
    <c:pageMargins b="0.75" l="0.7" r="0.7" t="0.75" header="0.3" footer="0.3"/>
    <c:pageSetup/>
  </c:printSettings>
  <c:userShapes r:id="rId3"/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966666666666667E-2"/>
          <c:y val="0.17171296296296298"/>
          <c:w val="0.92622222222222217"/>
          <c:h val="0.6153546952464275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'P3'!$B$2</c:f>
              <c:strCache>
                <c:ptCount val="1"/>
                <c:pt idx="0">
                  <c:v>Women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'P3'!$A$3:$A$20</c:f>
              <c:strCache>
                <c:ptCount val="18"/>
                <c:pt idx="0">
                  <c:v>  ARG</c:v>
                </c:pt>
                <c:pt idx="1">
                  <c:v>  BOL</c:v>
                </c:pt>
                <c:pt idx="2">
                  <c:v>  BRA</c:v>
                </c:pt>
                <c:pt idx="3">
                  <c:v>  CHL</c:v>
                </c:pt>
                <c:pt idx="4">
                  <c:v>  COL</c:v>
                </c:pt>
                <c:pt idx="5">
                  <c:v>  CRI</c:v>
                </c:pt>
                <c:pt idx="6">
                  <c:v>  DOM</c:v>
                </c:pt>
                <c:pt idx="7">
                  <c:v>  ECU</c:v>
                </c:pt>
                <c:pt idx="8">
                  <c:v>  GTM</c:v>
                </c:pt>
                <c:pt idx="9">
                  <c:v>  GUY</c:v>
                </c:pt>
                <c:pt idx="10">
                  <c:v>  HND</c:v>
                </c:pt>
                <c:pt idx="11">
                  <c:v>  MEX</c:v>
                </c:pt>
                <c:pt idx="12">
                  <c:v>  PAN</c:v>
                </c:pt>
                <c:pt idx="13">
                  <c:v>  PER</c:v>
                </c:pt>
                <c:pt idx="14">
                  <c:v>  PRY</c:v>
                </c:pt>
                <c:pt idx="15">
                  <c:v>  SLV</c:v>
                </c:pt>
                <c:pt idx="16">
                  <c:v>  URY</c:v>
                </c:pt>
                <c:pt idx="17">
                  <c:v>  VEN</c:v>
                </c:pt>
              </c:strCache>
            </c:strRef>
          </c:cat>
          <c:val>
            <c:numRef>
              <c:f>'P3'!$B$3:$B$20</c:f>
              <c:numCache>
                <c:formatCode>0</c:formatCode>
                <c:ptCount val="18"/>
                <c:pt idx="0">
                  <c:v>9.5574551041941902E-2</c:v>
                </c:pt>
                <c:pt idx="1">
                  <c:v>0.24095049257560675</c:v>
                </c:pt>
                <c:pt idx="2">
                  <c:v>0.294344697136939</c:v>
                </c:pt>
                <c:pt idx="3">
                  <c:v>0.22389030612388394</c:v>
                </c:pt>
                <c:pt idx="4">
                  <c:v>0.58997314108739829</c:v>
                </c:pt>
                <c:pt idx="5">
                  <c:v>0.5574290641104378</c:v>
                </c:pt>
                <c:pt idx="6">
                  <c:v>0.19333114798298467</c:v>
                </c:pt>
                <c:pt idx="7">
                  <c:v>-0.17275113949950871</c:v>
                </c:pt>
                <c:pt idx="8">
                  <c:v>1.1401468373744095</c:v>
                </c:pt>
                <c:pt idx="9">
                  <c:v>0.50310820553055891</c:v>
                </c:pt>
                <c:pt idx="10">
                  <c:v>1.1117254393422513</c:v>
                </c:pt>
                <c:pt idx="11">
                  <c:v>0.2250321651419469</c:v>
                </c:pt>
                <c:pt idx="12">
                  <c:v>0.10064035046753261</c:v>
                </c:pt>
                <c:pt idx="13">
                  <c:v>0.19331406927736339</c:v>
                </c:pt>
                <c:pt idx="14">
                  <c:v>0.63856922134482552</c:v>
                </c:pt>
                <c:pt idx="15">
                  <c:v>0.48178435529285224</c:v>
                </c:pt>
                <c:pt idx="16">
                  <c:v>0.18835347387255919</c:v>
                </c:pt>
                <c:pt idx="17">
                  <c:v>1.2615020295982902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D0-45D1-852E-A379317508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22727424"/>
        <c:axId val="1222731744"/>
      </c:barChart>
      <c:catAx>
        <c:axId val="12227274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22731744"/>
        <c:crosses val="autoZero"/>
        <c:auto val="1"/>
        <c:lblAlgn val="ctr"/>
        <c:lblOffset val="100"/>
        <c:noMultiLvlLbl val="0"/>
      </c:catAx>
      <c:valAx>
        <c:axId val="1222731744"/>
        <c:scaling>
          <c:orientation val="minMax"/>
          <c:max val="20"/>
          <c:min val="-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22727424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966666666666667E-2"/>
          <c:y val="0.17171296296296298"/>
          <c:w val="0.92622222222222217"/>
          <c:h val="0.6153546952464275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'P3'!$C$2</c:f>
              <c:strCache>
                <c:ptCount val="1"/>
                <c:pt idx="0">
                  <c:v>0-15 years old</c:v>
                </c:pt>
              </c:strCache>
            </c:strRef>
          </c:tx>
          <c:spPr>
            <a:solidFill>
              <a:srgbClr val="B7DBF2"/>
            </a:solidFill>
            <a:ln>
              <a:noFill/>
            </a:ln>
            <a:effectLst/>
          </c:spPr>
          <c:invertIfNegative val="0"/>
          <c:cat>
            <c:strRef>
              <c:f>'P3'!$A$3:$A$20</c:f>
              <c:strCache>
                <c:ptCount val="18"/>
                <c:pt idx="0">
                  <c:v>  ARG</c:v>
                </c:pt>
                <c:pt idx="1">
                  <c:v>  BOL</c:v>
                </c:pt>
                <c:pt idx="2">
                  <c:v>  BRA</c:v>
                </c:pt>
                <c:pt idx="3">
                  <c:v>  CHL</c:v>
                </c:pt>
                <c:pt idx="4">
                  <c:v>  COL</c:v>
                </c:pt>
                <c:pt idx="5">
                  <c:v>  CRI</c:v>
                </c:pt>
                <c:pt idx="6">
                  <c:v>  DOM</c:v>
                </c:pt>
                <c:pt idx="7">
                  <c:v>  ECU</c:v>
                </c:pt>
                <c:pt idx="8">
                  <c:v>  GTM</c:v>
                </c:pt>
                <c:pt idx="9">
                  <c:v>  GUY</c:v>
                </c:pt>
                <c:pt idx="10">
                  <c:v>  HND</c:v>
                </c:pt>
                <c:pt idx="11">
                  <c:v>  MEX</c:v>
                </c:pt>
                <c:pt idx="12">
                  <c:v>  PAN</c:v>
                </c:pt>
                <c:pt idx="13">
                  <c:v>  PER</c:v>
                </c:pt>
                <c:pt idx="14">
                  <c:v>  PRY</c:v>
                </c:pt>
                <c:pt idx="15">
                  <c:v>  SLV</c:v>
                </c:pt>
                <c:pt idx="16">
                  <c:v>  URY</c:v>
                </c:pt>
                <c:pt idx="17">
                  <c:v>  VEN</c:v>
                </c:pt>
              </c:strCache>
            </c:strRef>
          </c:cat>
          <c:val>
            <c:numRef>
              <c:f>'P3'!$C$3:$C$20</c:f>
              <c:numCache>
                <c:formatCode>0</c:formatCode>
                <c:ptCount val="18"/>
                <c:pt idx="0">
                  <c:v>4.1323096637504193</c:v>
                </c:pt>
                <c:pt idx="1">
                  <c:v>4.3795123815654939</c:v>
                </c:pt>
                <c:pt idx="2">
                  <c:v>9.6993760196597982</c:v>
                </c:pt>
                <c:pt idx="3">
                  <c:v>1.8259935576355693</c:v>
                </c:pt>
                <c:pt idx="4">
                  <c:v>9.6896755191725674</c:v>
                </c:pt>
                <c:pt idx="5">
                  <c:v>5.7300654665815802</c:v>
                </c:pt>
                <c:pt idx="6">
                  <c:v>4.6320896577339088</c:v>
                </c:pt>
                <c:pt idx="7">
                  <c:v>9.3661620675787205</c:v>
                </c:pt>
                <c:pt idx="8">
                  <c:v>9.1302094286481008</c:v>
                </c:pt>
                <c:pt idx="9">
                  <c:v>10.523008614496106</c:v>
                </c:pt>
                <c:pt idx="10">
                  <c:v>7.6956072452385769</c:v>
                </c:pt>
                <c:pt idx="11">
                  <c:v>4.6644781883802278</c:v>
                </c:pt>
                <c:pt idx="12">
                  <c:v>6.9821483908111119</c:v>
                </c:pt>
                <c:pt idx="13">
                  <c:v>5.1442312671962895</c:v>
                </c:pt>
                <c:pt idx="14">
                  <c:v>5.2649086488960073</c:v>
                </c:pt>
                <c:pt idx="15">
                  <c:v>4.7918972878067549</c:v>
                </c:pt>
                <c:pt idx="16">
                  <c:v>5.2064919027672421</c:v>
                </c:pt>
                <c:pt idx="17">
                  <c:v>6.1440672584652134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C0-457F-ABFE-B5DAB93B75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22727424"/>
        <c:axId val="1222731744"/>
      </c:barChart>
      <c:catAx>
        <c:axId val="12227274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22731744"/>
        <c:crosses val="autoZero"/>
        <c:auto val="1"/>
        <c:lblAlgn val="ctr"/>
        <c:lblOffset val="100"/>
        <c:noMultiLvlLbl val="0"/>
      </c:catAx>
      <c:valAx>
        <c:axId val="1222731744"/>
        <c:scaling>
          <c:orientation val="minMax"/>
          <c:max val="20"/>
          <c:min val="-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22727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966666666666667E-2"/>
          <c:y val="0.17171296296296298"/>
          <c:w val="0.92622222222222217"/>
          <c:h val="0.6153546952464275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'P3'!$D$2</c:f>
              <c:strCache>
                <c:ptCount val="1"/>
                <c:pt idx="0">
                  <c:v>Afro-descendants</c:v>
                </c:pt>
              </c:strCache>
            </c:strRef>
          </c:tx>
          <c:spPr>
            <a:solidFill>
              <a:srgbClr val="004E70"/>
            </a:solidFill>
            <a:ln>
              <a:noFill/>
            </a:ln>
            <a:effectLst/>
          </c:spPr>
          <c:invertIfNegative val="0"/>
          <c:cat>
            <c:strRef>
              <c:f>'P3'!$A$3:$A$20</c:f>
              <c:strCache>
                <c:ptCount val="18"/>
                <c:pt idx="0">
                  <c:v>  ARG</c:v>
                </c:pt>
                <c:pt idx="1">
                  <c:v>  BOL</c:v>
                </c:pt>
                <c:pt idx="2">
                  <c:v>  BRA</c:v>
                </c:pt>
                <c:pt idx="3">
                  <c:v>  CHL</c:v>
                </c:pt>
                <c:pt idx="4">
                  <c:v>  COL</c:v>
                </c:pt>
                <c:pt idx="5">
                  <c:v>  CRI</c:v>
                </c:pt>
                <c:pt idx="6">
                  <c:v>  DOM</c:v>
                </c:pt>
                <c:pt idx="7">
                  <c:v>  ECU</c:v>
                </c:pt>
                <c:pt idx="8">
                  <c:v>  GTM</c:v>
                </c:pt>
                <c:pt idx="9">
                  <c:v>  GUY</c:v>
                </c:pt>
                <c:pt idx="10">
                  <c:v>  HND</c:v>
                </c:pt>
                <c:pt idx="11">
                  <c:v>  MEX</c:v>
                </c:pt>
                <c:pt idx="12">
                  <c:v>  PAN</c:v>
                </c:pt>
                <c:pt idx="13">
                  <c:v>  PER</c:v>
                </c:pt>
                <c:pt idx="14">
                  <c:v>  PRY</c:v>
                </c:pt>
                <c:pt idx="15">
                  <c:v>  SLV</c:v>
                </c:pt>
                <c:pt idx="16">
                  <c:v>  URY</c:v>
                </c:pt>
                <c:pt idx="17">
                  <c:v>  VEN</c:v>
                </c:pt>
              </c:strCache>
            </c:strRef>
          </c:cat>
          <c:val>
            <c:numRef>
              <c:f>'P3'!$D$3:$D$20</c:f>
              <c:numCache>
                <c:formatCode>0</c:formatCode>
                <c:ptCount val="18"/>
                <c:pt idx="0">
                  <c:v>0</c:v>
                </c:pt>
                <c:pt idx="2">
                  <c:v>3.9205803176317389</c:v>
                </c:pt>
                <c:pt idx="3">
                  <c:v>0</c:v>
                </c:pt>
                <c:pt idx="4">
                  <c:v>11.098012843731833</c:v>
                </c:pt>
                <c:pt idx="5">
                  <c:v>0</c:v>
                </c:pt>
                <c:pt idx="6">
                  <c:v>0</c:v>
                </c:pt>
                <c:pt idx="7">
                  <c:v>8.7253632636336036</c:v>
                </c:pt>
                <c:pt idx="8">
                  <c:v>7.460263599254958</c:v>
                </c:pt>
                <c:pt idx="9">
                  <c:v>0</c:v>
                </c:pt>
                <c:pt idx="10">
                  <c:v>15.847887739785698</c:v>
                </c:pt>
                <c:pt idx="11">
                  <c:v>0</c:v>
                </c:pt>
                <c:pt idx="12">
                  <c:v>-5.4981544287803548</c:v>
                </c:pt>
                <c:pt idx="13">
                  <c:v>1.0478107219598094</c:v>
                </c:pt>
                <c:pt idx="14">
                  <c:v>0</c:v>
                </c:pt>
                <c:pt idx="15">
                  <c:v>0</c:v>
                </c:pt>
                <c:pt idx="16">
                  <c:v>4.2179936637543509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90-4B3C-AA73-61438ED2D0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22727424"/>
        <c:axId val="1222731744"/>
      </c:barChart>
      <c:catAx>
        <c:axId val="12227274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22731744"/>
        <c:crosses val="autoZero"/>
        <c:auto val="1"/>
        <c:lblAlgn val="ctr"/>
        <c:lblOffset val="100"/>
        <c:noMultiLvlLbl val="0"/>
      </c:catAx>
      <c:valAx>
        <c:axId val="1222731744"/>
        <c:scaling>
          <c:orientation val="minMax"/>
          <c:min val="-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22727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966666666666667E-2"/>
          <c:y val="0.17171296296296298"/>
          <c:w val="0.92622222222222217"/>
          <c:h val="0.6153546952464275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'P3'!$E$2</c:f>
              <c:strCache>
                <c:ptCount val="1"/>
                <c:pt idx="0">
                  <c:v>Indigenous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'P3'!$A$3:$A$20</c:f>
              <c:strCache>
                <c:ptCount val="18"/>
                <c:pt idx="0">
                  <c:v>  ARG</c:v>
                </c:pt>
                <c:pt idx="1">
                  <c:v>  BOL</c:v>
                </c:pt>
                <c:pt idx="2">
                  <c:v>  BRA</c:v>
                </c:pt>
                <c:pt idx="3">
                  <c:v>  CHL</c:v>
                </c:pt>
                <c:pt idx="4">
                  <c:v>  COL</c:v>
                </c:pt>
                <c:pt idx="5">
                  <c:v>  CRI</c:v>
                </c:pt>
                <c:pt idx="6">
                  <c:v>  DOM</c:v>
                </c:pt>
                <c:pt idx="7">
                  <c:v>  ECU</c:v>
                </c:pt>
                <c:pt idx="8">
                  <c:v>  GTM</c:v>
                </c:pt>
                <c:pt idx="9">
                  <c:v>  GUY</c:v>
                </c:pt>
                <c:pt idx="10">
                  <c:v>  HND</c:v>
                </c:pt>
                <c:pt idx="11">
                  <c:v>  MEX</c:v>
                </c:pt>
                <c:pt idx="12">
                  <c:v>  PAN</c:v>
                </c:pt>
                <c:pt idx="13">
                  <c:v>  PER</c:v>
                </c:pt>
                <c:pt idx="14">
                  <c:v>  PRY</c:v>
                </c:pt>
                <c:pt idx="15">
                  <c:v>  SLV</c:v>
                </c:pt>
                <c:pt idx="16">
                  <c:v>  URY</c:v>
                </c:pt>
                <c:pt idx="17">
                  <c:v>  VEN</c:v>
                </c:pt>
              </c:strCache>
            </c:strRef>
          </c:cat>
          <c:val>
            <c:numRef>
              <c:f>'P3'!$E$3:$E$20</c:f>
              <c:numCache>
                <c:formatCode>0</c:formatCode>
                <c:ptCount val="18"/>
                <c:pt idx="0">
                  <c:v>0</c:v>
                </c:pt>
                <c:pt idx="1">
                  <c:v>8.2102461989383073</c:v>
                </c:pt>
                <c:pt idx="2">
                  <c:v>7.2345905334818603</c:v>
                </c:pt>
                <c:pt idx="3">
                  <c:v>2.2636405051351334</c:v>
                </c:pt>
                <c:pt idx="4">
                  <c:v>30.454969741947423</c:v>
                </c:pt>
                <c:pt idx="5">
                  <c:v>0</c:v>
                </c:pt>
                <c:pt idx="6">
                  <c:v>0</c:v>
                </c:pt>
                <c:pt idx="7">
                  <c:v>33.37606599081947</c:v>
                </c:pt>
                <c:pt idx="8">
                  <c:v>12.646256926954216</c:v>
                </c:pt>
                <c:pt idx="9">
                  <c:v>0</c:v>
                </c:pt>
                <c:pt idx="10">
                  <c:v>-20.191405842633309</c:v>
                </c:pt>
                <c:pt idx="11">
                  <c:v>7.807303108304751</c:v>
                </c:pt>
                <c:pt idx="12">
                  <c:v>27.532101397990537</c:v>
                </c:pt>
                <c:pt idx="13">
                  <c:v>3.5073493880782358</c:v>
                </c:pt>
                <c:pt idx="14">
                  <c:v>0</c:v>
                </c:pt>
                <c:pt idx="15">
                  <c:v>0</c:v>
                </c:pt>
                <c:pt idx="16">
                  <c:v>1.4227975165883926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A0-4CEA-9CB5-3D3D3740C3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22727424"/>
        <c:axId val="1222731744"/>
      </c:barChart>
      <c:catAx>
        <c:axId val="12227274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22731744"/>
        <c:crosses val="autoZero"/>
        <c:auto val="1"/>
        <c:lblAlgn val="ctr"/>
        <c:lblOffset val="100"/>
        <c:noMultiLvlLbl val="0"/>
      </c:catAx>
      <c:valAx>
        <c:axId val="1222731744"/>
        <c:scaling>
          <c:orientation val="minMax"/>
          <c:max val="20"/>
          <c:min val="-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22727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'P5'!$A$4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4">
                <a:shade val="44000"/>
              </a:schemeClr>
            </a:solidFill>
            <a:ln>
              <a:noFill/>
            </a:ln>
            <a:effectLst/>
          </c:spPr>
          <c:invertIfNegative val="0"/>
          <c:cat>
            <c:strRef>
              <c:f>'P5'!$B$3:$G$3</c:f>
              <c:strCache>
                <c:ptCount val="6"/>
                <c:pt idx="0">
                  <c:v>Extreme Poor</c:v>
                </c:pt>
                <c:pt idx="1">
                  <c:v>Nonpoor</c:v>
                </c:pt>
                <c:pt idx="2">
                  <c:v>Extreme Poor</c:v>
                </c:pt>
                <c:pt idx="3">
                  <c:v>Nonpoor</c:v>
                </c:pt>
                <c:pt idx="4">
                  <c:v>Extreme Poor</c:v>
                </c:pt>
                <c:pt idx="5">
                  <c:v>Nonpoor</c:v>
                </c:pt>
              </c:strCache>
            </c:strRef>
          </c:cat>
          <c:val>
            <c:numRef>
              <c:f>'P5'!$B$4:$G$4</c:f>
              <c:numCache>
                <c:formatCode>0</c:formatCode>
                <c:ptCount val="6"/>
                <c:pt idx="0">
                  <c:v>44.22</c:v>
                </c:pt>
                <c:pt idx="1">
                  <c:v>12.46</c:v>
                </c:pt>
                <c:pt idx="2">
                  <c:v>29.2</c:v>
                </c:pt>
                <c:pt idx="3">
                  <c:v>6.75</c:v>
                </c:pt>
                <c:pt idx="4">
                  <c:v>28.43</c:v>
                </c:pt>
                <c:pt idx="5">
                  <c:v>13.06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F5-4E77-A93A-0E2D1CECE9DF}"/>
            </c:ext>
          </c:extLst>
        </c:ser>
        <c:ser>
          <c:idx val="1"/>
          <c:order val="1"/>
          <c:tx>
            <c:strRef>
              <c:f>'P5'!$A$5</c:f>
              <c:strCache>
                <c:ptCount val="1"/>
                <c:pt idx="0">
                  <c:v>Mining</c:v>
                </c:pt>
              </c:strCache>
            </c:strRef>
          </c:tx>
          <c:spPr>
            <a:solidFill>
              <a:schemeClr val="accent4">
                <a:shade val="58000"/>
              </a:schemeClr>
            </a:solidFill>
            <a:ln>
              <a:noFill/>
            </a:ln>
            <a:effectLst/>
          </c:spPr>
          <c:invertIfNegative val="0"/>
          <c:cat>
            <c:strRef>
              <c:f>'P5'!$B$3:$G$3</c:f>
              <c:strCache>
                <c:ptCount val="6"/>
                <c:pt idx="0">
                  <c:v>Extreme Poor</c:v>
                </c:pt>
                <c:pt idx="1">
                  <c:v>Nonpoor</c:v>
                </c:pt>
                <c:pt idx="2">
                  <c:v>Extreme Poor</c:v>
                </c:pt>
                <c:pt idx="3">
                  <c:v>Nonpoor</c:v>
                </c:pt>
                <c:pt idx="4">
                  <c:v>Extreme Poor</c:v>
                </c:pt>
                <c:pt idx="5">
                  <c:v>Nonpoor</c:v>
                </c:pt>
              </c:strCache>
            </c:strRef>
          </c:cat>
          <c:val>
            <c:numRef>
              <c:f>'P5'!$B$5:$G$5</c:f>
              <c:numCache>
                <c:formatCode>0</c:formatCode>
                <c:ptCount val="6"/>
                <c:pt idx="0">
                  <c:v>0.35</c:v>
                </c:pt>
                <c:pt idx="1">
                  <c:v>0.4</c:v>
                </c:pt>
                <c:pt idx="2">
                  <c:v>0.2</c:v>
                </c:pt>
                <c:pt idx="3">
                  <c:v>0.53</c:v>
                </c:pt>
                <c:pt idx="4">
                  <c:v>9.84</c:v>
                </c:pt>
                <c:pt idx="5">
                  <c:v>6.04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F5-4E77-A93A-0E2D1CECE9DF}"/>
            </c:ext>
          </c:extLst>
        </c:ser>
        <c:ser>
          <c:idx val="2"/>
          <c:order val="2"/>
          <c:tx>
            <c:strRef>
              <c:f>'P5'!$A$6</c:f>
              <c:strCache>
                <c:ptCount val="1"/>
                <c:pt idx="0">
                  <c:v>Manufacture</c:v>
                </c:pt>
              </c:strCache>
            </c:strRef>
          </c:tx>
          <c:spPr>
            <a:solidFill>
              <a:schemeClr val="accent4">
                <a:shade val="72000"/>
              </a:schemeClr>
            </a:solidFill>
            <a:ln>
              <a:noFill/>
            </a:ln>
            <a:effectLst/>
          </c:spPr>
          <c:invertIfNegative val="0"/>
          <c:cat>
            <c:strRef>
              <c:f>'P5'!$B$3:$G$3</c:f>
              <c:strCache>
                <c:ptCount val="6"/>
                <c:pt idx="0">
                  <c:v>Extreme Poor</c:v>
                </c:pt>
                <c:pt idx="1">
                  <c:v>Nonpoor</c:v>
                </c:pt>
                <c:pt idx="2">
                  <c:v>Extreme Poor</c:v>
                </c:pt>
                <c:pt idx="3">
                  <c:v>Nonpoor</c:v>
                </c:pt>
                <c:pt idx="4">
                  <c:v>Extreme Poor</c:v>
                </c:pt>
                <c:pt idx="5">
                  <c:v>Nonpoor</c:v>
                </c:pt>
              </c:strCache>
            </c:strRef>
          </c:cat>
          <c:val>
            <c:numRef>
              <c:f>'P5'!$B$6:$G$6</c:f>
              <c:numCache>
                <c:formatCode>0</c:formatCode>
                <c:ptCount val="6"/>
                <c:pt idx="0">
                  <c:v>9.3699999999999992</c:v>
                </c:pt>
                <c:pt idx="1">
                  <c:v>14.88</c:v>
                </c:pt>
                <c:pt idx="2">
                  <c:v>9.1999999999999993</c:v>
                </c:pt>
                <c:pt idx="3">
                  <c:v>12.02</c:v>
                </c:pt>
                <c:pt idx="4">
                  <c:v>7.82</c:v>
                </c:pt>
                <c:pt idx="5">
                  <c:v>8.52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F5-4E77-A93A-0E2D1CECE9DF}"/>
            </c:ext>
          </c:extLst>
        </c:ser>
        <c:ser>
          <c:idx val="3"/>
          <c:order val="3"/>
          <c:tx>
            <c:strRef>
              <c:f>'P5'!$A$7</c:f>
              <c:strCache>
                <c:ptCount val="1"/>
                <c:pt idx="0">
                  <c:v>Electricity</c:v>
                </c:pt>
              </c:strCache>
            </c:strRef>
          </c:tx>
          <c:spPr>
            <a:solidFill>
              <a:schemeClr val="accent4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strRef>
              <c:f>'P5'!$B$3:$G$3</c:f>
              <c:strCache>
                <c:ptCount val="6"/>
                <c:pt idx="0">
                  <c:v>Extreme Poor</c:v>
                </c:pt>
                <c:pt idx="1">
                  <c:v>Nonpoor</c:v>
                </c:pt>
                <c:pt idx="2">
                  <c:v>Extreme Poor</c:v>
                </c:pt>
                <c:pt idx="3">
                  <c:v>Nonpoor</c:v>
                </c:pt>
                <c:pt idx="4">
                  <c:v>Extreme Poor</c:v>
                </c:pt>
                <c:pt idx="5">
                  <c:v>Nonpoor</c:v>
                </c:pt>
              </c:strCache>
            </c:strRef>
          </c:cat>
          <c:val>
            <c:numRef>
              <c:f>'P5'!$B$7:$G$7</c:f>
              <c:numCache>
                <c:formatCode>0</c:formatCode>
                <c:ptCount val="6"/>
                <c:pt idx="0">
                  <c:v>0.61</c:v>
                </c:pt>
                <c:pt idx="1">
                  <c:v>0.49</c:v>
                </c:pt>
                <c:pt idx="2">
                  <c:v>0.14000000000000001</c:v>
                </c:pt>
                <c:pt idx="3">
                  <c:v>0.31</c:v>
                </c:pt>
                <c:pt idx="4">
                  <c:v>12.18</c:v>
                </c:pt>
                <c:pt idx="5">
                  <c:v>7.47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F5-4E77-A93A-0E2D1CECE9DF}"/>
            </c:ext>
          </c:extLst>
        </c:ser>
        <c:ser>
          <c:idx val="4"/>
          <c:order val="4"/>
          <c:tx>
            <c:strRef>
              <c:f>'P5'!$A$8</c:f>
              <c:strCache>
                <c:ptCount val="1"/>
                <c:pt idx="0">
                  <c:v>Construction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'P5'!$B$3:$G$3</c:f>
              <c:strCache>
                <c:ptCount val="6"/>
                <c:pt idx="0">
                  <c:v>Extreme Poor</c:v>
                </c:pt>
                <c:pt idx="1">
                  <c:v>Nonpoor</c:v>
                </c:pt>
                <c:pt idx="2">
                  <c:v>Extreme Poor</c:v>
                </c:pt>
                <c:pt idx="3">
                  <c:v>Nonpoor</c:v>
                </c:pt>
                <c:pt idx="4">
                  <c:v>Extreme Poor</c:v>
                </c:pt>
                <c:pt idx="5">
                  <c:v>Nonpoor</c:v>
                </c:pt>
              </c:strCache>
            </c:strRef>
          </c:cat>
          <c:val>
            <c:numRef>
              <c:f>'P5'!$B$8:$G$8</c:f>
              <c:numCache>
                <c:formatCode>0</c:formatCode>
                <c:ptCount val="6"/>
                <c:pt idx="0">
                  <c:v>8.89</c:v>
                </c:pt>
                <c:pt idx="1">
                  <c:v>6.87</c:v>
                </c:pt>
                <c:pt idx="2">
                  <c:v>10.99</c:v>
                </c:pt>
                <c:pt idx="3">
                  <c:v>6.92</c:v>
                </c:pt>
                <c:pt idx="4">
                  <c:v>4.22</c:v>
                </c:pt>
                <c:pt idx="5">
                  <c:v>3.48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7F5-4E77-A93A-0E2D1CECE9DF}"/>
            </c:ext>
          </c:extLst>
        </c:ser>
        <c:ser>
          <c:idx val="5"/>
          <c:order val="5"/>
          <c:tx>
            <c:strRef>
              <c:f>'P5'!$A$9</c:f>
              <c:strCache>
                <c:ptCount val="1"/>
                <c:pt idx="0">
                  <c:v>Retail and services</c:v>
                </c:pt>
              </c:strCache>
            </c:strRef>
          </c:tx>
          <c:spPr>
            <a:solidFill>
              <a:schemeClr val="accent4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strRef>
              <c:f>'P5'!$B$3:$G$3</c:f>
              <c:strCache>
                <c:ptCount val="6"/>
                <c:pt idx="0">
                  <c:v>Extreme Poor</c:v>
                </c:pt>
                <c:pt idx="1">
                  <c:v>Nonpoor</c:v>
                </c:pt>
                <c:pt idx="2">
                  <c:v>Extreme Poor</c:v>
                </c:pt>
                <c:pt idx="3">
                  <c:v>Nonpoor</c:v>
                </c:pt>
                <c:pt idx="4">
                  <c:v>Extreme Poor</c:v>
                </c:pt>
                <c:pt idx="5">
                  <c:v>Nonpoor</c:v>
                </c:pt>
              </c:strCache>
            </c:strRef>
          </c:cat>
          <c:val>
            <c:numRef>
              <c:f>'P5'!$B$9:$G$9</c:f>
              <c:numCache>
                <c:formatCode>0</c:formatCode>
                <c:ptCount val="6"/>
                <c:pt idx="0">
                  <c:v>19.13</c:v>
                </c:pt>
                <c:pt idx="1">
                  <c:v>31.2</c:v>
                </c:pt>
                <c:pt idx="2">
                  <c:v>16.21</c:v>
                </c:pt>
                <c:pt idx="3">
                  <c:v>19.21</c:v>
                </c:pt>
                <c:pt idx="4">
                  <c:v>2.04</c:v>
                </c:pt>
                <c:pt idx="5">
                  <c:v>3.16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7F5-4E77-A93A-0E2D1CECE9DF}"/>
            </c:ext>
          </c:extLst>
        </c:ser>
        <c:ser>
          <c:idx val="6"/>
          <c:order val="6"/>
          <c:tx>
            <c:strRef>
              <c:f>'P5'!$A$10</c:f>
              <c:strCache>
                <c:ptCount val="1"/>
                <c:pt idx="0">
                  <c:v>Transport</c:v>
                </c:pt>
              </c:strCache>
            </c:strRef>
          </c:tx>
          <c:spPr>
            <a:solidFill>
              <a:schemeClr val="accent4">
                <a:tint val="72000"/>
              </a:schemeClr>
            </a:solidFill>
            <a:ln>
              <a:noFill/>
            </a:ln>
            <a:effectLst/>
          </c:spPr>
          <c:invertIfNegative val="0"/>
          <c:cat>
            <c:strRef>
              <c:f>'P5'!$B$3:$G$3</c:f>
              <c:strCache>
                <c:ptCount val="6"/>
                <c:pt idx="0">
                  <c:v>Extreme Poor</c:v>
                </c:pt>
                <c:pt idx="1">
                  <c:v>Nonpoor</c:v>
                </c:pt>
                <c:pt idx="2">
                  <c:v>Extreme Poor</c:v>
                </c:pt>
                <c:pt idx="3">
                  <c:v>Nonpoor</c:v>
                </c:pt>
                <c:pt idx="4">
                  <c:v>Extreme Poor</c:v>
                </c:pt>
                <c:pt idx="5">
                  <c:v>Nonpoor</c:v>
                </c:pt>
              </c:strCache>
            </c:strRef>
          </c:cat>
          <c:val>
            <c:numRef>
              <c:f>'P5'!$B$10:$G$10</c:f>
              <c:numCache>
                <c:formatCode>0</c:formatCode>
                <c:ptCount val="6"/>
                <c:pt idx="0">
                  <c:v>3.33</c:v>
                </c:pt>
                <c:pt idx="1">
                  <c:v>6.33</c:v>
                </c:pt>
                <c:pt idx="2">
                  <c:v>9.49</c:v>
                </c:pt>
                <c:pt idx="3">
                  <c:v>10.64</c:v>
                </c:pt>
                <c:pt idx="4">
                  <c:v>0.24</c:v>
                </c:pt>
                <c:pt idx="5">
                  <c:v>5.03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7F5-4E77-A93A-0E2D1CECE9DF}"/>
            </c:ext>
          </c:extLst>
        </c:ser>
        <c:ser>
          <c:idx val="7"/>
          <c:order val="7"/>
          <c:tx>
            <c:strRef>
              <c:f>'P5'!$A$11</c:f>
              <c:strCache>
                <c:ptCount val="1"/>
                <c:pt idx="0">
                  <c:v>Finance</c:v>
                </c:pt>
              </c:strCache>
            </c:strRef>
          </c:tx>
          <c:spPr>
            <a:solidFill>
              <a:schemeClr val="accent4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strRef>
              <c:f>'P5'!$B$3:$G$3</c:f>
              <c:strCache>
                <c:ptCount val="6"/>
                <c:pt idx="0">
                  <c:v>Extreme Poor</c:v>
                </c:pt>
                <c:pt idx="1">
                  <c:v>Nonpoor</c:v>
                </c:pt>
                <c:pt idx="2">
                  <c:v>Extreme Poor</c:v>
                </c:pt>
                <c:pt idx="3">
                  <c:v>Nonpoor</c:v>
                </c:pt>
                <c:pt idx="4">
                  <c:v>Extreme Poor</c:v>
                </c:pt>
                <c:pt idx="5">
                  <c:v>Nonpoor</c:v>
                </c:pt>
              </c:strCache>
            </c:strRef>
          </c:cat>
          <c:val>
            <c:numRef>
              <c:f>'P5'!$B$11:$G$11</c:f>
              <c:numCache>
                <c:formatCode>0</c:formatCode>
                <c:ptCount val="6"/>
                <c:pt idx="0">
                  <c:v>1.1100000000000001</c:v>
                </c:pt>
                <c:pt idx="1">
                  <c:v>7.33</c:v>
                </c:pt>
                <c:pt idx="2">
                  <c:v>0.12</c:v>
                </c:pt>
                <c:pt idx="3">
                  <c:v>2.6</c:v>
                </c:pt>
                <c:pt idx="4">
                  <c:v>0.95</c:v>
                </c:pt>
                <c:pt idx="5">
                  <c:v>4.26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7F5-4E77-A93A-0E2D1CECE9DF}"/>
            </c:ext>
          </c:extLst>
        </c:ser>
        <c:ser>
          <c:idx val="8"/>
          <c:order val="8"/>
          <c:tx>
            <c:strRef>
              <c:f>'P5'!$A$12</c:f>
              <c:strCache>
                <c:ptCount val="1"/>
                <c:pt idx="0">
                  <c:v>Social services</c:v>
                </c:pt>
              </c:strCache>
            </c:strRef>
          </c:tx>
          <c:spPr>
            <a:solidFill>
              <a:schemeClr val="accent4">
                <a:tint val="44000"/>
              </a:schemeClr>
            </a:solidFill>
            <a:ln>
              <a:noFill/>
            </a:ln>
            <a:effectLst/>
          </c:spPr>
          <c:invertIfNegative val="0"/>
          <c:cat>
            <c:strRef>
              <c:f>'P5'!$B$3:$G$3</c:f>
              <c:strCache>
                <c:ptCount val="6"/>
                <c:pt idx="0">
                  <c:v>Extreme Poor</c:v>
                </c:pt>
                <c:pt idx="1">
                  <c:v>Nonpoor</c:v>
                </c:pt>
                <c:pt idx="2">
                  <c:v>Extreme Poor</c:v>
                </c:pt>
                <c:pt idx="3">
                  <c:v>Nonpoor</c:v>
                </c:pt>
                <c:pt idx="4">
                  <c:v>Extreme Poor</c:v>
                </c:pt>
                <c:pt idx="5">
                  <c:v>Nonpoor</c:v>
                </c:pt>
              </c:strCache>
            </c:strRef>
          </c:cat>
          <c:val>
            <c:numRef>
              <c:f>'P5'!$B$12:$G$12</c:f>
              <c:numCache>
                <c:formatCode>0</c:formatCode>
                <c:ptCount val="6"/>
                <c:pt idx="0">
                  <c:v>12.98</c:v>
                </c:pt>
                <c:pt idx="1">
                  <c:v>20.04</c:v>
                </c:pt>
                <c:pt idx="2">
                  <c:v>24.45</c:v>
                </c:pt>
                <c:pt idx="3">
                  <c:v>41.01</c:v>
                </c:pt>
                <c:pt idx="4">
                  <c:v>34.29</c:v>
                </c:pt>
                <c:pt idx="5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7F5-4E77-A93A-0E2D1CECE9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86686543"/>
        <c:axId val="586683183"/>
      </c:barChart>
      <c:catAx>
        <c:axId val="586686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86683183"/>
        <c:crosses val="autoZero"/>
        <c:auto val="1"/>
        <c:lblAlgn val="ctr"/>
        <c:lblOffset val="100"/>
        <c:noMultiLvlLbl val="0"/>
      </c:catAx>
      <c:valAx>
        <c:axId val="586683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86686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'2'!$E$2</c:f>
              <c:strCache>
                <c:ptCount val="1"/>
                <c:pt idx="0">
                  <c:v>Rural </c:v>
                </c:pt>
              </c:strCache>
            </c:strRef>
          </c:tx>
          <c:spPr>
            <a:solidFill>
              <a:srgbClr val="004E70"/>
            </a:solidFill>
            <a:ln>
              <a:noFill/>
            </a:ln>
            <a:effectLst/>
          </c:spPr>
          <c:invertIfNegative val="0"/>
          <c:dLbls>
            <c:dLbl>
              <c:idx val="0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20C-4A7C-867A-F66189E5A86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Montserrat" pitchFamily="2" charset="0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'2'!$B$3:$B$19</c:f>
              <c:strCache>
                <c:ptCount val="17"/>
                <c:pt idx="0">
                  <c:v>LAC</c:v>
                </c:pt>
                <c:pt idx="1">
                  <c:v>URY</c:v>
                </c:pt>
                <c:pt idx="2">
                  <c:v>CHL</c:v>
                </c:pt>
                <c:pt idx="3">
                  <c:v>DOM</c:v>
                </c:pt>
                <c:pt idx="4">
                  <c:v>BRA</c:v>
                </c:pt>
                <c:pt idx="5">
                  <c:v>CRI</c:v>
                </c:pt>
                <c:pt idx="6">
                  <c:v>PER</c:v>
                </c:pt>
                <c:pt idx="7">
                  <c:v>COL</c:v>
                </c:pt>
                <c:pt idx="8">
                  <c:v>MEX</c:v>
                </c:pt>
                <c:pt idx="9">
                  <c:v>SLV</c:v>
                </c:pt>
                <c:pt idx="10">
                  <c:v>ECU</c:v>
                </c:pt>
                <c:pt idx="11">
                  <c:v>HND</c:v>
                </c:pt>
                <c:pt idx="12">
                  <c:v>PRY</c:v>
                </c:pt>
                <c:pt idx="13">
                  <c:v>GTM</c:v>
                </c:pt>
                <c:pt idx="14">
                  <c:v>GUY</c:v>
                </c:pt>
                <c:pt idx="15">
                  <c:v>PAN</c:v>
                </c:pt>
                <c:pt idx="16">
                  <c:v>BOL</c:v>
                </c:pt>
              </c:strCache>
            </c:strRef>
          </c:cat>
          <c:val>
            <c:numRef>
              <c:f>'2'!$E$3:$E$19</c:f>
              <c:numCache>
                <c:formatCode>0</c:formatCode>
                <c:ptCount val="17"/>
                <c:pt idx="0">
                  <c:v>28.309547000000002</c:v>
                </c:pt>
                <c:pt idx="1">
                  <c:v>19.600000000000001</c:v>
                </c:pt>
                <c:pt idx="2">
                  <c:v>17.5</c:v>
                </c:pt>
                <c:pt idx="3">
                  <c:v>20.3</c:v>
                </c:pt>
                <c:pt idx="4">
                  <c:v>18.3</c:v>
                </c:pt>
                <c:pt idx="5">
                  <c:v>42.6</c:v>
                </c:pt>
                <c:pt idx="6">
                  <c:v>28.599999999999998</c:v>
                </c:pt>
                <c:pt idx="7">
                  <c:v>30.4</c:v>
                </c:pt>
                <c:pt idx="8">
                  <c:v>34.200000000000003</c:v>
                </c:pt>
                <c:pt idx="9">
                  <c:v>46</c:v>
                </c:pt>
                <c:pt idx="10">
                  <c:v>34.4</c:v>
                </c:pt>
                <c:pt idx="11">
                  <c:v>44.1</c:v>
                </c:pt>
                <c:pt idx="12">
                  <c:v>51</c:v>
                </c:pt>
                <c:pt idx="13">
                  <c:v>63.7</c:v>
                </c:pt>
                <c:pt idx="14">
                  <c:v>75.599999999999994</c:v>
                </c:pt>
                <c:pt idx="15">
                  <c:v>55.2</c:v>
                </c:pt>
                <c:pt idx="16">
                  <c:v>47.699999999999996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0C-4A7C-867A-F66189E5A864}"/>
            </c:ext>
          </c:extLst>
        </c:ser>
        <c:ser>
          <c:idx val="1"/>
          <c:order val="1"/>
          <c:tx>
            <c:strRef>
              <c:f>'2'!$F$2</c:f>
              <c:strCache>
                <c:ptCount val="1"/>
                <c:pt idx="0">
                  <c:v>Urban</c:v>
                </c:pt>
              </c:strCache>
            </c:strRef>
          </c:tx>
          <c:spPr>
            <a:solidFill>
              <a:srgbClr val="A8B7C4"/>
            </a:solidFill>
            <a:ln>
              <a:noFill/>
            </a:ln>
            <a:effectLst/>
          </c:spPr>
          <c:invertIfNegative val="0"/>
          <c:dLbls>
            <c:dLbl>
              <c:idx val="0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20C-4A7C-867A-F66189E5A86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Montserrat" pitchFamily="2" charset="0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'2'!$B$3:$B$19</c:f>
              <c:strCache>
                <c:ptCount val="17"/>
                <c:pt idx="0">
                  <c:v>LAC</c:v>
                </c:pt>
                <c:pt idx="1">
                  <c:v>URY</c:v>
                </c:pt>
                <c:pt idx="2">
                  <c:v>CHL</c:v>
                </c:pt>
                <c:pt idx="3">
                  <c:v>DOM</c:v>
                </c:pt>
                <c:pt idx="4">
                  <c:v>BRA</c:v>
                </c:pt>
                <c:pt idx="5">
                  <c:v>CRI</c:v>
                </c:pt>
                <c:pt idx="6">
                  <c:v>PER</c:v>
                </c:pt>
                <c:pt idx="7">
                  <c:v>COL</c:v>
                </c:pt>
                <c:pt idx="8">
                  <c:v>MEX</c:v>
                </c:pt>
                <c:pt idx="9">
                  <c:v>SLV</c:v>
                </c:pt>
                <c:pt idx="10">
                  <c:v>ECU</c:v>
                </c:pt>
                <c:pt idx="11">
                  <c:v>HND</c:v>
                </c:pt>
                <c:pt idx="12">
                  <c:v>PRY</c:v>
                </c:pt>
                <c:pt idx="13">
                  <c:v>GTM</c:v>
                </c:pt>
                <c:pt idx="14">
                  <c:v>GUY</c:v>
                </c:pt>
                <c:pt idx="15">
                  <c:v>PAN</c:v>
                </c:pt>
                <c:pt idx="16">
                  <c:v>BOL</c:v>
                </c:pt>
              </c:strCache>
            </c:strRef>
          </c:cat>
          <c:val>
            <c:numRef>
              <c:f>'2'!$F$3:$F$19</c:f>
              <c:numCache>
                <c:formatCode>0</c:formatCode>
                <c:ptCount val="17"/>
                <c:pt idx="0">
                  <c:v>71.690453000000005</c:v>
                </c:pt>
                <c:pt idx="1">
                  <c:v>80.400000000000006</c:v>
                </c:pt>
                <c:pt idx="2">
                  <c:v>82.5</c:v>
                </c:pt>
                <c:pt idx="3">
                  <c:v>79.7</c:v>
                </c:pt>
                <c:pt idx="4">
                  <c:v>81.699999999999989</c:v>
                </c:pt>
                <c:pt idx="5">
                  <c:v>57.4</c:v>
                </c:pt>
                <c:pt idx="6">
                  <c:v>71.399999999999991</c:v>
                </c:pt>
                <c:pt idx="7">
                  <c:v>69.599999999999994</c:v>
                </c:pt>
                <c:pt idx="8">
                  <c:v>65.8</c:v>
                </c:pt>
                <c:pt idx="9">
                  <c:v>54</c:v>
                </c:pt>
                <c:pt idx="10">
                  <c:v>65.600000000000009</c:v>
                </c:pt>
                <c:pt idx="11">
                  <c:v>55.900000000000006</c:v>
                </c:pt>
                <c:pt idx="12">
                  <c:v>49</c:v>
                </c:pt>
                <c:pt idx="13">
                  <c:v>36.299999999999997</c:v>
                </c:pt>
                <c:pt idx="14">
                  <c:v>24.4</c:v>
                </c:pt>
                <c:pt idx="15">
                  <c:v>44.800000000000004</c:v>
                </c:pt>
                <c:pt idx="16">
                  <c:v>52.300000000000004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20C-4A7C-867A-F66189E5A8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5"/>
        <c:overlap val="100"/>
        <c:axId val="383781104"/>
        <c:axId val="383789744"/>
      </c:barChart>
      <c:catAx>
        <c:axId val="383781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Montserrat" pitchFamily="2" charset="0"/>
                <a:ea typeface="+mn-ea"/>
                <a:cs typeface="+mn-cs"/>
              </a:defRPr>
            </a:pPr>
            <a:endParaRPr lang="es-MX"/>
          </a:p>
        </c:txPr>
        <c:crossAx val="383789744"/>
        <c:crosses val="autoZero"/>
        <c:auto val="1"/>
        <c:lblAlgn val="ctr"/>
        <c:lblOffset val="100"/>
        <c:noMultiLvlLbl val="0"/>
      </c:catAx>
      <c:valAx>
        <c:axId val="383789744"/>
        <c:scaling>
          <c:orientation val="minMax"/>
          <c:max val="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ontserrat" pitchFamily="2" charset="0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% of the moderate poor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Montserrat" pitchFamily="2" charset="0"/>
                  <a:ea typeface="+mn-ea"/>
                  <a:cs typeface="+mn-cs"/>
                </a:defRPr>
              </a:pPr>
              <a:endParaRPr lang="es-MX"/>
            </a:p>
          </c:txPr>
        </c:title>
        <c:numFmt formatCode="#,##0" sourceLinked="0"/>
        <c:majorTickMark val="none"/>
        <c:minorTickMark val="none"/>
        <c:tickLblPos val="nextTo"/>
        <c:spPr>
          <a:solidFill>
            <a:sysClr val="window" lastClr="FFFFFF"/>
          </a:solidFill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Montserrat" pitchFamily="2" charset="0"/>
                <a:ea typeface="+mn-ea"/>
                <a:cs typeface="+mn-cs"/>
              </a:defRPr>
            </a:pPr>
            <a:endParaRPr lang="es-MX"/>
          </a:p>
        </c:txPr>
        <c:crossAx val="383781104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rgbClr val="004E70"/>
                </a:solidFill>
                <a:latin typeface="Montserrat" pitchFamily="2" charset="0"/>
                <a:ea typeface="+mn-ea"/>
                <a:cs typeface="+mn-cs"/>
              </a:defRPr>
            </a:pPr>
            <a:endParaRPr lang="es-MX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rgbClr val="A8B7C4"/>
                </a:solidFill>
                <a:latin typeface="Montserrat" pitchFamily="2" charset="0"/>
                <a:ea typeface="+mn-ea"/>
                <a:cs typeface="+mn-cs"/>
              </a:defRPr>
            </a:pPr>
            <a:endParaRPr lang="es-MX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ontserrat" pitchFamily="2" charset="0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Montserrat" pitchFamily="2" charset="0"/>
        </a:defRPr>
      </a:pPr>
      <a:endParaRPr lang="es-MX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'2'!$I$2</c:f>
              <c:strCache>
                <c:ptCount val="1"/>
                <c:pt idx="0">
                  <c:v>Rural </c:v>
                </c:pt>
              </c:strCache>
            </c:strRef>
          </c:tx>
          <c:spPr>
            <a:solidFill>
              <a:srgbClr val="004E70"/>
            </a:solidFill>
            <a:ln>
              <a:noFill/>
            </a:ln>
            <a:effectLst/>
          </c:spPr>
          <c:invertIfNegative val="0"/>
          <c:dLbls>
            <c:dLbl>
              <c:idx val="0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829-4C9E-B02C-4B69F9CAB6E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Montserrat" pitchFamily="2" charset="0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'2'!$B$3:$B$19</c:f>
              <c:strCache>
                <c:ptCount val="17"/>
                <c:pt idx="0">
                  <c:v>LAC</c:v>
                </c:pt>
                <c:pt idx="1">
                  <c:v>URY</c:v>
                </c:pt>
                <c:pt idx="2">
                  <c:v>CHL</c:v>
                </c:pt>
                <c:pt idx="3">
                  <c:v>DOM</c:v>
                </c:pt>
                <c:pt idx="4">
                  <c:v>BRA</c:v>
                </c:pt>
                <c:pt idx="5">
                  <c:v>CRI</c:v>
                </c:pt>
                <c:pt idx="6">
                  <c:v>PER</c:v>
                </c:pt>
                <c:pt idx="7">
                  <c:v>COL</c:v>
                </c:pt>
                <c:pt idx="8">
                  <c:v>MEX</c:v>
                </c:pt>
                <c:pt idx="9">
                  <c:v>SLV</c:v>
                </c:pt>
                <c:pt idx="10">
                  <c:v>ECU</c:v>
                </c:pt>
                <c:pt idx="11">
                  <c:v>HND</c:v>
                </c:pt>
                <c:pt idx="12">
                  <c:v>PRY</c:v>
                </c:pt>
                <c:pt idx="13">
                  <c:v>GTM</c:v>
                </c:pt>
                <c:pt idx="14">
                  <c:v>GUY</c:v>
                </c:pt>
                <c:pt idx="15">
                  <c:v>PAN</c:v>
                </c:pt>
                <c:pt idx="16">
                  <c:v>BOL</c:v>
                </c:pt>
              </c:strCache>
            </c:strRef>
          </c:cat>
          <c:val>
            <c:numRef>
              <c:f>'2'!$I$3:$I$19</c:f>
              <c:numCache>
                <c:formatCode>0</c:formatCode>
                <c:ptCount val="17"/>
                <c:pt idx="0">
                  <c:v>21.212354000000001</c:v>
                </c:pt>
                <c:pt idx="1">
                  <c:v>15.299999999999999</c:v>
                </c:pt>
                <c:pt idx="2">
                  <c:v>11.3</c:v>
                </c:pt>
                <c:pt idx="3">
                  <c:v>16.900000000000002</c:v>
                </c:pt>
                <c:pt idx="4">
                  <c:v>13.3</c:v>
                </c:pt>
                <c:pt idx="5">
                  <c:v>27.500000000000004</c:v>
                </c:pt>
                <c:pt idx="6">
                  <c:v>20.200000000000003</c:v>
                </c:pt>
                <c:pt idx="7">
                  <c:v>23</c:v>
                </c:pt>
                <c:pt idx="8">
                  <c:v>24.6</c:v>
                </c:pt>
                <c:pt idx="9">
                  <c:v>36.700000000000003</c:v>
                </c:pt>
                <c:pt idx="10">
                  <c:v>31.8</c:v>
                </c:pt>
                <c:pt idx="11">
                  <c:v>44.9</c:v>
                </c:pt>
                <c:pt idx="12">
                  <c:v>36.199999999999996</c:v>
                </c:pt>
                <c:pt idx="13">
                  <c:v>58.5</c:v>
                </c:pt>
                <c:pt idx="14">
                  <c:v>72</c:v>
                </c:pt>
                <c:pt idx="15">
                  <c:v>29.7</c:v>
                </c:pt>
                <c:pt idx="16">
                  <c:v>29.5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29-4C9E-B02C-4B69F9CAB6E3}"/>
            </c:ext>
          </c:extLst>
        </c:ser>
        <c:ser>
          <c:idx val="1"/>
          <c:order val="1"/>
          <c:tx>
            <c:strRef>
              <c:f>'2'!$J$2</c:f>
              <c:strCache>
                <c:ptCount val="1"/>
                <c:pt idx="0">
                  <c:v>Urban</c:v>
                </c:pt>
              </c:strCache>
            </c:strRef>
          </c:tx>
          <c:spPr>
            <a:solidFill>
              <a:srgbClr val="A8B7C4"/>
            </a:solidFill>
            <a:ln>
              <a:noFill/>
            </a:ln>
            <a:effectLst/>
          </c:spPr>
          <c:invertIfNegative val="0"/>
          <c:dLbls>
            <c:dLbl>
              <c:idx val="0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829-4C9E-B02C-4B69F9CAB6E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Montserrat" pitchFamily="2" charset="0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'2'!$B$3:$B$19</c:f>
              <c:strCache>
                <c:ptCount val="17"/>
                <c:pt idx="0">
                  <c:v>LAC</c:v>
                </c:pt>
                <c:pt idx="1">
                  <c:v>URY</c:v>
                </c:pt>
                <c:pt idx="2">
                  <c:v>CHL</c:v>
                </c:pt>
                <c:pt idx="3">
                  <c:v>DOM</c:v>
                </c:pt>
                <c:pt idx="4">
                  <c:v>BRA</c:v>
                </c:pt>
                <c:pt idx="5">
                  <c:v>CRI</c:v>
                </c:pt>
                <c:pt idx="6">
                  <c:v>PER</c:v>
                </c:pt>
                <c:pt idx="7">
                  <c:v>COL</c:v>
                </c:pt>
                <c:pt idx="8">
                  <c:v>MEX</c:v>
                </c:pt>
                <c:pt idx="9">
                  <c:v>SLV</c:v>
                </c:pt>
                <c:pt idx="10">
                  <c:v>ECU</c:v>
                </c:pt>
                <c:pt idx="11">
                  <c:v>HND</c:v>
                </c:pt>
                <c:pt idx="12">
                  <c:v>PRY</c:v>
                </c:pt>
                <c:pt idx="13">
                  <c:v>GTM</c:v>
                </c:pt>
                <c:pt idx="14">
                  <c:v>GUY</c:v>
                </c:pt>
                <c:pt idx="15">
                  <c:v>PAN</c:v>
                </c:pt>
                <c:pt idx="16">
                  <c:v>BOL</c:v>
                </c:pt>
              </c:strCache>
            </c:strRef>
          </c:cat>
          <c:val>
            <c:numRef>
              <c:f>'2'!$J$3:$J$19</c:f>
              <c:numCache>
                <c:formatCode>0</c:formatCode>
                <c:ptCount val="17"/>
                <c:pt idx="0">
                  <c:v>78.787645999999995</c:v>
                </c:pt>
                <c:pt idx="1">
                  <c:v>84.7</c:v>
                </c:pt>
                <c:pt idx="2">
                  <c:v>88.7</c:v>
                </c:pt>
                <c:pt idx="3">
                  <c:v>83.1</c:v>
                </c:pt>
                <c:pt idx="4">
                  <c:v>86.7</c:v>
                </c:pt>
                <c:pt idx="5">
                  <c:v>72.5</c:v>
                </c:pt>
                <c:pt idx="6">
                  <c:v>79.800000000000011</c:v>
                </c:pt>
                <c:pt idx="7">
                  <c:v>77</c:v>
                </c:pt>
                <c:pt idx="8">
                  <c:v>75.400000000000006</c:v>
                </c:pt>
                <c:pt idx="9">
                  <c:v>63.3</c:v>
                </c:pt>
                <c:pt idx="10">
                  <c:v>68.2</c:v>
                </c:pt>
                <c:pt idx="11">
                  <c:v>55.1</c:v>
                </c:pt>
                <c:pt idx="12">
                  <c:v>63.800000000000004</c:v>
                </c:pt>
                <c:pt idx="13">
                  <c:v>41.5</c:v>
                </c:pt>
                <c:pt idx="14">
                  <c:v>28.000000000000004</c:v>
                </c:pt>
                <c:pt idx="15">
                  <c:v>70.3</c:v>
                </c:pt>
                <c:pt idx="16">
                  <c:v>70.5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829-4C9E-B02C-4B69F9CAB6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5"/>
        <c:overlap val="100"/>
        <c:axId val="383781104"/>
        <c:axId val="383789744"/>
      </c:barChart>
      <c:catAx>
        <c:axId val="383781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Montserrat" pitchFamily="2" charset="0"/>
                <a:ea typeface="+mn-ea"/>
                <a:cs typeface="+mn-cs"/>
              </a:defRPr>
            </a:pPr>
            <a:endParaRPr lang="es-MX"/>
          </a:p>
        </c:txPr>
        <c:crossAx val="383789744"/>
        <c:crosses val="autoZero"/>
        <c:auto val="1"/>
        <c:lblAlgn val="ctr"/>
        <c:lblOffset val="100"/>
        <c:noMultiLvlLbl val="0"/>
      </c:catAx>
      <c:valAx>
        <c:axId val="383789744"/>
        <c:scaling>
          <c:orientation val="minMax"/>
          <c:max val="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ontserrat" pitchFamily="2" charset="0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% of the total poor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Montserrat" pitchFamily="2" charset="0"/>
                  <a:ea typeface="+mn-ea"/>
                  <a:cs typeface="+mn-cs"/>
                </a:defRPr>
              </a:pPr>
              <a:endParaRPr lang="es-MX"/>
            </a:p>
          </c:txPr>
        </c:title>
        <c:numFmt formatCode="#,##0" sourceLinked="0"/>
        <c:majorTickMark val="none"/>
        <c:minorTickMark val="none"/>
        <c:tickLblPos val="nextTo"/>
        <c:spPr>
          <a:solidFill>
            <a:sysClr val="window" lastClr="FFFFFF"/>
          </a:solidFill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Montserrat" pitchFamily="2" charset="0"/>
                <a:ea typeface="+mn-ea"/>
                <a:cs typeface="+mn-cs"/>
              </a:defRPr>
            </a:pPr>
            <a:endParaRPr lang="es-MX"/>
          </a:p>
        </c:txPr>
        <c:crossAx val="383781104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rgbClr val="004E70"/>
                </a:solidFill>
                <a:latin typeface="Montserrat" pitchFamily="2" charset="0"/>
                <a:ea typeface="+mn-ea"/>
                <a:cs typeface="+mn-cs"/>
              </a:defRPr>
            </a:pPr>
            <a:endParaRPr lang="es-MX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rgbClr val="A8B7C4"/>
                </a:solidFill>
                <a:latin typeface="Montserrat" pitchFamily="2" charset="0"/>
                <a:ea typeface="+mn-ea"/>
                <a:cs typeface="+mn-cs"/>
              </a:defRPr>
            </a:pPr>
            <a:endParaRPr lang="es-MX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ontserrat" pitchFamily="2" charset="0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Montserrat" pitchFamily="2" charset="0"/>
        </a:defRPr>
      </a:pPr>
      <a:endParaRPr lang="es-MX"/>
    </a:p>
  </c:txPr>
  <c:printSettings>
    <c:headerFooter/>
    <c:pageMargins b="0.75" l="0.7" r="0.7" t="0.75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'2A'!$B$2</c:f>
              <c:strCache>
                <c:ptCount val="1"/>
                <c:pt idx="0">
                  <c:v>Rural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708-4EEF-9839-F88E47A40B6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Montserrat" pitchFamily="2" charset="0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'2A'!$A$3:$A$19</c:f>
              <c:strCache>
                <c:ptCount val="17"/>
                <c:pt idx="0">
                  <c:v>LAC</c:v>
                </c:pt>
                <c:pt idx="1">
                  <c:v>URY</c:v>
                </c:pt>
                <c:pt idx="2">
                  <c:v>CHL</c:v>
                </c:pt>
                <c:pt idx="3">
                  <c:v>BRA</c:v>
                </c:pt>
                <c:pt idx="4">
                  <c:v>DOM</c:v>
                </c:pt>
                <c:pt idx="5">
                  <c:v>PER</c:v>
                </c:pt>
                <c:pt idx="6">
                  <c:v>COL</c:v>
                </c:pt>
                <c:pt idx="7">
                  <c:v>MEX</c:v>
                </c:pt>
                <c:pt idx="8">
                  <c:v>CRI</c:v>
                </c:pt>
                <c:pt idx="9">
                  <c:v>ECU</c:v>
                </c:pt>
                <c:pt idx="10">
                  <c:v>SLV</c:v>
                </c:pt>
                <c:pt idx="11">
                  <c:v>HND</c:v>
                </c:pt>
                <c:pt idx="12">
                  <c:v>PRY</c:v>
                </c:pt>
                <c:pt idx="13">
                  <c:v>BOL</c:v>
                </c:pt>
                <c:pt idx="14">
                  <c:v>PAN</c:v>
                </c:pt>
                <c:pt idx="15">
                  <c:v>GTM</c:v>
                </c:pt>
                <c:pt idx="16">
                  <c:v>GUY</c:v>
                </c:pt>
              </c:strCache>
            </c:strRef>
          </c:cat>
          <c:val>
            <c:numRef>
              <c:f>'2A'!$B$3:$B$19</c:f>
              <c:numCache>
                <c:formatCode>0</c:formatCode>
                <c:ptCount val="17"/>
                <c:pt idx="0">
                  <c:v>34</c:v>
                </c:pt>
                <c:pt idx="1">
                  <c:v>18</c:v>
                </c:pt>
                <c:pt idx="2">
                  <c:v>18.099999999999998</c:v>
                </c:pt>
                <c:pt idx="3">
                  <c:v>23.1</c:v>
                </c:pt>
                <c:pt idx="4">
                  <c:v>23.5</c:v>
                </c:pt>
                <c:pt idx="5">
                  <c:v>35.199999999999996</c:v>
                </c:pt>
                <c:pt idx="6">
                  <c:v>39.4</c:v>
                </c:pt>
                <c:pt idx="7">
                  <c:v>41.3</c:v>
                </c:pt>
                <c:pt idx="8">
                  <c:v>43.2</c:v>
                </c:pt>
                <c:pt idx="9">
                  <c:v>46</c:v>
                </c:pt>
                <c:pt idx="10">
                  <c:v>52.5</c:v>
                </c:pt>
                <c:pt idx="11">
                  <c:v>56.599999999999994</c:v>
                </c:pt>
                <c:pt idx="12">
                  <c:v>59.099999999999994</c:v>
                </c:pt>
                <c:pt idx="13">
                  <c:v>60.8</c:v>
                </c:pt>
                <c:pt idx="14">
                  <c:v>67.300000000000011</c:v>
                </c:pt>
                <c:pt idx="15">
                  <c:v>69.399999999999991</c:v>
                </c:pt>
                <c:pt idx="16">
                  <c:v>75.3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08-4EEF-9839-F88E47A40B66}"/>
            </c:ext>
          </c:extLst>
        </c:ser>
        <c:ser>
          <c:idx val="1"/>
          <c:order val="1"/>
          <c:tx>
            <c:strRef>
              <c:f>'2A'!$C$2</c:f>
              <c:strCache>
                <c:ptCount val="1"/>
                <c:pt idx="0">
                  <c:v>Urban</c:v>
                </c:pt>
              </c:strCache>
            </c:strRef>
          </c:tx>
          <c:spPr>
            <a:solidFill>
              <a:srgbClr val="A8B7C4"/>
            </a:solidFill>
            <a:ln>
              <a:noFill/>
            </a:ln>
            <a:effectLst/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708-4EEF-9839-F88E47A40B6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Montserrat" pitchFamily="2" charset="0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'2A'!$A$3:$A$19</c:f>
              <c:strCache>
                <c:ptCount val="17"/>
                <c:pt idx="0">
                  <c:v>LAC</c:v>
                </c:pt>
                <c:pt idx="1">
                  <c:v>URY</c:v>
                </c:pt>
                <c:pt idx="2">
                  <c:v>CHL</c:v>
                </c:pt>
                <c:pt idx="3">
                  <c:v>BRA</c:v>
                </c:pt>
                <c:pt idx="4">
                  <c:v>DOM</c:v>
                </c:pt>
                <c:pt idx="5">
                  <c:v>PER</c:v>
                </c:pt>
                <c:pt idx="6">
                  <c:v>COL</c:v>
                </c:pt>
                <c:pt idx="7">
                  <c:v>MEX</c:v>
                </c:pt>
                <c:pt idx="8">
                  <c:v>CRI</c:v>
                </c:pt>
                <c:pt idx="9">
                  <c:v>ECU</c:v>
                </c:pt>
                <c:pt idx="10">
                  <c:v>SLV</c:v>
                </c:pt>
                <c:pt idx="11">
                  <c:v>HND</c:v>
                </c:pt>
                <c:pt idx="12">
                  <c:v>PRY</c:v>
                </c:pt>
                <c:pt idx="13">
                  <c:v>BOL</c:v>
                </c:pt>
                <c:pt idx="14">
                  <c:v>PAN</c:v>
                </c:pt>
                <c:pt idx="15">
                  <c:v>GTM</c:v>
                </c:pt>
                <c:pt idx="16">
                  <c:v>GUY</c:v>
                </c:pt>
              </c:strCache>
            </c:strRef>
          </c:cat>
          <c:val>
            <c:numRef>
              <c:f>'2A'!$C$3:$C$19</c:f>
              <c:numCache>
                <c:formatCode>0</c:formatCode>
                <c:ptCount val="17"/>
                <c:pt idx="0">
                  <c:v>66</c:v>
                </c:pt>
                <c:pt idx="1">
                  <c:v>82</c:v>
                </c:pt>
                <c:pt idx="2">
                  <c:v>81.899999999999991</c:v>
                </c:pt>
                <c:pt idx="3">
                  <c:v>76.900000000000006</c:v>
                </c:pt>
                <c:pt idx="4">
                  <c:v>76.5</c:v>
                </c:pt>
                <c:pt idx="5">
                  <c:v>64.8</c:v>
                </c:pt>
                <c:pt idx="6">
                  <c:v>60.6</c:v>
                </c:pt>
                <c:pt idx="7">
                  <c:v>58.699999999999996</c:v>
                </c:pt>
                <c:pt idx="8">
                  <c:v>56.8</c:v>
                </c:pt>
                <c:pt idx="9">
                  <c:v>54.1</c:v>
                </c:pt>
                <c:pt idx="10">
                  <c:v>47.5</c:v>
                </c:pt>
                <c:pt idx="11">
                  <c:v>43.4</c:v>
                </c:pt>
                <c:pt idx="12">
                  <c:v>40.9</c:v>
                </c:pt>
                <c:pt idx="13">
                  <c:v>39.200000000000003</c:v>
                </c:pt>
                <c:pt idx="14">
                  <c:v>32.700000000000003</c:v>
                </c:pt>
                <c:pt idx="15">
                  <c:v>30.599999999999998</c:v>
                </c:pt>
                <c:pt idx="16">
                  <c:v>24.7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708-4EEF-9839-F88E47A40B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5"/>
        <c:overlap val="100"/>
        <c:axId val="383781104"/>
        <c:axId val="383789744"/>
      </c:barChart>
      <c:catAx>
        <c:axId val="383781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Montserrat" pitchFamily="2" charset="0"/>
                <a:ea typeface="+mn-ea"/>
                <a:cs typeface="+mn-cs"/>
              </a:defRPr>
            </a:pPr>
            <a:endParaRPr lang="es-MX"/>
          </a:p>
        </c:txPr>
        <c:crossAx val="383789744"/>
        <c:crosses val="autoZero"/>
        <c:auto val="1"/>
        <c:lblAlgn val="ctr"/>
        <c:lblOffset val="100"/>
        <c:noMultiLvlLbl val="0"/>
      </c:catAx>
      <c:valAx>
        <c:axId val="383789744"/>
        <c:scaling>
          <c:orientation val="minMax"/>
          <c:max val="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ontserrat" pitchFamily="2" charset="0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/>
                    </a:solidFill>
                    <a:latin typeface="Montserrat" pitchFamily="2" charset="0"/>
                  </a:rPr>
                  <a:t>% of the total poor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Montserrat" pitchFamily="2" charset="0"/>
                  <a:ea typeface="+mn-ea"/>
                  <a:cs typeface="+mn-cs"/>
                </a:defRPr>
              </a:pPr>
              <a:endParaRPr lang="es-MX"/>
            </a:p>
          </c:txPr>
        </c:title>
        <c:numFmt formatCode="#,##0" sourceLinked="0"/>
        <c:majorTickMark val="none"/>
        <c:minorTickMark val="none"/>
        <c:tickLblPos val="nextTo"/>
        <c:spPr>
          <a:solidFill>
            <a:sysClr val="window" lastClr="FFFFFF"/>
          </a:solidFill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Montserrat" pitchFamily="2" charset="0"/>
                <a:ea typeface="+mn-ea"/>
                <a:cs typeface="+mn-cs"/>
              </a:defRPr>
            </a:pPr>
            <a:endParaRPr lang="es-MX"/>
          </a:p>
        </c:txPr>
        <c:crossAx val="383781104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rgbClr val="004E70"/>
                </a:solidFill>
                <a:latin typeface="Montserrat" pitchFamily="2" charset="0"/>
                <a:ea typeface="+mn-ea"/>
                <a:cs typeface="+mn-cs"/>
              </a:defRPr>
            </a:pPr>
            <a:endParaRPr lang="es-MX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rgbClr val="A8B7C4"/>
                </a:solidFill>
                <a:latin typeface="Montserrat" pitchFamily="2" charset="0"/>
                <a:ea typeface="+mn-ea"/>
                <a:cs typeface="+mn-cs"/>
              </a:defRPr>
            </a:pPr>
            <a:endParaRPr lang="es-MX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ontserrat" pitchFamily="2" charset="0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Montserrat" pitchFamily="2" charset="0"/>
        </a:defRPr>
      </a:pPr>
      <a:endParaRPr lang="es-MX"/>
    </a:p>
  </c:txPr>
  <c:printSettings>
    <c:headerFooter/>
    <c:pageMargins b="0.75" l="0.7" r="0.7" t="0.75" header="0.3" footer="0.3"/>
    <c:pageSetup/>
  </c:printSettings>
  <c:userShapes r:id="rId4"/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0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6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7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8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9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gif"/><Relationship Id="rId1" Type="http://schemas.openxmlformats.org/officeDocument/2006/relationships/chart" Target="../charts/chart18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5.xml"/><Relationship Id="rId3" Type="http://schemas.openxmlformats.org/officeDocument/2006/relationships/image" Target="../media/image4.png"/><Relationship Id="rId7" Type="http://schemas.openxmlformats.org/officeDocument/2006/relationships/chart" Target="../charts/chart24.xml"/><Relationship Id="rId12" Type="http://schemas.openxmlformats.org/officeDocument/2006/relationships/chart" Target="../charts/chart29.xml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chart" Target="../charts/chart23.xml"/><Relationship Id="rId11" Type="http://schemas.openxmlformats.org/officeDocument/2006/relationships/chart" Target="../charts/chart28.xml"/><Relationship Id="rId5" Type="http://schemas.openxmlformats.org/officeDocument/2006/relationships/chart" Target="../charts/chart22.xml"/><Relationship Id="rId10" Type="http://schemas.openxmlformats.org/officeDocument/2006/relationships/chart" Target="../charts/chart27.xml"/><Relationship Id="rId4" Type="http://schemas.openxmlformats.org/officeDocument/2006/relationships/chart" Target="../charts/chart21.xml"/><Relationship Id="rId9" Type="http://schemas.openxmlformats.org/officeDocument/2006/relationships/chart" Target="../charts/chart26.xml"/></Relationships>
</file>

<file path=xl/drawings/_rels/drawing2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2.xml"/><Relationship Id="rId7" Type="http://schemas.openxmlformats.org/officeDocument/2006/relationships/image" Target="../media/image6.png"/><Relationship Id="rId2" Type="http://schemas.openxmlformats.org/officeDocument/2006/relationships/chart" Target="../charts/chart31.xml"/><Relationship Id="rId1" Type="http://schemas.openxmlformats.org/officeDocument/2006/relationships/chart" Target="../charts/chart30.xml"/><Relationship Id="rId6" Type="http://schemas.openxmlformats.org/officeDocument/2006/relationships/chart" Target="../charts/chart34.xml"/><Relationship Id="rId5" Type="http://schemas.openxmlformats.org/officeDocument/2006/relationships/image" Target="../media/image5.emf"/><Relationship Id="rId4" Type="http://schemas.openxmlformats.org/officeDocument/2006/relationships/chart" Target="../charts/chart33.xml"/></Relationships>
</file>

<file path=xl/drawings/_rels/drawing3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7.xml"/><Relationship Id="rId2" Type="http://schemas.openxmlformats.org/officeDocument/2006/relationships/chart" Target="../charts/chart36.xml"/><Relationship Id="rId1" Type="http://schemas.openxmlformats.org/officeDocument/2006/relationships/chart" Target="../charts/chart35.xml"/></Relationships>
</file>

<file path=xl/drawings/_rels/drawing3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0.xml"/><Relationship Id="rId2" Type="http://schemas.openxmlformats.org/officeDocument/2006/relationships/chart" Target="../charts/chart39.xml"/><Relationship Id="rId1" Type="http://schemas.openxmlformats.org/officeDocument/2006/relationships/chart" Target="../charts/chart3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.xml"/></Relationships>
</file>

<file path=xl/drawings/_rels/drawing4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5.xml"/><Relationship Id="rId2" Type="http://schemas.openxmlformats.org/officeDocument/2006/relationships/chart" Target="../charts/chart44.xml"/><Relationship Id="rId1" Type="http://schemas.openxmlformats.org/officeDocument/2006/relationships/chart" Target="../charts/chart43.xml"/><Relationship Id="rId4" Type="http://schemas.openxmlformats.org/officeDocument/2006/relationships/chart" Target="../charts/chart46.xml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.xml"/></Relationships>
</file>

<file path=xl/drawings/_rels/drawing4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0.xml"/><Relationship Id="rId2" Type="http://schemas.openxmlformats.org/officeDocument/2006/relationships/chart" Target="../charts/chart49.xml"/><Relationship Id="rId1" Type="http://schemas.openxmlformats.org/officeDocument/2006/relationships/chart" Target="../charts/chart48.xml"/></Relationships>
</file>

<file path=xl/drawings/_rels/drawing5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1.xml"/></Relationships>
</file>

<file path=xl/drawings/_rels/drawing5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4.xml"/><Relationship Id="rId2" Type="http://schemas.openxmlformats.org/officeDocument/2006/relationships/chart" Target="../charts/chart53.xml"/><Relationship Id="rId1" Type="http://schemas.openxmlformats.org/officeDocument/2006/relationships/chart" Target="../charts/chart52.xml"/></Relationships>
</file>

<file path=xl/drawings/_rels/drawing5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7.xml"/><Relationship Id="rId2" Type="http://schemas.openxmlformats.org/officeDocument/2006/relationships/chart" Target="../charts/chart56.xml"/><Relationship Id="rId1" Type="http://schemas.openxmlformats.org/officeDocument/2006/relationships/chart" Target="../charts/chart55.xml"/></Relationships>
</file>

<file path=xl/drawings/_rels/drawing5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.xml"/></Relationships>
</file>

<file path=xl/drawings/_rels/drawing5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9.xml"/></Relationships>
</file>

<file path=xl/drawings/_rels/drawing5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2.xml"/><Relationship Id="rId2" Type="http://schemas.openxmlformats.org/officeDocument/2006/relationships/chart" Target="../charts/chart61.xml"/><Relationship Id="rId1" Type="http://schemas.openxmlformats.org/officeDocument/2006/relationships/chart" Target="../charts/chart60.xml"/><Relationship Id="rId4" Type="http://schemas.openxmlformats.org/officeDocument/2006/relationships/chart" Target="../charts/chart63.xml"/></Relationships>
</file>

<file path=xl/drawings/_rels/drawing5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4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362112</xdr:colOff>
      <xdr:row>3</xdr:row>
      <xdr:rowOff>118777</xdr:rowOff>
    </xdr:from>
    <xdr:to>
      <xdr:col>24</xdr:col>
      <xdr:colOff>437254</xdr:colOff>
      <xdr:row>24</xdr:row>
      <xdr:rowOff>27445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32</xdr:col>
      <xdr:colOff>242195</xdr:colOff>
      <xdr:row>9</xdr:row>
      <xdr:rowOff>176389</xdr:rowOff>
    </xdr:from>
    <xdr:to>
      <xdr:col>42</xdr:col>
      <xdr:colOff>207432</xdr:colOff>
      <xdr:row>30</xdr:row>
      <xdr:rowOff>83022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892B14-DB9D-41A6-86B0-E0CF713E77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0.10667</cdr:x>
      <cdr:y>0.0271</cdr:y>
    </cdr:from>
    <cdr:to>
      <cdr:x>0.16116</cdr:x>
      <cdr:y>0.89399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84FE72C5-5532-3592-CEAE-60193B04D030}"/>
            </a:ext>
          </a:extLst>
        </cdr:cNvPr>
        <cdr:cNvSpPr/>
      </cdr:nvSpPr>
      <cdr:spPr>
        <a:xfrm xmlns:a="http://schemas.openxmlformats.org/drawingml/2006/main">
          <a:off x="677402" y="79648"/>
          <a:ext cx="346033" cy="2547915"/>
        </a:xfrm>
        <a:prstGeom xmlns:a="http://schemas.openxmlformats.org/drawingml/2006/main" prst="rect">
          <a:avLst/>
        </a:prstGeom>
        <a:solidFill xmlns:a="http://schemas.openxmlformats.org/drawingml/2006/main">
          <a:srgbClr val="004E70">
            <a:alpha val="17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wrap="square" anchor="ctr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endParaRPr lang="en-US" sz="1200" b="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0.10492</cdr:x>
      <cdr:y>0.45779</cdr:y>
    </cdr:from>
    <cdr:to>
      <cdr:x>0.95637</cdr:x>
      <cdr:y>0.45779</cdr:y>
    </cdr:to>
    <cdr:cxnSp macro="">
      <cdr:nvCxnSpPr>
        <cdr:cNvPr id="4" name="Straight Connector 3">
          <a:extLst xmlns:a="http://schemas.openxmlformats.org/drawingml/2006/main">
            <a:ext uri="{FF2B5EF4-FFF2-40B4-BE49-F238E27FC236}">
              <a16:creationId xmlns:a16="http://schemas.microsoft.com/office/drawing/2014/main" id="{CB0F26C9-F108-8CAB-22BE-B48EEA4C1D88}"/>
            </a:ext>
          </a:extLst>
        </cdr:cNvPr>
        <cdr:cNvCxnSpPr/>
      </cdr:nvCxnSpPr>
      <cdr:spPr>
        <a:xfrm xmlns:a="http://schemas.openxmlformats.org/drawingml/2006/main" flipV="1">
          <a:off x="698629" y="1279072"/>
          <a:ext cx="5669280" cy="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  <a:prstDash val="dash"/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0.10797</cdr:x>
      <cdr:y>0.02428</cdr:y>
    </cdr:from>
    <cdr:to>
      <cdr:x>0.16246</cdr:x>
      <cdr:y>0.89117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84FE72C5-5532-3592-CEAE-60193B04D030}"/>
            </a:ext>
          </a:extLst>
        </cdr:cNvPr>
        <cdr:cNvSpPr/>
      </cdr:nvSpPr>
      <cdr:spPr>
        <a:xfrm xmlns:a="http://schemas.openxmlformats.org/drawingml/2006/main">
          <a:off x="685680" y="71368"/>
          <a:ext cx="346033" cy="2547914"/>
        </a:xfrm>
        <a:prstGeom xmlns:a="http://schemas.openxmlformats.org/drawingml/2006/main" prst="rect">
          <a:avLst/>
        </a:prstGeom>
        <a:solidFill xmlns:a="http://schemas.openxmlformats.org/drawingml/2006/main">
          <a:srgbClr val="004E70">
            <a:alpha val="17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wrap="square" anchor="ctr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endParaRPr lang="en-US" sz="1200" b="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0.10492</cdr:x>
      <cdr:y>0.45779</cdr:y>
    </cdr:from>
    <cdr:to>
      <cdr:x>0.95637</cdr:x>
      <cdr:y>0.45779</cdr:y>
    </cdr:to>
    <cdr:cxnSp macro="">
      <cdr:nvCxnSpPr>
        <cdr:cNvPr id="4" name="Straight Connector 3">
          <a:extLst xmlns:a="http://schemas.openxmlformats.org/drawingml/2006/main">
            <a:ext uri="{FF2B5EF4-FFF2-40B4-BE49-F238E27FC236}">
              <a16:creationId xmlns:a16="http://schemas.microsoft.com/office/drawing/2014/main" id="{CB0F26C9-F108-8CAB-22BE-B48EEA4C1D88}"/>
            </a:ext>
          </a:extLst>
        </cdr:cNvPr>
        <cdr:cNvCxnSpPr/>
      </cdr:nvCxnSpPr>
      <cdr:spPr>
        <a:xfrm xmlns:a="http://schemas.openxmlformats.org/drawingml/2006/main" flipV="1">
          <a:off x="698629" y="1279072"/>
          <a:ext cx="5669280" cy="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  <a:prstDash val="dash"/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536574</xdr:colOff>
      <xdr:row>6</xdr:row>
      <xdr:rowOff>82550</xdr:rowOff>
    </xdr:from>
    <xdr:to>
      <xdr:col>16</xdr:col>
      <xdr:colOff>546100</xdr:colOff>
      <xdr:row>21</xdr:row>
      <xdr:rowOff>114300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0.10082</cdr:x>
      <cdr:y>0.01623</cdr:y>
    </cdr:from>
    <cdr:to>
      <cdr:x>0.15531</cdr:x>
      <cdr:y>0.88312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84FE72C5-5532-3592-CEAE-60193B04D030}"/>
            </a:ext>
          </a:extLst>
        </cdr:cNvPr>
        <cdr:cNvSpPr/>
      </cdr:nvSpPr>
      <cdr:spPr>
        <a:xfrm xmlns:a="http://schemas.openxmlformats.org/drawingml/2006/main">
          <a:off x="671303" y="45347"/>
          <a:ext cx="362840" cy="2422082"/>
        </a:xfrm>
        <a:prstGeom xmlns:a="http://schemas.openxmlformats.org/drawingml/2006/main" prst="rect">
          <a:avLst/>
        </a:prstGeom>
        <a:solidFill xmlns:a="http://schemas.openxmlformats.org/drawingml/2006/main">
          <a:srgbClr val="004E70">
            <a:alpha val="17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wrap="square" anchor="ctr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endParaRPr lang="en-US" sz="1200" b="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0.11343</cdr:x>
      <cdr:y>0.53279</cdr:y>
    </cdr:from>
    <cdr:to>
      <cdr:x>0.96488</cdr:x>
      <cdr:y>0.53279</cdr:y>
    </cdr:to>
    <cdr:cxnSp macro="">
      <cdr:nvCxnSpPr>
        <cdr:cNvPr id="3" name="Straight Connector 3">
          <a:extLst xmlns:a="http://schemas.openxmlformats.org/drawingml/2006/main">
            <a:ext uri="{FF2B5EF4-FFF2-40B4-BE49-F238E27FC236}">
              <a16:creationId xmlns:a16="http://schemas.microsoft.com/office/drawing/2014/main" id="{CB0F26C9-F108-8CAB-22BE-B48EEA4C1D88}"/>
            </a:ext>
          </a:extLst>
        </cdr:cNvPr>
        <cdr:cNvCxnSpPr/>
      </cdr:nvCxnSpPr>
      <cdr:spPr>
        <a:xfrm xmlns:a="http://schemas.openxmlformats.org/drawingml/2006/main" flipV="1">
          <a:off x="761701" y="1488615"/>
          <a:ext cx="5717594" cy="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  <a:prstDash val="dash"/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517071</xdr:colOff>
      <xdr:row>3</xdr:row>
      <xdr:rowOff>99785</xdr:rowOff>
    </xdr:from>
    <xdr:to>
      <xdr:col>27</xdr:col>
      <xdr:colOff>480786</xdr:colOff>
      <xdr:row>21</xdr:row>
      <xdr:rowOff>164422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3</xdr:row>
      <xdr:rowOff>353785</xdr:rowOff>
    </xdr:from>
    <xdr:to>
      <xdr:col>13</xdr:col>
      <xdr:colOff>242408</xdr:colOff>
      <xdr:row>19</xdr:row>
      <xdr:rowOff>196245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72571</xdr:colOff>
      <xdr:row>23</xdr:row>
      <xdr:rowOff>163284</xdr:rowOff>
    </xdr:from>
    <xdr:to>
      <xdr:col>13</xdr:col>
      <xdr:colOff>314979</xdr:colOff>
      <xdr:row>43</xdr:row>
      <xdr:rowOff>45357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99786</xdr:colOff>
      <xdr:row>46</xdr:row>
      <xdr:rowOff>281214</xdr:rowOff>
    </xdr:from>
    <xdr:to>
      <xdr:col>13</xdr:col>
      <xdr:colOff>342194</xdr:colOff>
      <xdr:row>68</xdr:row>
      <xdr:rowOff>145144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27215</xdr:colOff>
      <xdr:row>69</xdr:row>
      <xdr:rowOff>27215</xdr:rowOff>
    </xdr:from>
    <xdr:to>
      <xdr:col>13</xdr:col>
      <xdr:colOff>269623</xdr:colOff>
      <xdr:row>89</xdr:row>
      <xdr:rowOff>172358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94</xdr:row>
      <xdr:rowOff>117929</xdr:rowOff>
    </xdr:from>
    <xdr:to>
      <xdr:col>13</xdr:col>
      <xdr:colOff>242408</xdr:colOff>
      <xdr:row>106</xdr:row>
      <xdr:rowOff>63500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109</xdr:row>
      <xdr:rowOff>18142</xdr:rowOff>
    </xdr:from>
    <xdr:to>
      <xdr:col>13</xdr:col>
      <xdr:colOff>242408</xdr:colOff>
      <xdr:row>120</xdr:row>
      <xdr:rowOff>9071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453572</xdr:colOff>
      <xdr:row>121</xdr:row>
      <xdr:rowOff>172357</xdr:rowOff>
    </xdr:from>
    <xdr:to>
      <xdr:col>13</xdr:col>
      <xdr:colOff>88194</xdr:colOff>
      <xdr:row>134</xdr:row>
      <xdr:rowOff>127000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0.01841</cdr:x>
      <cdr:y>0.34616</cdr:y>
    </cdr:from>
    <cdr:to>
      <cdr:x>1</cdr:x>
      <cdr:y>0.34616</cdr:y>
    </cdr:to>
    <cdr:cxnSp macro="">
      <cdr:nvCxnSpPr>
        <cdr:cNvPr id="5" name="Straight Connector 4">
          <a:extLst xmlns:a="http://schemas.openxmlformats.org/drawingml/2006/main">
            <a:ext uri="{FF2B5EF4-FFF2-40B4-BE49-F238E27FC236}">
              <a16:creationId xmlns:a16="http://schemas.microsoft.com/office/drawing/2014/main" id="{E85D723E-3F63-BFB4-9283-0D94C7742740}"/>
            </a:ext>
          </a:extLst>
        </cdr:cNvPr>
        <cdr:cNvCxnSpPr/>
      </cdr:nvCxnSpPr>
      <cdr:spPr>
        <a:xfrm xmlns:a="http://schemas.openxmlformats.org/drawingml/2006/main">
          <a:off x="66468" y="1240758"/>
          <a:ext cx="3543962" cy="0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chemeClr val="bg1">
              <a:lumMod val="75000"/>
            </a:schemeClr>
          </a:solidFill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0.01841</cdr:x>
      <cdr:y>0.23919</cdr:y>
    </cdr:from>
    <cdr:to>
      <cdr:x>1</cdr:x>
      <cdr:y>0.23919</cdr:y>
    </cdr:to>
    <cdr:cxnSp macro="">
      <cdr:nvCxnSpPr>
        <cdr:cNvPr id="6" name="Straight Connector 5">
          <a:extLst xmlns:a="http://schemas.openxmlformats.org/drawingml/2006/main">
            <a:ext uri="{FF2B5EF4-FFF2-40B4-BE49-F238E27FC236}">
              <a16:creationId xmlns:a16="http://schemas.microsoft.com/office/drawing/2014/main" id="{58B8AF88-1DB7-971D-9879-4C54B3B6CDA4}"/>
            </a:ext>
          </a:extLst>
        </cdr:cNvPr>
        <cdr:cNvCxnSpPr/>
      </cdr:nvCxnSpPr>
      <cdr:spPr>
        <a:xfrm xmlns:a="http://schemas.openxmlformats.org/drawingml/2006/main">
          <a:off x="66468" y="857341"/>
          <a:ext cx="3543962" cy="0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chemeClr val="bg1">
              <a:lumMod val="75000"/>
            </a:schemeClr>
          </a:solidFill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0.00503</cdr:x>
      <cdr:y>0.51019</cdr:y>
    </cdr:from>
    <cdr:to>
      <cdr:x>0.98662</cdr:x>
      <cdr:y>0.51019</cdr:y>
    </cdr:to>
    <cdr:cxnSp macro="">
      <cdr:nvCxnSpPr>
        <cdr:cNvPr id="7" name="Straight Connector 6">
          <a:extLst xmlns:a="http://schemas.openxmlformats.org/drawingml/2006/main">
            <a:ext uri="{FF2B5EF4-FFF2-40B4-BE49-F238E27FC236}">
              <a16:creationId xmlns:a16="http://schemas.microsoft.com/office/drawing/2014/main" id="{28AA7066-7FA1-A5B1-F912-E7333D8CCB54}"/>
            </a:ext>
          </a:extLst>
        </cdr:cNvPr>
        <cdr:cNvCxnSpPr/>
      </cdr:nvCxnSpPr>
      <cdr:spPr>
        <a:xfrm xmlns:a="http://schemas.openxmlformats.org/drawingml/2006/main">
          <a:off x="18143" y="1828715"/>
          <a:ext cx="3543962" cy="0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chemeClr val="bg1">
              <a:lumMod val="75000"/>
            </a:schemeClr>
          </a:solidFill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0.00094</cdr:x>
      <cdr:y>0.67992</cdr:y>
    </cdr:from>
    <cdr:to>
      <cdr:x>0.98253</cdr:x>
      <cdr:y>0.67992</cdr:y>
    </cdr:to>
    <cdr:cxnSp macro="">
      <cdr:nvCxnSpPr>
        <cdr:cNvPr id="8" name="Straight Connector 7">
          <a:extLst xmlns:a="http://schemas.openxmlformats.org/drawingml/2006/main">
            <a:ext uri="{FF2B5EF4-FFF2-40B4-BE49-F238E27FC236}">
              <a16:creationId xmlns:a16="http://schemas.microsoft.com/office/drawing/2014/main" id="{3747AA27-DB84-6020-7F84-3079F9D7FF69}"/>
            </a:ext>
          </a:extLst>
        </cdr:cNvPr>
        <cdr:cNvCxnSpPr/>
      </cdr:nvCxnSpPr>
      <cdr:spPr>
        <a:xfrm xmlns:a="http://schemas.openxmlformats.org/drawingml/2006/main">
          <a:off x="3385" y="2437087"/>
          <a:ext cx="3543962" cy="0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chemeClr val="bg1">
              <a:lumMod val="75000"/>
            </a:schemeClr>
          </a:solidFill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0.01314</cdr:x>
      <cdr:y>0.01417</cdr:y>
    </cdr:from>
    <cdr:to>
      <cdr:x>1</cdr:x>
      <cdr:y>0.12212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E4CB5553-937B-BD81-D26A-BF9E5115C0F4}"/>
            </a:ext>
          </a:extLst>
        </cdr:cNvPr>
        <cdr:cNvSpPr/>
      </cdr:nvSpPr>
      <cdr:spPr>
        <a:xfrm xmlns:a="http://schemas.openxmlformats.org/drawingml/2006/main">
          <a:off x="47373" y="51215"/>
          <a:ext cx="3557008" cy="390069"/>
        </a:xfrm>
        <a:prstGeom xmlns:a="http://schemas.openxmlformats.org/drawingml/2006/main" prst="rect">
          <a:avLst/>
        </a:prstGeom>
        <a:solidFill xmlns:a="http://schemas.openxmlformats.org/drawingml/2006/main">
          <a:srgbClr val="004E70">
            <a:alpha val="13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0.04055</cdr:x>
      <cdr:y>0.03877</cdr:y>
    </cdr:from>
    <cdr:to>
      <cdr:x>0.41486</cdr:x>
      <cdr:y>0.0987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31A7DD22-B8DD-0DD2-7BF5-764CA72D9666}"/>
            </a:ext>
          </a:extLst>
        </cdr:cNvPr>
        <cdr:cNvSpPr txBox="1"/>
      </cdr:nvSpPr>
      <cdr:spPr>
        <a:xfrm xmlns:a="http://schemas.openxmlformats.org/drawingml/2006/main">
          <a:off x="146150" y="140104"/>
          <a:ext cx="1349180" cy="216567"/>
        </a:xfrm>
        <a:prstGeom xmlns:a="http://schemas.openxmlformats.org/drawingml/2006/main" prst="rect">
          <a:avLst/>
        </a:prstGeom>
        <a:solidFill xmlns:a="http://schemas.openxmlformats.org/drawingml/2006/main">
          <a:srgbClr val="DEE8EC"/>
        </a:solidFill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r"/>
          <a:r>
            <a:rPr lang="en-US" sz="1050" b="1">
              <a:latin typeface="Montserrat" pitchFamily="2" charset="0"/>
            </a:rPr>
            <a:t>Total population</a:t>
          </a:r>
        </a:p>
      </cdr:txBody>
    </cdr:sp>
  </cdr:relSizeAnchor>
  <cdr:relSizeAnchor xmlns:cdr="http://schemas.openxmlformats.org/drawingml/2006/chartDrawing">
    <cdr:from>
      <cdr:x>0.01841</cdr:x>
      <cdr:y>0.12314</cdr:y>
    </cdr:from>
    <cdr:to>
      <cdr:x>1</cdr:x>
      <cdr:y>0.12314</cdr:y>
    </cdr:to>
    <cdr:cxnSp macro="">
      <cdr:nvCxnSpPr>
        <cdr:cNvPr id="9" name="Straight Connector 8">
          <a:extLst xmlns:a="http://schemas.openxmlformats.org/drawingml/2006/main">
            <a:ext uri="{FF2B5EF4-FFF2-40B4-BE49-F238E27FC236}">
              <a16:creationId xmlns:a16="http://schemas.microsoft.com/office/drawing/2014/main" id="{C0F2844C-3E85-3567-A1E2-9AA99DAFEA40}"/>
            </a:ext>
          </a:extLst>
        </cdr:cNvPr>
        <cdr:cNvCxnSpPr/>
      </cdr:nvCxnSpPr>
      <cdr:spPr>
        <a:xfrm xmlns:a="http://schemas.openxmlformats.org/drawingml/2006/main">
          <a:off x="66880" y="444972"/>
          <a:ext cx="3538025" cy="0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chemeClr val="bg1">
              <a:lumMod val="75000"/>
            </a:schemeClr>
          </a:solidFill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571499</xdr:colOff>
      <xdr:row>3</xdr:row>
      <xdr:rowOff>183242</xdr:rowOff>
    </xdr:from>
    <xdr:to>
      <xdr:col>20</xdr:col>
      <xdr:colOff>598713</xdr:colOff>
      <xdr:row>18</xdr:row>
      <xdr:rowOff>164192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24</xdr:col>
      <xdr:colOff>513444</xdr:colOff>
      <xdr:row>4</xdr:row>
      <xdr:rowOff>69348</xdr:rowOff>
    </xdr:from>
    <xdr:to>
      <xdr:col>33</xdr:col>
      <xdr:colOff>284843</xdr:colOff>
      <xdr:row>17</xdr:row>
      <xdr:rowOff>131382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100301" y="813205"/>
          <a:ext cx="5241471" cy="2280150"/>
        </a:xfrm>
        <a:prstGeom prst="rect">
          <a:avLst/>
        </a:prstGeom>
      </xdr:spPr>
    </xdr:pic>
    <xdr:clientData/>
  </xdr:twoCellAnchor>
</xdr:wsDr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0.209</cdr:x>
      <cdr:y>0.0066</cdr:y>
    </cdr:from>
    <cdr:to>
      <cdr:x>0.209</cdr:x>
      <cdr:y>0.83994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B1CA3382-C5E6-9C65-2A92-C1EEAD1B052E}"/>
            </a:ext>
          </a:extLst>
        </cdr:cNvPr>
        <cdr:cNvCxnSpPr/>
      </cdr:nvCxnSpPr>
      <cdr:spPr>
        <a:xfrm xmlns:a="http://schemas.openxmlformats.org/drawingml/2006/main">
          <a:off x="1530013" y="18144"/>
          <a:ext cx="0" cy="2289798"/>
        </a:xfrm>
        <a:prstGeom xmlns:a="http://schemas.openxmlformats.org/drawingml/2006/main" prst="line">
          <a:avLst/>
        </a:prstGeom>
        <a:ln xmlns:a="http://schemas.openxmlformats.org/drawingml/2006/main" w="9525">
          <a:solidFill>
            <a:schemeClr val="bg1">
              <a:lumMod val="85000"/>
            </a:schemeClr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0.33829</cdr:x>
      <cdr:y>0.0066</cdr:y>
    </cdr:from>
    <cdr:to>
      <cdr:x>0.33829</cdr:x>
      <cdr:y>0.83994</cdr:y>
    </cdr:to>
    <cdr:cxnSp macro="">
      <cdr:nvCxnSpPr>
        <cdr:cNvPr id="4" name="Straight Connector 3">
          <a:extLst xmlns:a="http://schemas.openxmlformats.org/drawingml/2006/main">
            <a:ext uri="{FF2B5EF4-FFF2-40B4-BE49-F238E27FC236}">
              <a16:creationId xmlns:a16="http://schemas.microsoft.com/office/drawing/2014/main" id="{C6EF06A0-790F-B730-952E-689C70797364}"/>
            </a:ext>
          </a:extLst>
        </cdr:cNvPr>
        <cdr:cNvCxnSpPr/>
      </cdr:nvCxnSpPr>
      <cdr:spPr>
        <a:xfrm xmlns:a="http://schemas.openxmlformats.org/drawingml/2006/main">
          <a:off x="2476499" y="18144"/>
          <a:ext cx="0" cy="2289798"/>
        </a:xfrm>
        <a:prstGeom xmlns:a="http://schemas.openxmlformats.org/drawingml/2006/main" prst="line">
          <a:avLst/>
        </a:prstGeom>
        <a:ln xmlns:a="http://schemas.openxmlformats.org/drawingml/2006/main" w="9525">
          <a:solidFill>
            <a:schemeClr val="bg1">
              <a:lumMod val="85000"/>
            </a:schemeClr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0.46569</cdr:x>
      <cdr:y>0.0066</cdr:y>
    </cdr:from>
    <cdr:to>
      <cdr:x>0.46569</cdr:x>
      <cdr:y>0.83994</cdr:y>
    </cdr:to>
    <cdr:cxnSp macro="">
      <cdr:nvCxnSpPr>
        <cdr:cNvPr id="5" name="Straight Connector 4">
          <a:extLst xmlns:a="http://schemas.openxmlformats.org/drawingml/2006/main">
            <a:ext uri="{FF2B5EF4-FFF2-40B4-BE49-F238E27FC236}">
              <a16:creationId xmlns:a16="http://schemas.microsoft.com/office/drawing/2014/main" id="{D21A57CA-FD58-6D52-37F8-DFF29006447C}"/>
            </a:ext>
          </a:extLst>
        </cdr:cNvPr>
        <cdr:cNvCxnSpPr/>
      </cdr:nvCxnSpPr>
      <cdr:spPr>
        <a:xfrm xmlns:a="http://schemas.openxmlformats.org/drawingml/2006/main">
          <a:off x="3409173" y="18144"/>
          <a:ext cx="0" cy="2289798"/>
        </a:xfrm>
        <a:prstGeom xmlns:a="http://schemas.openxmlformats.org/drawingml/2006/main" prst="line">
          <a:avLst/>
        </a:prstGeom>
        <a:ln xmlns:a="http://schemas.openxmlformats.org/drawingml/2006/main" w="9525">
          <a:solidFill>
            <a:schemeClr val="bg1">
              <a:lumMod val="85000"/>
            </a:schemeClr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0.58935</cdr:x>
      <cdr:y>0.0033</cdr:y>
    </cdr:from>
    <cdr:to>
      <cdr:x>0.58935</cdr:x>
      <cdr:y>0.83664</cdr:y>
    </cdr:to>
    <cdr:cxnSp macro="">
      <cdr:nvCxnSpPr>
        <cdr:cNvPr id="6" name="Straight Connector 5">
          <a:extLst xmlns:a="http://schemas.openxmlformats.org/drawingml/2006/main">
            <a:ext uri="{FF2B5EF4-FFF2-40B4-BE49-F238E27FC236}">
              <a16:creationId xmlns:a16="http://schemas.microsoft.com/office/drawing/2014/main" id="{324AB272-9FD8-0B27-678E-A963EFC3AB6D}"/>
            </a:ext>
          </a:extLst>
        </cdr:cNvPr>
        <cdr:cNvCxnSpPr/>
      </cdr:nvCxnSpPr>
      <cdr:spPr>
        <a:xfrm xmlns:a="http://schemas.openxmlformats.org/drawingml/2006/main">
          <a:off x="4314394" y="9072"/>
          <a:ext cx="0" cy="2289798"/>
        </a:xfrm>
        <a:prstGeom xmlns:a="http://schemas.openxmlformats.org/drawingml/2006/main" prst="line">
          <a:avLst/>
        </a:prstGeom>
        <a:ln xmlns:a="http://schemas.openxmlformats.org/drawingml/2006/main" w="9525">
          <a:solidFill>
            <a:schemeClr val="bg1">
              <a:lumMod val="85000"/>
            </a:schemeClr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0.07654</cdr:x>
      <cdr:y>0.07356</cdr:y>
    </cdr:from>
    <cdr:to>
      <cdr:x>0.21008</cdr:x>
      <cdr:y>0.20582</cdr:y>
    </cdr:to>
    <cdr:sp macro="" textlink="'3B'!$L$25">
      <cdr:nvSpPr>
        <cdr:cNvPr id="7" name="TextBox 6">
          <a:extLst xmlns:a="http://schemas.openxmlformats.org/drawingml/2006/main">
            <a:ext uri="{FF2B5EF4-FFF2-40B4-BE49-F238E27FC236}">
              <a16:creationId xmlns:a16="http://schemas.microsoft.com/office/drawing/2014/main" id="{B8559820-20A8-0A8C-A1BD-21B15BC2E758}"/>
            </a:ext>
          </a:extLst>
        </cdr:cNvPr>
        <cdr:cNvSpPr txBox="1"/>
      </cdr:nvSpPr>
      <cdr:spPr>
        <a:xfrm xmlns:a="http://schemas.openxmlformats.org/drawingml/2006/main">
          <a:off x="560352" y="202123"/>
          <a:ext cx="977599" cy="3634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fld id="{E8C5CF2E-9EF8-4708-AA41-02B0EB5963F5}" type="TxLink">
            <a:rPr lang="en-US" sz="800" b="1" i="0" u="none" strike="noStrike">
              <a:solidFill>
                <a:srgbClr val="000000"/>
              </a:solidFill>
              <a:latin typeface="Montserrat" pitchFamily="2" charset="0"/>
              <a:ea typeface="Calibri"/>
              <a:cs typeface="Arial" panose="020B0604020202020204" pitchFamily="34" charset="0"/>
            </a:rPr>
            <a:pPr algn="ctr"/>
            <a:t>Afro-descendants</a:t>
          </a:fld>
          <a:endParaRPr lang="en-US" sz="800" b="1">
            <a:latin typeface="Montserrat" pitchFamily="2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0.20235</cdr:x>
      <cdr:y>0.07107</cdr:y>
    </cdr:from>
    <cdr:to>
      <cdr:x>0.33616</cdr:x>
      <cdr:y>0.25579</cdr:y>
    </cdr:to>
    <cdr:sp macro="" textlink="'3B'!$L$26">
      <cdr:nvSpPr>
        <cdr:cNvPr id="8" name="TextBox 7">
          <a:extLst xmlns:a="http://schemas.openxmlformats.org/drawingml/2006/main">
            <a:ext uri="{FF2B5EF4-FFF2-40B4-BE49-F238E27FC236}">
              <a16:creationId xmlns:a16="http://schemas.microsoft.com/office/drawing/2014/main" id="{AEB81650-C7FA-732D-1BDB-57CD235A36B0}"/>
            </a:ext>
          </a:extLst>
        </cdr:cNvPr>
        <cdr:cNvSpPr txBox="1"/>
      </cdr:nvSpPr>
      <cdr:spPr>
        <a:xfrm xmlns:a="http://schemas.openxmlformats.org/drawingml/2006/main">
          <a:off x="1406070" y="195282"/>
          <a:ext cx="929810" cy="50756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indent="0" algn="ctr"/>
          <a:fld id="{28B112BC-1223-44C6-8948-E5414D2F6FC7}" type="TxLink">
            <a:rPr lang="en-US" sz="800" b="1" i="0" u="none" strike="noStrike">
              <a:solidFill>
                <a:srgbClr val="000000"/>
              </a:solidFill>
              <a:latin typeface="Montserrat" pitchFamily="2" charset="0"/>
              <a:ea typeface="Calibri"/>
              <a:cs typeface="Arial" panose="020B0604020202020204" pitchFamily="34" charset="0"/>
            </a:rPr>
            <a:pPr marL="0" indent="0" algn="ctr"/>
            <a:t>Indigenous people</a:t>
          </a:fld>
          <a:endParaRPr lang="en-US" sz="800" b="1" i="0" u="none" strike="noStrike">
            <a:solidFill>
              <a:srgbClr val="000000"/>
            </a:solidFill>
            <a:latin typeface="Montserrat" pitchFamily="2" charset="0"/>
            <a:ea typeface="Calibri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0.3371</cdr:x>
      <cdr:y>0.08059</cdr:y>
    </cdr:from>
    <cdr:to>
      <cdr:x>0.46535</cdr:x>
      <cdr:y>0.21778</cdr:y>
    </cdr:to>
    <cdr:sp macro="" textlink="'3B'!$L$27">
      <cdr:nvSpPr>
        <cdr:cNvPr id="9" name="TextBox 8">
          <a:extLst xmlns:a="http://schemas.openxmlformats.org/drawingml/2006/main">
            <a:ext uri="{FF2B5EF4-FFF2-40B4-BE49-F238E27FC236}">
              <a16:creationId xmlns:a16="http://schemas.microsoft.com/office/drawing/2014/main" id="{88FD5452-8B3C-86A5-B011-F3D037D18BD4}"/>
            </a:ext>
          </a:extLst>
        </cdr:cNvPr>
        <cdr:cNvSpPr txBox="1"/>
      </cdr:nvSpPr>
      <cdr:spPr>
        <a:xfrm xmlns:a="http://schemas.openxmlformats.org/drawingml/2006/main">
          <a:off x="2467794" y="221448"/>
          <a:ext cx="938872" cy="3769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indent="0" algn="ctr"/>
          <a:fld id="{EF1C4EF6-A6B8-40A8-97E4-F6B8F2060570}" type="TxLink">
            <a:rPr lang="en-US" sz="800" b="1" i="0" u="none" strike="noStrike">
              <a:solidFill>
                <a:srgbClr val="000000"/>
              </a:solidFill>
              <a:latin typeface="Montserrat" pitchFamily="2" charset="0"/>
              <a:ea typeface="Calibri"/>
              <a:cs typeface="Arial" panose="020B0604020202020204" pitchFamily="34" charset="0"/>
            </a:rPr>
            <a:pPr marL="0" indent="0" algn="ctr"/>
            <a:t>People with disabilities</a:t>
          </a:fld>
          <a:endParaRPr lang="en-US" sz="800" b="1" i="0" u="none" strike="noStrike">
            <a:solidFill>
              <a:srgbClr val="000000"/>
            </a:solidFill>
            <a:latin typeface="Montserrat" pitchFamily="2" charset="0"/>
            <a:ea typeface="Calibri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0.47079</cdr:x>
      <cdr:y>0.08065</cdr:y>
    </cdr:from>
    <cdr:to>
      <cdr:x>0.57968</cdr:x>
      <cdr:y>0.18524</cdr:y>
    </cdr:to>
    <cdr:sp macro="" textlink="'3B'!$L$28">
      <cdr:nvSpPr>
        <cdr:cNvPr id="10" name="TextBox 9">
          <a:extLst xmlns:a="http://schemas.openxmlformats.org/drawingml/2006/main">
            <a:ext uri="{FF2B5EF4-FFF2-40B4-BE49-F238E27FC236}">
              <a16:creationId xmlns:a16="http://schemas.microsoft.com/office/drawing/2014/main" id="{8DFE2DA0-71D1-772B-AA9A-DD48079973FA}"/>
            </a:ext>
          </a:extLst>
        </cdr:cNvPr>
        <cdr:cNvSpPr txBox="1"/>
      </cdr:nvSpPr>
      <cdr:spPr>
        <a:xfrm xmlns:a="http://schemas.openxmlformats.org/drawingml/2006/main">
          <a:off x="3446496" y="221608"/>
          <a:ext cx="797145" cy="28738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indent="0" algn="ctr"/>
          <a:fld id="{BFADDF10-9B8F-45F2-A1BD-30C466F4AC11}" type="TxLink">
            <a:rPr lang="en-US" sz="800" b="1" i="0" u="none" strike="noStrike">
              <a:solidFill>
                <a:srgbClr val="000000"/>
              </a:solidFill>
              <a:latin typeface="Montserrat" pitchFamily="2" charset="0"/>
              <a:ea typeface="Calibri"/>
              <a:cs typeface="Arial" panose="020B0604020202020204" pitchFamily="34" charset="0"/>
            </a:rPr>
            <a:pPr marL="0" indent="0" algn="ctr"/>
            <a:t>Migrants</a:t>
          </a:fld>
          <a:endParaRPr lang="en-US" sz="800" b="1" i="0" u="none" strike="noStrike">
            <a:solidFill>
              <a:srgbClr val="000000"/>
            </a:solidFill>
            <a:latin typeface="Montserrat" pitchFamily="2" charset="0"/>
            <a:ea typeface="Calibri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0.5851</cdr:x>
      <cdr:y>0.07735</cdr:y>
    </cdr:from>
    <cdr:to>
      <cdr:x>0.72492</cdr:x>
      <cdr:y>0.16516</cdr:y>
    </cdr:to>
    <cdr:sp macro="" textlink="'3B'!$L$29">
      <cdr:nvSpPr>
        <cdr:cNvPr id="11" name="TextBox 10">
          <a:extLst xmlns:a="http://schemas.openxmlformats.org/drawingml/2006/main">
            <a:ext uri="{FF2B5EF4-FFF2-40B4-BE49-F238E27FC236}">
              <a16:creationId xmlns:a16="http://schemas.microsoft.com/office/drawing/2014/main" id="{EFAADC0C-3438-C0C9-2454-4CADD41D1E17}"/>
            </a:ext>
          </a:extLst>
        </cdr:cNvPr>
        <cdr:cNvSpPr txBox="1"/>
      </cdr:nvSpPr>
      <cdr:spPr>
        <a:xfrm xmlns:a="http://schemas.openxmlformats.org/drawingml/2006/main">
          <a:off x="4283325" y="212537"/>
          <a:ext cx="1023573" cy="24127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indent="0" algn="ctr"/>
          <a:fld id="{583A81EC-5F0D-4C9E-83A5-7AEEB8508DB2}" type="TxLink">
            <a:rPr lang="en-US" sz="800" b="1" i="0" u="none" strike="noStrike">
              <a:solidFill>
                <a:srgbClr val="000000"/>
              </a:solidFill>
              <a:latin typeface="Montserrat" pitchFamily="2" charset="0"/>
              <a:ea typeface="Calibri"/>
              <a:cs typeface="Arial" panose="020B0604020202020204" pitchFamily="34" charset="0"/>
            </a:rPr>
            <a:pPr marL="0" indent="0" algn="ctr"/>
            <a:t>Women</a:t>
          </a:fld>
          <a:endParaRPr lang="en-US" sz="800" b="1" i="0" u="none" strike="noStrike">
            <a:solidFill>
              <a:srgbClr val="000000"/>
            </a:solidFill>
            <a:latin typeface="Montserrat" pitchFamily="2" charset="0"/>
            <a:ea typeface="Calibri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0.71555</cdr:x>
      <cdr:y>0</cdr:y>
    </cdr:from>
    <cdr:to>
      <cdr:x>0.71555</cdr:x>
      <cdr:y>0.83334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50B653E0-D5BF-404C-1622-A099A8B75B11}"/>
            </a:ext>
          </a:extLst>
        </cdr:cNvPr>
        <cdr:cNvCxnSpPr/>
      </cdr:nvCxnSpPr>
      <cdr:spPr>
        <a:xfrm xmlns:a="http://schemas.openxmlformats.org/drawingml/2006/main">
          <a:off x="5238277" y="0"/>
          <a:ext cx="0" cy="2289798"/>
        </a:xfrm>
        <a:prstGeom xmlns:a="http://schemas.openxmlformats.org/drawingml/2006/main" prst="line">
          <a:avLst/>
        </a:prstGeom>
        <a:ln xmlns:a="http://schemas.openxmlformats.org/drawingml/2006/main" w="9525">
          <a:solidFill>
            <a:schemeClr val="bg1">
              <a:lumMod val="85000"/>
            </a:schemeClr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0.84363</cdr:x>
      <cdr:y>0.0033</cdr:y>
    </cdr:from>
    <cdr:to>
      <cdr:x>0.84363</cdr:x>
      <cdr:y>0.83664</cdr:y>
    </cdr:to>
    <cdr:cxnSp macro="">
      <cdr:nvCxnSpPr>
        <cdr:cNvPr id="12" name="Straight Connector 11">
          <a:extLst xmlns:a="http://schemas.openxmlformats.org/drawingml/2006/main">
            <a:ext uri="{FF2B5EF4-FFF2-40B4-BE49-F238E27FC236}">
              <a16:creationId xmlns:a16="http://schemas.microsoft.com/office/drawing/2014/main" id="{8B7A26E0-B0CA-E220-2333-495473B4B031}"/>
            </a:ext>
          </a:extLst>
        </cdr:cNvPr>
        <cdr:cNvCxnSpPr/>
      </cdr:nvCxnSpPr>
      <cdr:spPr>
        <a:xfrm xmlns:a="http://schemas.openxmlformats.org/drawingml/2006/main">
          <a:off x="5694939" y="9072"/>
          <a:ext cx="0" cy="2289798"/>
        </a:xfrm>
        <a:prstGeom xmlns:a="http://schemas.openxmlformats.org/drawingml/2006/main" prst="line">
          <a:avLst/>
        </a:prstGeom>
        <a:ln xmlns:a="http://schemas.openxmlformats.org/drawingml/2006/main" w="9525">
          <a:solidFill>
            <a:schemeClr val="bg1">
              <a:lumMod val="85000"/>
            </a:schemeClr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0.71747</cdr:x>
      <cdr:y>0.07399</cdr:y>
    </cdr:from>
    <cdr:to>
      <cdr:x>0.8435</cdr:x>
      <cdr:y>0.25915</cdr:y>
    </cdr:to>
    <cdr:sp macro="" textlink="'3B'!$L$30">
      <cdr:nvSpPr>
        <cdr:cNvPr id="13" name="TextBox 12">
          <a:extLst xmlns:a="http://schemas.openxmlformats.org/drawingml/2006/main">
            <a:ext uri="{FF2B5EF4-FFF2-40B4-BE49-F238E27FC236}">
              <a16:creationId xmlns:a16="http://schemas.microsoft.com/office/drawing/2014/main" id="{7610D0C3-27BF-49B9-9D8F-DA50DBF8D379}"/>
            </a:ext>
          </a:extLst>
        </cdr:cNvPr>
        <cdr:cNvSpPr txBox="1"/>
      </cdr:nvSpPr>
      <cdr:spPr>
        <a:xfrm xmlns:a="http://schemas.openxmlformats.org/drawingml/2006/main">
          <a:off x="5252358" y="203305"/>
          <a:ext cx="922568" cy="5087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indent="0" algn="ctr"/>
          <a:fld id="{D41DF393-8376-41AC-9E6B-1AEA390D0C30}" type="TxLink">
            <a:rPr lang="en-US" sz="800" b="1" i="0" u="none" strike="noStrike">
              <a:solidFill>
                <a:srgbClr val="000000"/>
              </a:solidFill>
              <a:latin typeface="Montserrat" pitchFamily="2" charset="0"/>
              <a:ea typeface="Calibri"/>
              <a:cs typeface="Arial" panose="020B0604020202020204" pitchFamily="34" charset="0"/>
            </a:rPr>
            <a:pPr marL="0" indent="0" algn="ctr"/>
            <a:t>People aged 0-15 years old</a:t>
          </a:fld>
          <a:endParaRPr lang="en-US" sz="800" b="1" i="0" u="none" strike="noStrike">
            <a:solidFill>
              <a:srgbClr val="000000"/>
            </a:solidFill>
            <a:latin typeface="Montserrat" pitchFamily="2" charset="0"/>
            <a:ea typeface="Calibri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0.85254</cdr:x>
      <cdr:y>0.07064</cdr:y>
    </cdr:from>
    <cdr:to>
      <cdr:x>0.97427</cdr:x>
      <cdr:y>0.2039</cdr:y>
    </cdr:to>
    <cdr:sp macro="" textlink="'3B'!$L$31">
      <cdr:nvSpPr>
        <cdr:cNvPr id="14" name="TextBox 13">
          <a:extLst xmlns:a="http://schemas.openxmlformats.org/drawingml/2006/main">
            <a:ext uri="{FF2B5EF4-FFF2-40B4-BE49-F238E27FC236}">
              <a16:creationId xmlns:a16="http://schemas.microsoft.com/office/drawing/2014/main" id="{12F43102-FFE8-0DFA-5FCC-7297E0C543CA}"/>
            </a:ext>
          </a:extLst>
        </cdr:cNvPr>
        <cdr:cNvSpPr txBox="1"/>
      </cdr:nvSpPr>
      <cdr:spPr>
        <a:xfrm xmlns:a="http://schemas.openxmlformats.org/drawingml/2006/main">
          <a:off x="6241142" y="194100"/>
          <a:ext cx="891140" cy="3661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indent="0" algn="ctr"/>
          <a:fld id="{F0DEE1E7-D03B-4704-8A14-931EA2919554}" type="TxLink">
            <a:rPr lang="en-US" sz="800" b="1" i="0" u="none" strike="noStrike">
              <a:solidFill>
                <a:srgbClr val="000000"/>
              </a:solidFill>
              <a:latin typeface="Montserrat" pitchFamily="2" charset="0"/>
              <a:ea typeface="Calibri"/>
              <a:cs typeface="Arial" panose="020B0604020202020204" pitchFamily="34" charset="0"/>
            </a:rPr>
            <a:pPr marL="0" indent="0" algn="ctr"/>
            <a:t>People aged 65+ years old</a:t>
          </a:fld>
          <a:endParaRPr lang="en-US" sz="800" b="1" i="0" u="none" strike="noStrike">
            <a:solidFill>
              <a:srgbClr val="000000"/>
            </a:solidFill>
            <a:latin typeface="Montserrat" pitchFamily="2" charset="0"/>
            <a:ea typeface="Calibri"/>
            <a:cs typeface="Arial" panose="020B0604020202020204" pitchFamily="34" charset="0"/>
          </a:endParaRPr>
        </a:p>
      </cdr:txBody>
    </cdr:sp>
  </cdr:relSizeAnchor>
</c:userShapes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163286</xdr:colOff>
      <xdr:row>8</xdr:row>
      <xdr:rowOff>84365</xdr:rowOff>
    </xdr:from>
    <xdr:to>
      <xdr:col>23</xdr:col>
      <xdr:colOff>244928</xdr:colOff>
      <xdr:row>25</xdr:row>
      <xdr:rowOff>172358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0.88664</cdr:x>
      <cdr:y>0.01137</cdr:y>
    </cdr:from>
    <cdr:to>
      <cdr:x>0.96521</cdr:x>
      <cdr:y>0.8713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18AF655F-3636-B643-5211-ED5F779CF2F9}"/>
            </a:ext>
          </a:extLst>
        </cdr:cNvPr>
        <cdr:cNvSpPr/>
      </cdr:nvSpPr>
      <cdr:spPr>
        <a:xfrm xmlns:a="http://schemas.openxmlformats.org/drawingml/2006/main">
          <a:off x="7592673" y="36285"/>
          <a:ext cx="672832" cy="2743536"/>
        </a:xfrm>
        <a:prstGeom xmlns:a="http://schemas.openxmlformats.org/drawingml/2006/main" prst="rect">
          <a:avLst/>
        </a:prstGeom>
        <a:solidFill xmlns:a="http://schemas.openxmlformats.org/drawingml/2006/main">
          <a:srgbClr val="004E70">
            <a:alpha val="17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wrap="square" anchor="ctr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endParaRPr lang="en-US" sz="1200" b="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0.83868</cdr:x>
      <cdr:y>0.01996</cdr:y>
    </cdr:from>
    <cdr:to>
      <cdr:x>0.97914</cdr:x>
      <cdr:y>0.84488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1B8EF7CC-11BA-E0C0-4BF1-301CF9AA51C7}"/>
            </a:ext>
          </a:extLst>
        </cdr:cNvPr>
        <cdr:cNvSpPr/>
      </cdr:nvSpPr>
      <cdr:spPr>
        <a:xfrm xmlns:a="http://schemas.openxmlformats.org/drawingml/2006/main">
          <a:off x="8308010" y="74083"/>
          <a:ext cx="1391396" cy="3061560"/>
        </a:xfrm>
        <a:prstGeom xmlns:a="http://schemas.openxmlformats.org/drawingml/2006/main" prst="rect">
          <a:avLst/>
        </a:prstGeom>
        <a:solidFill xmlns:a="http://schemas.openxmlformats.org/drawingml/2006/main">
          <a:srgbClr val="004E70">
            <a:alpha val="13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0.01302</cdr:x>
      <cdr:y>0.80287</cdr:y>
    </cdr:from>
    <cdr:to>
      <cdr:x>0.06305</cdr:x>
      <cdr:y>0.89022</cdr:y>
    </cdr:to>
    <cdr:sp macro="" textlink="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id="{B2375360-3EF5-ADB7-B5BE-F47FB04225D5}"/>
            </a:ext>
          </a:extLst>
        </cdr:cNvPr>
        <cdr:cNvSpPr/>
      </cdr:nvSpPr>
      <cdr:spPr>
        <a:xfrm xmlns:a="http://schemas.openxmlformats.org/drawingml/2006/main">
          <a:off x="157720" y="3316224"/>
          <a:ext cx="606136" cy="360796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0.01302</cdr:x>
      <cdr:y>0.80287</cdr:y>
    </cdr:from>
    <cdr:to>
      <cdr:x>0.06305</cdr:x>
      <cdr:y>0.89022</cdr:y>
    </cdr:to>
    <cdr:sp macro="" textlink="">
      <cdr:nvSpPr>
        <cdr:cNvPr id="5" name="Rectangle 2">
          <a:extLst xmlns:a="http://schemas.openxmlformats.org/drawingml/2006/main">
            <a:ext uri="{FF2B5EF4-FFF2-40B4-BE49-F238E27FC236}">
              <a16:creationId xmlns:a16="http://schemas.microsoft.com/office/drawing/2014/main" id="{B2375360-3EF5-ADB7-B5BE-F47FB04225D5}"/>
            </a:ext>
          </a:extLst>
        </cdr:cNvPr>
        <cdr:cNvSpPr/>
      </cdr:nvSpPr>
      <cdr:spPr>
        <a:xfrm xmlns:a="http://schemas.openxmlformats.org/drawingml/2006/main">
          <a:off x="157720" y="3316224"/>
          <a:ext cx="606136" cy="360796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441325</xdr:colOff>
      <xdr:row>0</xdr:row>
      <xdr:rowOff>50800</xdr:rowOff>
    </xdr:from>
    <xdr:to>
      <xdr:col>13</xdr:col>
      <xdr:colOff>136525</xdr:colOff>
      <xdr:row>15</xdr:row>
      <xdr:rowOff>6350</xdr:rowOff>
    </xdr:to>
    <xdr:graphicFrame macro="">
      <xdr:nvGraphicFramePr>
        <xdr:cNvPr id="14" name="Chart 1">
          <a:extLst>
            <a:ext uri="{FF2B5EF4-FFF2-40B4-BE49-F238E27FC236}">
              <a16:creationId xmlns:a16="http://schemas.microsoft.com/office/drawing/2014/main" id="{00000000-0008-0000-07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0.88472</cdr:x>
      <cdr:y>0.01919</cdr:y>
    </cdr:from>
    <cdr:to>
      <cdr:x>0.97222</cdr:x>
      <cdr:y>0.90971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34940038-EC81-8178-2CBC-386183B9EEE5}"/>
            </a:ext>
          </a:extLst>
        </cdr:cNvPr>
        <cdr:cNvSpPr/>
      </cdr:nvSpPr>
      <cdr:spPr>
        <a:xfrm xmlns:a="http://schemas.openxmlformats.org/drawingml/2006/main">
          <a:off x="4044950" y="53975"/>
          <a:ext cx="400050" cy="2505075"/>
        </a:xfrm>
        <a:prstGeom xmlns:a="http://schemas.openxmlformats.org/drawingml/2006/main" prst="rect">
          <a:avLst/>
        </a:prstGeom>
        <a:solidFill xmlns:a="http://schemas.openxmlformats.org/drawingml/2006/main">
          <a:srgbClr val="004E70">
            <a:alpha val="16863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s-MX"/>
        </a:p>
      </cdr:txBody>
    </cdr:sp>
  </cdr:relSizeAnchor>
</c:userShapes>
</file>

<file path=xl/drawings/drawing22.xml><?xml version="1.0" encoding="utf-8"?>
<xdr:wsDr xmlns:xdr="http://schemas.openxmlformats.org/drawingml/2006/spreadsheetDrawing" xmlns:a="http://schemas.openxmlformats.org/drawingml/2006/main">
  <xdr:oneCellAnchor>
    <xdr:from>
      <xdr:col>64</xdr:col>
      <xdr:colOff>453770</xdr:colOff>
      <xdr:row>67</xdr:row>
      <xdr:rowOff>63857</xdr:rowOff>
    </xdr:from>
    <xdr:ext cx="5487214" cy="4504505"/>
    <xdr:pic>
      <xdr:nvPicPr>
        <xdr:cNvPr id="23" name="Picture 22">
          <a:extLst>
            <a:ext uri="{FF2B5EF4-FFF2-40B4-BE49-F238E27FC236}">
              <a16:creationId xmlns:a16="http://schemas.microsoft.com/office/drawing/2014/main" id="{00000000-0008-0000-08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474020" y="12874982"/>
          <a:ext cx="5487214" cy="45045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64</xdr:col>
      <xdr:colOff>145234</xdr:colOff>
      <xdr:row>39</xdr:row>
      <xdr:rowOff>35370</xdr:rowOff>
    </xdr:from>
    <xdr:ext cx="5389563" cy="4531020"/>
    <xdr:pic>
      <xdr:nvPicPr>
        <xdr:cNvPr id="24" name="Picture 23">
          <a:extLst>
            <a:ext uri="{FF2B5EF4-FFF2-40B4-BE49-F238E27FC236}">
              <a16:creationId xmlns:a16="http://schemas.microsoft.com/office/drawing/2014/main" id="{00000000-0008-0000-08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489334" y="7515670"/>
          <a:ext cx="5389563" cy="4531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64</xdr:col>
      <xdr:colOff>195677</xdr:colOff>
      <xdr:row>4</xdr:row>
      <xdr:rowOff>220827</xdr:rowOff>
    </xdr:from>
    <xdr:ext cx="5487214" cy="4636097"/>
    <xdr:pic>
      <xdr:nvPicPr>
        <xdr:cNvPr id="25" name="Picture 24">
          <a:extLst>
            <a:ext uri="{FF2B5EF4-FFF2-40B4-BE49-F238E27FC236}">
              <a16:creationId xmlns:a16="http://schemas.microsoft.com/office/drawing/2014/main" id="{00000000-0008-0000-08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539777" y="982827"/>
          <a:ext cx="5487214" cy="46360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26</xdr:col>
      <xdr:colOff>584200</xdr:colOff>
      <xdr:row>4</xdr:row>
      <xdr:rowOff>33867</xdr:rowOff>
    </xdr:from>
    <xdr:to>
      <xdr:col>32</xdr:col>
      <xdr:colOff>304800</xdr:colOff>
      <xdr:row>22</xdr:row>
      <xdr:rowOff>127000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00000000-0008-0000-0800-00001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32</xdr:col>
      <xdr:colOff>348443</xdr:colOff>
      <xdr:row>4</xdr:row>
      <xdr:rowOff>39007</xdr:rowOff>
    </xdr:from>
    <xdr:to>
      <xdr:col>38</xdr:col>
      <xdr:colOff>38100</xdr:colOff>
      <xdr:row>23</xdr:row>
      <xdr:rowOff>38100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00000000-0008-0000-08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38</xdr:col>
      <xdr:colOff>114299</xdr:colOff>
      <xdr:row>3</xdr:row>
      <xdr:rowOff>122765</xdr:rowOff>
    </xdr:from>
    <xdr:to>
      <xdr:col>43</xdr:col>
      <xdr:colOff>457200</xdr:colOff>
      <xdr:row>22</xdr:row>
      <xdr:rowOff>50800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00000000-0008-0000-08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45</xdr:col>
      <xdr:colOff>48683</xdr:colOff>
      <xdr:row>4</xdr:row>
      <xdr:rowOff>21168</xdr:rowOff>
    </xdr:from>
    <xdr:to>
      <xdr:col>52</xdr:col>
      <xdr:colOff>352778</xdr:colOff>
      <xdr:row>18</xdr:row>
      <xdr:rowOff>95251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52</xdr:col>
      <xdr:colOff>424643</xdr:colOff>
      <xdr:row>4</xdr:row>
      <xdr:rowOff>77107</xdr:rowOff>
    </xdr:from>
    <xdr:to>
      <xdr:col>60</xdr:col>
      <xdr:colOff>112900</xdr:colOff>
      <xdr:row>19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47</xdr:col>
      <xdr:colOff>304271</xdr:colOff>
      <xdr:row>22</xdr:row>
      <xdr:rowOff>37647</xdr:rowOff>
    </xdr:from>
    <xdr:to>
      <xdr:col>56</xdr:col>
      <xdr:colOff>571500</xdr:colOff>
      <xdr:row>38</xdr:row>
      <xdr:rowOff>154215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23</xdr:col>
      <xdr:colOff>430893</xdr:colOff>
      <xdr:row>75</xdr:row>
      <xdr:rowOff>11793</xdr:rowOff>
    </xdr:from>
    <xdr:to>
      <xdr:col>31</xdr:col>
      <xdr:colOff>140607</xdr:colOff>
      <xdr:row>90</xdr:row>
      <xdr:rowOff>33565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23</xdr:col>
      <xdr:colOff>519545</xdr:colOff>
      <xdr:row>24</xdr:row>
      <xdr:rowOff>192809</xdr:rowOff>
    </xdr:from>
    <xdr:to>
      <xdr:col>30</xdr:col>
      <xdr:colOff>196273</xdr:colOff>
      <xdr:row>39</xdr:row>
      <xdr:rowOff>153555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5611127-170B-2D16-3856-87D6D30F53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47</xdr:col>
      <xdr:colOff>0</xdr:colOff>
      <xdr:row>40</xdr:row>
      <xdr:rowOff>0</xdr:rowOff>
    </xdr:from>
    <xdr:to>
      <xdr:col>56</xdr:col>
      <xdr:colOff>267229</xdr:colOff>
      <xdr:row>56</xdr:row>
      <xdr:rowOff>116568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277AC26-604F-4E5F-9B6B-ACB24C4BB9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0.88033</cdr:x>
      <cdr:y>0.38672</cdr:y>
    </cdr:from>
    <cdr:to>
      <cdr:x>0.99151</cdr:x>
      <cdr:y>0.46156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64B05AA-23B4-E640-CA66-C43412B3E187}"/>
            </a:ext>
          </a:extLst>
        </cdr:cNvPr>
        <cdr:cNvSpPr txBox="1"/>
      </cdr:nvSpPr>
      <cdr:spPr>
        <a:xfrm xmlns:a="http://schemas.openxmlformats.org/drawingml/2006/main">
          <a:off x="4315022" y="1645924"/>
          <a:ext cx="544946" cy="31854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>
              <a:solidFill>
                <a:schemeClr val="bg1">
                  <a:lumMod val="75000"/>
                </a:schemeClr>
              </a:solidFill>
            </a:rPr>
            <a:t>VEN</a:t>
          </a:r>
        </a:p>
      </cdr:txBody>
    </cdr:sp>
  </cdr:relSizeAnchor>
</c:userShapes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0.88033</cdr:x>
      <cdr:y>0.18888</cdr:y>
    </cdr:from>
    <cdr:to>
      <cdr:x>1</cdr:x>
      <cdr:y>0.25454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64B05AA-23B4-E640-CA66-C43412B3E187}"/>
            </a:ext>
          </a:extLst>
        </cdr:cNvPr>
        <cdr:cNvSpPr txBox="1"/>
      </cdr:nvSpPr>
      <cdr:spPr>
        <a:xfrm xmlns:a="http://schemas.openxmlformats.org/drawingml/2006/main">
          <a:off x="4005979" y="758208"/>
          <a:ext cx="544564" cy="26357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>
              <a:solidFill>
                <a:schemeClr val="bg1">
                  <a:lumMod val="75000"/>
                </a:schemeClr>
              </a:solidFill>
            </a:rPr>
            <a:t>VEN</a:t>
          </a:r>
        </a:p>
      </cdr:txBody>
    </cdr:sp>
  </cdr:relSizeAnchor>
</c:userShapes>
</file>

<file path=xl/drawings/drawing25.xml><?xml version="1.0" encoding="utf-8"?>
<c:userShapes xmlns:c="http://schemas.openxmlformats.org/drawingml/2006/chart">
  <cdr:relSizeAnchor xmlns:cdr="http://schemas.openxmlformats.org/drawingml/2006/chartDrawing">
    <cdr:from>
      <cdr:x>0.88033</cdr:x>
      <cdr:y>0.38672</cdr:y>
    </cdr:from>
    <cdr:to>
      <cdr:x>0.99151</cdr:x>
      <cdr:y>0.46156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64B05AA-23B4-E640-CA66-C43412B3E187}"/>
            </a:ext>
          </a:extLst>
        </cdr:cNvPr>
        <cdr:cNvSpPr txBox="1"/>
      </cdr:nvSpPr>
      <cdr:spPr>
        <a:xfrm xmlns:a="http://schemas.openxmlformats.org/drawingml/2006/main">
          <a:off x="4315022" y="1645924"/>
          <a:ext cx="544946" cy="31854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>
              <a:solidFill>
                <a:schemeClr val="bg1">
                  <a:lumMod val="75000"/>
                </a:schemeClr>
              </a:solidFill>
            </a:rPr>
            <a:t>VEN</a:t>
          </a:r>
        </a:p>
      </cdr:txBody>
    </cdr:sp>
  </cdr:relSizeAnchor>
</c:userShapes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0.88033</cdr:x>
      <cdr:y>0.15834</cdr:y>
    </cdr:from>
    <cdr:to>
      <cdr:x>1</cdr:x>
      <cdr:y>0.224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64B05AA-23B4-E640-CA66-C43412B3E187}"/>
            </a:ext>
          </a:extLst>
        </cdr:cNvPr>
        <cdr:cNvSpPr txBox="1"/>
      </cdr:nvSpPr>
      <cdr:spPr>
        <a:xfrm xmlns:a="http://schemas.openxmlformats.org/drawingml/2006/main">
          <a:off x="4005980" y="423243"/>
          <a:ext cx="544563" cy="1755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>
              <a:solidFill>
                <a:schemeClr val="bg1">
                  <a:lumMod val="75000"/>
                </a:schemeClr>
              </a:solidFill>
            </a:rPr>
            <a:t>VEN</a:t>
          </a:r>
        </a:p>
      </cdr:txBody>
    </cdr:sp>
  </cdr:relSizeAnchor>
</c:userShapes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47</xdr:col>
      <xdr:colOff>52386</xdr:colOff>
      <xdr:row>13</xdr:row>
      <xdr:rowOff>151341</xdr:rowOff>
    </xdr:from>
    <xdr:to>
      <xdr:col>54</xdr:col>
      <xdr:colOff>360892</xdr:colOff>
      <xdr:row>27</xdr:row>
      <xdr:rowOff>74083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49</xdr:col>
      <xdr:colOff>442233</xdr:colOff>
      <xdr:row>34</xdr:row>
      <xdr:rowOff>56470</xdr:rowOff>
    </xdr:from>
    <xdr:to>
      <xdr:col>52</xdr:col>
      <xdr:colOff>508000</xdr:colOff>
      <xdr:row>48</xdr:row>
      <xdr:rowOff>100921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53</xdr:col>
      <xdr:colOff>164423</xdr:colOff>
      <xdr:row>34</xdr:row>
      <xdr:rowOff>62818</xdr:rowOff>
    </xdr:from>
    <xdr:to>
      <xdr:col>56</xdr:col>
      <xdr:colOff>190500</xdr:colOff>
      <xdr:row>48</xdr:row>
      <xdr:rowOff>116340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56</xdr:col>
      <xdr:colOff>340859</xdr:colOff>
      <xdr:row>34</xdr:row>
      <xdr:rowOff>35152</xdr:rowOff>
    </xdr:from>
    <xdr:to>
      <xdr:col>59</xdr:col>
      <xdr:colOff>381000</xdr:colOff>
      <xdr:row>48</xdr:row>
      <xdr:rowOff>178707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74</xdr:col>
      <xdr:colOff>142120</xdr:colOff>
      <xdr:row>32</xdr:row>
      <xdr:rowOff>127907</xdr:rowOff>
    </xdr:from>
    <xdr:ext cx="6762751" cy="3020483"/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823020" y="6274707"/>
          <a:ext cx="6762751" cy="30204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69</xdr:col>
      <xdr:colOff>48532</xdr:colOff>
      <xdr:row>1</xdr:row>
      <xdr:rowOff>48231</xdr:rowOff>
    </xdr:from>
    <xdr:to>
      <xdr:col>80</xdr:col>
      <xdr:colOff>55640</xdr:colOff>
      <xdr:row>17</xdr:row>
      <xdr:rowOff>39763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52</xdr:col>
      <xdr:colOff>480785</xdr:colOff>
      <xdr:row>48</xdr:row>
      <xdr:rowOff>123810</xdr:rowOff>
    </xdr:from>
    <xdr:to>
      <xdr:col>59</xdr:col>
      <xdr:colOff>571500</xdr:colOff>
      <xdr:row>51</xdr:row>
      <xdr:rowOff>45357</xdr:rowOff>
    </xdr:to>
    <xdr:sp macro="" textlink="">
      <xdr:nvSpPr>
        <xdr:cNvPr id="12" name="TextBox 1">
          <a:extLst>
            <a:ext uri="{FF2B5EF4-FFF2-40B4-BE49-F238E27FC236}">
              <a16:creationId xmlns:a16="http://schemas.microsoft.com/office/drawing/2014/main" id="{00000000-0008-0000-0900-00000C000000}"/>
            </a:ext>
          </a:extLst>
        </xdr:cNvPr>
        <xdr:cNvSpPr txBox="1"/>
      </xdr:nvSpPr>
      <xdr:spPr>
        <a:xfrm>
          <a:off x="24547285" y="9122667"/>
          <a:ext cx="4345215" cy="465833"/>
        </a:xfrm>
        <a:prstGeom prst="rect">
          <a:avLst/>
        </a:prstGeom>
        <a:solidFill>
          <a:schemeClr val="bg1"/>
        </a:solidFill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 b="1">
              <a:solidFill>
                <a:srgbClr val="6BB2E7"/>
              </a:solidFill>
              <a:latin typeface="Montserrat" pitchFamily="2" charset="0"/>
              <a:cs typeface="Arial" panose="020B0604020202020204" pitchFamily="34" charset="0"/>
            </a:rPr>
            <a:t>Extreme Poverty     </a:t>
          </a:r>
          <a:r>
            <a:rPr lang="en-US" sz="1000" b="1">
              <a:effectLst/>
              <a:latin typeface="Montserrat" pitchFamily="2" charset="0"/>
              <a:ea typeface="+mn-ea"/>
              <a:cs typeface="+mn-cs"/>
            </a:rPr>
            <a:t>Moderate Poverty   Not Poor</a:t>
          </a:r>
          <a:endParaRPr lang="en-US" sz="1000">
            <a:effectLst/>
            <a:latin typeface="Montserrat" pitchFamily="2" charset="0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000">
            <a:effectLst/>
          </a:endParaRPr>
        </a:p>
        <a:p>
          <a:endParaRPr lang="en-US" sz="1000" b="1">
            <a:solidFill>
              <a:srgbClr val="6BB2E7"/>
            </a:solidFill>
            <a:latin typeface="Montserrat" pitchFamily="2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56</xdr:col>
      <xdr:colOff>61779</xdr:colOff>
      <xdr:row>51</xdr:row>
      <xdr:rowOff>145143</xdr:rowOff>
    </xdr:from>
    <xdr:to>
      <xdr:col>57</xdr:col>
      <xdr:colOff>229055</xdr:colOff>
      <xdr:row>52</xdr:row>
      <xdr:rowOff>153887</xdr:rowOff>
    </xdr:to>
    <xdr:sp macro="" textlink="">
      <xdr:nvSpPr>
        <xdr:cNvPr id="14" name="TextBox 3">
          <a:extLst>
            <a:ext uri="{FF2B5EF4-FFF2-40B4-BE49-F238E27FC236}">
              <a16:creationId xmlns:a16="http://schemas.microsoft.com/office/drawing/2014/main" id="{00000000-0008-0000-0900-00000E000000}"/>
            </a:ext>
          </a:extLst>
        </xdr:cNvPr>
        <xdr:cNvSpPr txBox="1"/>
      </xdr:nvSpPr>
      <xdr:spPr>
        <a:xfrm>
          <a:off x="26559422" y="9688286"/>
          <a:ext cx="775062" cy="190172"/>
        </a:xfrm>
        <a:prstGeom prst="rect">
          <a:avLst/>
        </a:prstGeom>
        <a:solidFill>
          <a:schemeClr val="bg1"/>
        </a:solidFill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 sz="1000" b="1">
            <a:solidFill>
              <a:schemeClr val="bg1">
                <a:lumMod val="65000"/>
              </a:schemeClr>
            </a:solidFill>
            <a:latin typeface="Montserrat" pitchFamily="2" charset="0"/>
            <a:cs typeface="Arial" panose="020B0604020202020204" pitchFamily="34" charset="0"/>
          </a:endParaRPr>
        </a:p>
      </xdr:txBody>
    </xdr:sp>
    <xdr:clientData/>
  </xdr:twoCellAnchor>
  <xdr:twoCellAnchor editAs="oneCell">
    <xdr:from>
      <xdr:col>51</xdr:col>
      <xdr:colOff>398009</xdr:colOff>
      <xdr:row>47</xdr:row>
      <xdr:rowOff>136182</xdr:rowOff>
    </xdr:from>
    <xdr:to>
      <xdr:col>58</xdr:col>
      <xdr:colOff>488722</xdr:colOff>
      <xdr:row>49</xdr:row>
      <xdr:rowOff>152068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0000000-0008-0000-09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3893009" y="9010307"/>
          <a:ext cx="4369026" cy="381011"/>
        </a:xfrm>
        <a:prstGeom prst="rect">
          <a:avLst/>
        </a:prstGeom>
      </xdr:spPr>
    </xdr:pic>
    <xdr:clientData/>
  </xdr:twoCellAnchor>
</xdr:wsDr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0.32986</cdr:x>
      <cdr:y>0</cdr:y>
    </cdr:from>
    <cdr:to>
      <cdr:x>0.98687</cdr:x>
      <cdr:y>0.13297</cdr:y>
    </cdr:to>
    <cdr:sp macro="" textlink="">
      <cdr:nvSpPr>
        <cdr:cNvPr id="8" name="TextBox 1">
          <a:extLst xmlns:a="http://schemas.openxmlformats.org/drawingml/2006/main">
            <a:ext uri="{FF2B5EF4-FFF2-40B4-BE49-F238E27FC236}">
              <a16:creationId xmlns:a16="http://schemas.microsoft.com/office/drawing/2014/main" id="{F40CBE1D-2AA2-5B65-E98D-2B788A20E816}"/>
            </a:ext>
          </a:extLst>
        </cdr:cNvPr>
        <cdr:cNvSpPr txBox="1"/>
      </cdr:nvSpPr>
      <cdr:spPr>
        <a:xfrm xmlns:a="http://schemas.openxmlformats.org/drawingml/2006/main">
          <a:off x="718910" y="0"/>
          <a:ext cx="1431883" cy="36777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900" b="1" i="0" u="none" strike="noStrike">
              <a:solidFill>
                <a:srgbClr val="000000"/>
              </a:solidFill>
              <a:latin typeface="Montserrat" pitchFamily="2" charset="0"/>
              <a:ea typeface="Calibri"/>
              <a:cs typeface="Arial" panose="020B0604020202020204" pitchFamily="34" charset="0"/>
            </a:rPr>
            <a:t>Dependency</a:t>
          </a:r>
          <a:r>
            <a:rPr lang="en-US" sz="900" b="1" i="0" u="none" strike="noStrike" baseline="0">
              <a:solidFill>
                <a:srgbClr val="000000"/>
              </a:solidFill>
              <a:latin typeface="Montserrat" pitchFamily="2" charset="0"/>
              <a:ea typeface="Calibri"/>
              <a:cs typeface="Arial" panose="020B0604020202020204" pitchFamily="34" charset="0"/>
            </a:rPr>
            <a:t> ratio</a:t>
          </a:r>
          <a:endParaRPr lang="en-US" sz="900" b="1">
            <a:latin typeface="Montserrat" pitchFamily="2" charset="0"/>
            <a:cs typeface="Arial" panose="020B0604020202020204" pitchFamily="34" charset="0"/>
          </a:endParaRPr>
        </a:p>
      </cdr:txBody>
    </cdr:sp>
  </cdr:relSizeAnchor>
</c:userShapes>
</file>

<file path=xl/drawings/drawing29.xml><?xml version="1.0" encoding="utf-8"?>
<c:userShapes xmlns:c="http://schemas.openxmlformats.org/drawingml/2006/chart">
  <cdr:relSizeAnchor xmlns:cdr="http://schemas.openxmlformats.org/drawingml/2006/chartDrawing">
    <cdr:from>
      <cdr:x>0.18851</cdr:x>
      <cdr:y>0</cdr:y>
    </cdr:from>
    <cdr:to>
      <cdr:x>0.86535</cdr:x>
      <cdr:y>0.13254</cdr:y>
    </cdr:to>
    <cdr:sp macro="" textlink="">
      <cdr:nvSpPr>
        <cdr:cNvPr id="8" name="TextBox 1">
          <a:extLst xmlns:a="http://schemas.openxmlformats.org/drawingml/2006/main">
            <a:ext uri="{FF2B5EF4-FFF2-40B4-BE49-F238E27FC236}">
              <a16:creationId xmlns:a16="http://schemas.microsoft.com/office/drawing/2014/main" id="{E6D92F62-A9A9-6CBA-DB9B-1D9C165D5642}"/>
            </a:ext>
          </a:extLst>
        </cdr:cNvPr>
        <cdr:cNvSpPr txBox="1"/>
      </cdr:nvSpPr>
      <cdr:spPr>
        <a:xfrm xmlns:a="http://schemas.openxmlformats.org/drawingml/2006/main">
          <a:off x="431799" y="0"/>
          <a:ext cx="1550305" cy="36777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900" b="1" i="0" u="none" strike="noStrike">
              <a:solidFill>
                <a:srgbClr val="000000"/>
              </a:solidFill>
              <a:latin typeface="Montserrat" pitchFamily="2" charset="0"/>
              <a:ea typeface="Calibri"/>
              <a:cs typeface="Arial" panose="020B0604020202020204" pitchFamily="34" charset="0"/>
            </a:rPr>
            <a:t>Number of children </a:t>
          </a:r>
          <a:endParaRPr lang="en-US" sz="900" b="1">
            <a:latin typeface="Montserrat" pitchFamily="2" charset="0"/>
            <a:cs typeface="Arial" panose="020B0604020202020204" pitchFamily="34" charset="0"/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0.84069</cdr:x>
      <cdr:y>0.0555</cdr:y>
    </cdr:from>
    <cdr:to>
      <cdr:x>0.98115</cdr:x>
      <cdr:y>0.88042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1B8EF7CC-11BA-E0C0-4BF1-301CF9AA51C7}"/>
            </a:ext>
          </a:extLst>
        </cdr:cNvPr>
        <cdr:cNvSpPr/>
      </cdr:nvSpPr>
      <cdr:spPr>
        <a:xfrm xmlns:a="http://schemas.openxmlformats.org/drawingml/2006/main">
          <a:off x="5103844" y="209770"/>
          <a:ext cx="852734" cy="3117972"/>
        </a:xfrm>
        <a:prstGeom xmlns:a="http://schemas.openxmlformats.org/drawingml/2006/main" prst="rect">
          <a:avLst/>
        </a:prstGeom>
        <a:solidFill xmlns:a="http://schemas.openxmlformats.org/drawingml/2006/main">
          <a:srgbClr val="004E70">
            <a:alpha val="13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0.01302</cdr:x>
      <cdr:y>0.80287</cdr:y>
    </cdr:from>
    <cdr:to>
      <cdr:x>0.06305</cdr:x>
      <cdr:y>0.89022</cdr:y>
    </cdr:to>
    <cdr:sp macro="" textlink="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id="{B2375360-3EF5-ADB7-B5BE-F47FB04225D5}"/>
            </a:ext>
          </a:extLst>
        </cdr:cNvPr>
        <cdr:cNvSpPr/>
      </cdr:nvSpPr>
      <cdr:spPr>
        <a:xfrm xmlns:a="http://schemas.openxmlformats.org/drawingml/2006/main">
          <a:off x="157720" y="3316224"/>
          <a:ext cx="606136" cy="360796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0.01302</cdr:x>
      <cdr:y>0.80287</cdr:y>
    </cdr:from>
    <cdr:to>
      <cdr:x>0.06305</cdr:x>
      <cdr:y>0.89022</cdr:y>
    </cdr:to>
    <cdr:sp macro="" textlink="">
      <cdr:nvSpPr>
        <cdr:cNvPr id="5" name="Rectangle 2">
          <a:extLst xmlns:a="http://schemas.openxmlformats.org/drawingml/2006/main">
            <a:ext uri="{FF2B5EF4-FFF2-40B4-BE49-F238E27FC236}">
              <a16:creationId xmlns:a16="http://schemas.microsoft.com/office/drawing/2014/main" id="{B2375360-3EF5-ADB7-B5BE-F47FB04225D5}"/>
            </a:ext>
          </a:extLst>
        </cdr:cNvPr>
        <cdr:cNvSpPr/>
      </cdr:nvSpPr>
      <cdr:spPr>
        <a:xfrm xmlns:a="http://schemas.openxmlformats.org/drawingml/2006/main">
          <a:off x="157720" y="3316224"/>
          <a:ext cx="606136" cy="360796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0.22065</cdr:x>
      <cdr:y>0.0114</cdr:y>
    </cdr:from>
    <cdr:to>
      <cdr:x>0.83281</cdr:x>
      <cdr:y>0.13982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37E478FB-E4A4-7BD9-FF68-E8E97FAE36BF}"/>
            </a:ext>
          </a:extLst>
        </cdr:cNvPr>
        <cdr:cNvSpPr txBox="1"/>
      </cdr:nvSpPr>
      <cdr:spPr>
        <a:xfrm xmlns:a="http://schemas.openxmlformats.org/drawingml/2006/main">
          <a:off x="558800" y="32657"/>
          <a:ext cx="1550305" cy="36777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900" b="1" i="0" u="none" strike="noStrike">
              <a:solidFill>
                <a:srgbClr val="000000"/>
              </a:solidFill>
              <a:latin typeface="Montserrat" pitchFamily="2" charset="0"/>
              <a:ea typeface="Calibri"/>
              <a:cs typeface="Arial" panose="020B0604020202020204" pitchFamily="34" charset="0"/>
            </a:rPr>
            <a:t>Household</a:t>
          </a:r>
          <a:r>
            <a:rPr lang="en-US" sz="900" b="1" i="0" u="none" strike="noStrike" baseline="0">
              <a:solidFill>
                <a:srgbClr val="000000"/>
              </a:solidFill>
              <a:latin typeface="Montserrat" pitchFamily="2" charset="0"/>
              <a:ea typeface="Calibri"/>
              <a:cs typeface="Arial" panose="020B0604020202020204" pitchFamily="34" charset="0"/>
            </a:rPr>
            <a:t> size</a:t>
          </a:r>
          <a:endParaRPr lang="en-US" sz="900" b="1">
            <a:latin typeface="Montserrat" pitchFamily="2" charset="0"/>
            <a:cs typeface="Arial" panose="020B0604020202020204" pitchFamily="34" charset="0"/>
          </a:endParaRPr>
        </a:p>
      </cdr:txBody>
    </cdr:sp>
  </cdr:relSizeAnchor>
</c:userShapes>
</file>

<file path=xl/drawings/drawing31.xml><?xml version="1.0" encoding="utf-8"?>
<c:userShapes xmlns:c="http://schemas.openxmlformats.org/drawingml/2006/chart">
  <cdr:relSizeAnchor xmlns:cdr="http://schemas.openxmlformats.org/drawingml/2006/chartDrawing">
    <cdr:from>
      <cdr:x>0.10824</cdr:x>
      <cdr:y>0.80015</cdr:y>
    </cdr:from>
    <cdr:to>
      <cdr:x>0.49601</cdr:x>
      <cdr:y>0.87021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ABB870F8-3D2A-B253-9CE1-BEE99B2490E7}"/>
            </a:ext>
          </a:extLst>
        </cdr:cNvPr>
        <cdr:cNvSpPr txBox="1"/>
      </cdr:nvSpPr>
      <cdr:spPr>
        <a:xfrm xmlns:a="http://schemas.openxmlformats.org/drawingml/2006/main">
          <a:off x="732130" y="2296583"/>
          <a:ext cx="2622787" cy="201083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80                 60                  40               </a:t>
          </a:r>
          <a:r>
            <a:rPr lang="en-US" sz="900" baseline="0">
              <a:latin typeface="Arial" panose="020B0604020202020204" pitchFamily="34" charset="0"/>
              <a:cs typeface="Arial" panose="020B0604020202020204" pitchFamily="34" charset="0"/>
            </a:rPr>
            <a:t>  20            </a:t>
          </a:r>
          <a:endParaRPr lang="en-US" sz="9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522364</xdr:colOff>
      <xdr:row>22</xdr:row>
      <xdr:rowOff>104021</xdr:rowOff>
    </xdr:from>
    <xdr:to>
      <xdr:col>16</xdr:col>
      <xdr:colOff>609298</xdr:colOff>
      <xdr:row>36</xdr:row>
      <xdr:rowOff>118232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508000</xdr:colOff>
      <xdr:row>11</xdr:row>
      <xdr:rowOff>54429</xdr:rowOff>
    </xdr:from>
    <xdr:to>
      <xdr:col>35</xdr:col>
      <xdr:colOff>362857</xdr:colOff>
      <xdr:row>27</xdr:row>
      <xdr:rowOff>5140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72572</xdr:colOff>
      <xdr:row>11</xdr:row>
      <xdr:rowOff>27215</xdr:rowOff>
    </xdr:from>
    <xdr:to>
      <xdr:col>28</xdr:col>
      <xdr:colOff>54429</xdr:colOff>
      <xdr:row>26</xdr:row>
      <xdr:rowOff>149528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3.xml><?xml version="1.0" encoding="utf-8"?>
<c:userShapes xmlns:c="http://schemas.openxmlformats.org/drawingml/2006/chart">
  <cdr:relSizeAnchor xmlns:cdr="http://schemas.openxmlformats.org/drawingml/2006/chartDrawing">
    <cdr:from>
      <cdr:x>0.18048</cdr:x>
      <cdr:y>0</cdr:y>
    </cdr:from>
    <cdr:to>
      <cdr:x>0.39248</cdr:x>
      <cdr:y>0.13393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FCC36BD-7526-76C3-66ED-7A3B9BE57E46}"/>
            </a:ext>
          </a:extLst>
        </cdr:cNvPr>
        <cdr:cNvSpPr txBox="1"/>
      </cdr:nvSpPr>
      <cdr:spPr>
        <a:xfrm xmlns:a="http://schemas.openxmlformats.org/drawingml/2006/main">
          <a:off x="1066796" y="0"/>
          <a:ext cx="1253088" cy="37002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900" b="1" i="0" u="none" strike="noStrike">
              <a:solidFill>
                <a:srgbClr val="000000"/>
              </a:solidFill>
              <a:latin typeface="Montserrat" pitchFamily="2" charset="0"/>
              <a:ea typeface="Calibri"/>
              <a:cs typeface="Arial" panose="020B0604020202020204" pitchFamily="34" charset="0"/>
            </a:rPr>
            <a:t>Walls</a:t>
          </a:r>
          <a:endParaRPr lang="en-US" sz="900" b="1">
            <a:latin typeface="Montserrat" pitchFamily="2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0.4506</cdr:x>
      <cdr:y>0</cdr:y>
    </cdr:from>
    <cdr:to>
      <cdr:x>0.6626</cdr:x>
      <cdr:y>0.13393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9A669D9A-38FC-CE3B-1184-40F3B6E85716}"/>
            </a:ext>
          </a:extLst>
        </cdr:cNvPr>
        <cdr:cNvSpPr txBox="1"/>
      </cdr:nvSpPr>
      <cdr:spPr>
        <a:xfrm xmlns:a="http://schemas.openxmlformats.org/drawingml/2006/main">
          <a:off x="2663380" y="0"/>
          <a:ext cx="1253087" cy="37002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900" b="1" i="0" u="none" strike="noStrike">
              <a:solidFill>
                <a:srgbClr val="000000"/>
              </a:solidFill>
              <a:latin typeface="Montserrat" pitchFamily="2" charset="0"/>
              <a:ea typeface="Calibri"/>
              <a:cs typeface="Arial" panose="020B0604020202020204" pitchFamily="34" charset="0"/>
            </a:rPr>
            <a:t>Roofs</a:t>
          </a:r>
          <a:endParaRPr lang="en-US" sz="900" b="1">
            <a:latin typeface="Montserrat" pitchFamily="2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0.73758</cdr:x>
      <cdr:y>0.00197</cdr:y>
    </cdr:from>
    <cdr:to>
      <cdr:x>0.94958</cdr:x>
      <cdr:y>0.1359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068E10FB-B8F6-D51F-0217-748E3D058D51}"/>
            </a:ext>
          </a:extLst>
        </cdr:cNvPr>
        <cdr:cNvSpPr txBox="1"/>
      </cdr:nvSpPr>
      <cdr:spPr>
        <a:xfrm xmlns:a="http://schemas.openxmlformats.org/drawingml/2006/main">
          <a:off x="4359706" y="5443"/>
          <a:ext cx="1253087" cy="37002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900" b="1" i="0" u="none" strike="noStrike">
              <a:solidFill>
                <a:srgbClr val="000000"/>
              </a:solidFill>
              <a:latin typeface="Montserrat" pitchFamily="2" charset="0"/>
              <a:ea typeface="Calibri"/>
              <a:cs typeface="Arial" panose="020B0604020202020204" pitchFamily="34" charset="0"/>
            </a:rPr>
            <a:t>Floors</a:t>
          </a:r>
          <a:endParaRPr lang="en-US" sz="900" b="1">
            <a:latin typeface="Montserrat" pitchFamily="2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0.43341</cdr:x>
      <cdr:y>0.00328</cdr:y>
    </cdr:from>
    <cdr:to>
      <cdr:x>0.43341</cdr:x>
      <cdr:y>0.79759</cdr:y>
    </cdr:to>
    <cdr:cxnSp macro="">
      <cdr:nvCxnSpPr>
        <cdr:cNvPr id="5" name="Straight Connector 4">
          <a:extLst xmlns:a="http://schemas.openxmlformats.org/drawingml/2006/main">
            <a:ext uri="{FF2B5EF4-FFF2-40B4-BE49-F238E27FC236}">
              <a16:creationId xmlns:a16="http://schemas.microsoft.com/office/drawing/2014/main" id="{C4470867-27C6-990C-984B-7C26652C25AC}"/>
            </a:ext>
          </a:extLst>
        </cdr:cNvPr>
        <cdr:cNvCxnSpPr/>
      </cdr:nvCxnSpPr>
      <cdr:spPr>
        <a:xfrm xmlns:a="http://schemas.openxmlformats.org/drawingml/2006/main">
          <a:off x="2561774" y="9072"/>
          <a:ext cx="0" cy="2194563"/>
        </a:xfrm>
        <a:prstGeom xmlns:a="http://schemas.openxmlformats.org/drawingml/2006/main" prst="line">
          <a:avLst/>
        </a:prstGeom>
        <a:ln xmlns:a="http://schemas.openxmlformats.org/drawingml/2006/main" w="9525">
          <a:solidFill>
            <a:schemeClr val="bg1">
              <a:lumMod val="85000"/>
            </a:schemeClr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0.71119</cdr:x>
      <cdr:y>0</cdr:y>
    </cdr:from>
    <cdr:to>
      <cdr:x>0.71119</cdr:x>
      <cdr:y>0.79431</cdr:y>
    </cdr:to>
    <cdr:cxnSp macro="">
      <cdr:nvCxnSpPr>
        <cdr:cNvPr id="6" name="Straight Connector 5">
          <a:extLst xmlns:a="http://schemas.openxmlformats.org/drawingml/2006/main">
            <a:ext uri="{FF2B5EF4-FFF2-40B4-BE49-F238E27FC236}">
              <a16:creationId xmlns:a16="http://schemas.microsoft.com/office/drawing/2014/main" id="{482E08BC-946B-A1F2-3C71-03F315794E54}"/>
            </a:ext>
          </a:extLst>
        </cdr:cNvPr>
        <cdr:cNvCxnSpPr/>
      </cdr:nvCxnSpPr>
      <cdr:spPr>
        <a:xfrm xmlns:a="http://schemas.openxmlformats.org/drawingml/2006/main">
          <a:off x="4203721" y="0"/>
          <a:ext cx="0" cy="2194563"/>
        </a:xfrm>
        <a:prstGeom xmlns:a="http://schemas.openxmlformats.org/drawingml/2006/main" prst="line">
          <a:avLst/>
        </a:prstGeom>
        <a:ln xmlns:a="http://schemas.openxmlformats.org/drawingml/2006/main" w="9525">
          <a:solidFill>
            <a:schemeClr val="bg1">
              <a:lumMod val="85000"/>
            </a:schemeClr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4.xml><?xml version="1.0" encoding="utf-8"?>
<c:userShapes xmlns:c="http://schemas.openxmlformats.org/drawingml/2006/chart">
  <cdr:relSizeAnchor xmlns:cdr="http://schemas.openxmlformats.org/drawingml/2006/chartDrawing">
    <cdr:from>
      <cdr:x>0.34571</cdr:x>
      <cdr:y>0</cdr:y>
    </cdr:from>
    <cdr:to>
      <cdr:x>0.55771</cdr:x>
      <cdr:y>0.13393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9A669D9A-38FC-CE3B-1184-40F3B6E85716}"/>
            </a:ext>
          </a:extLst>
        </cdr:cNvPr>
        <cdr:cNvSpPr txBox="1"/>
      </cdr:nvSpPr>
      <cdr:spPr>
        <a:xfrm xmlns:a="http://schemas.openxmlformats.org/drawingml/2006/main">
          <a:off x="1630746" y="0"/>
          <a:ext cx="1000034" cy="38703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000" b="1" i="0" u="none" strike="noStrike">
              <a:solidFill>
                <a:srgbClr val="000000"/>
              </a:solidFill>
              <a:latin typeface="Montserrat" pitchFamily="2" charset="0"/>
              <a:ea typeface="Calibri"/>
              <a:cs typeface="Arial" panose="020B0604020202020204" pitchFamily="34" charset="0"/>
            </a:rPr>
            <a:t>Roofs</a:t>
          </a:r>
          <a:endParaRPr lang="en-US" sz="1000" b="1">
            <a:latin typeface="Montserrat" pitchFamily="2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0.70925</cdr:x>
      <cdr:y>0</cdr:y>
    </cdr:from>
    <cdr:to>
      <cdr:x>0.92125</cdr:x>
      <cdr:y>0.13393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068E10FB-B8F6-D51F-0217-748E3D058D51}"/>
            </a:ext>
          </a:extLst>
        </cdr:cNvPr>
        <cdr:cNvSpPr txBox="1"/>
      </cdr:nvSpPr>
      <cdr:spPr>
        <a:xfrm xmlns:a="http://schemas.openxmlformats.org/drawingml/2006/main">
          <a:off x="3345648" y="0"/>
          <a:ext cx="1000033" cy="38703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000" b="1" i="0" u="none" strike="noStrike">
              <a:solidFill>
                <a:srgbClr val="000000"/>
              </a:solidFill>
              <a:latin typeface="Montserrat" pitchFamily="2" charset="0"/>
              <a:ea typeface="Calibri"/>
              <a:cs typeface="Arial" panose="020B0604020202020204" pitchFamily="34" charset="0"/>
            </a:rPr>
            <a:t>Floors</a:t>
          </a:r>
          <a:endParaRPr lang="en-US" sz="1000" b="1">
            <a:latin typeface="Montserrat" pitchFamily="2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0.62686</cdr:x>
      <cdr:y>0.00314</cdr:y>
    </cdr:from>
    <cdr:to>
      <cdr:x>0.62686</cdr:x>
      <cdr:y>0.79745</cdr:y>
    </cdr:to>
    <cdr:cxnSp macro="">
      <cdr:nvCxnSpPr>
        <cdr:cNvPr id="6" name="Straight Connector 5">
          <a:extLst xmlns:a="http://schemas.openxmlformats.org/drawingml/2006/main">
            <a:ext uri="{FF2B5EF4-FFF2-40B4-BE49-F238E27FC236}">
              <a16:creationId xmlns:a16="http://schemas.microsoft.com/office/drawing/2014/main" id="{482E08BC-946B-A1F2-3C71-03F315794E54}"/>
            </a:ext>
          </a:extLst>
        </cdr:cNvPr>
        <cdr:cNvCxnSpPr/>
      </cdr:nvCxnSpPr>
      <cdr:spPr>
        <a:xfrm xmlns:a="http://schemas.openxmlformats.org/drawingml/2006/main">
          <a:off x="2956969" y="9071"/>
          <a:ext cx="0" cy="2295440"/>
        </a:xfrm>
        <a:prstGeom xmlns:a="http://schemas.openxmlformats.org/drawingml/2006/main" prst="line">
          <a:avLst/>
        </a:prstGeom>
        <a:ln xmlns:a="http://schemas.openxmlformats.org/drawingml/2006/main" w="9525">
          <a:solidFill>
            <a:schemeClr val="bg1">
              <a:lumMod val="85000"/>
            </a:schemeClr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5.xml><?xml version="1.0" encoding="utf-8"?>
<c:userShapes xmlns:c="http://schemas.openxmlformats.org/drawingml/2006/chart">
  <cdr:relSizeAnchor xmlns:cdr="http://schemas.openxmlformats.org/drawingml/2006/chartDrawing">
    <cdr:from>
      <cdr:x>0.36831</cdr:x>
      <cdr:y>0</cdr:y>
    </cdr:from>
    <cdr:to>
      <cdr:x>0.72771</cdr:x>
      <cdr:y>0.13481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2E461293-C837-015D-2E78-98290B9D3E98}"/>
            </a:ext>
          </a:extLst>
        </cdr:cNvPr>
        <cdr:cNvSpPr txBox="1"/>
      </cdr:nvSpPr>
      <cdr:spPr>
        <a:xfrm xmlns:a="http://schemas.openxmlformats.org/drawingml/2006/main">
          <a:off x="1560286" y="0"/>
          <a:ext cx="1522547" cy="38703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000" b="1" i="0" u="none" strike="noStrike">
              <a:solidFill>
                <a:srgbClr val="000000"/>
              </a:solidFill>
              <a:latin typeface="Montserrat" pitchFamily="2" charset="0"/>
              <a:ea typeface="Calibri"/>
              <a:cs typeface="Arial" panose="020B0604020202020204" pitchFamily="34" charset="0"/>
            </a:rPr>
            <a:t>Age Structure</a:t>
          </a:r>
          <a:endParaRPr lang="en-US" sz="1000" b="1">
            <a:latin typeface="Montserrat" pitchFamily="2" charset="0"/>
            <a:cs typeface="Arial" panose="020B0604020202020204" pitchFamily="34" charset="0"/>
          </a:endParaRPr>
        </a:p>
      </cdr:txBody>
    </cdr:sp>
  </cdr:relSizeAnchor>
</c:userShapes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46114</xdr:colOff>
      <xdr:row>11</xdr:row>
      <xdr:rowOff>8771</xdr:rowOff>
    </xdr:from>
    <xdr:to>
      <xdr:col>14</xdr:col>
      <xdr:colOff>133048</xdr:colOff>
      <xdr:row>26</xdr:row>
      <xdr:rowOff>22982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508000</xdr:colOff>
      <xdr:row>11</xdr:row>
      <xdr:rowOff>54429</xdr:rowOff>
    </xdr:from>
    <xdr:to>
      <xdr:col>34</xdr:col>
      <xdr:colOff>362857</xdr:colOff>
      <xdr:row>27</xdr:row>
      <xdr:rowOff>5140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72572</xdr:colOff>
      <xdr:row>11</xdr:row>
      <xdr:rowOff>27215</xdr:rowOff>
    </xdr:from>
    <xdr:to>
      <xdr:col>27</xdr:col>
      <xdr:colOff>54429</xdr:colOff>
      <xdr:row>26</xdr:row>
      <xdr:rowOff>149528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7.xml><?xml version="1.0" encoding="utf-8"?>
<c:userShapes xmlns:c="http://schemas.openxmlformats.org/drawingml/2006/chart">
  <cdr:relSizeAnchor xmlns:cdr="http://schemas.openxmlformats.org/drawingml/2006/chartDrawing">
    <cdr:from>
      <cdr:x>0.18048</cdr:x>
      <cdr:y>0</cdr:y>
    </cdr:from>
    <cdr:to>
      <cdr:x>0.39248</cdr:x>
      <cdr:y>0.13393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FCC36BD-7526-76C3-66ED-7A3B9BE57E46}"/>
            </a:ext>
          </a:extLst>
        </cdr:cNvPr>
        <cdr:cNvSpPr txBox="1"/>
      </cdr:nvSpPr>
      <cdr:spPr>
        <a:xfrm xmlns:a="http://schemas.openxmlformats.org/drawingml/2006/main">
          <a:off x="1066796" y="0"/>
          <a:ext cx="1253088" cy="37002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900" b="1" i="0" u="none" strike="noStrike">
              <a:solidFill>
                <a:srgbClr val="000000"/>
              </a:solidFill>
              <a:latin typeface="Montserrat" pitchFamily="2" charset="0"/>
              <a:ea typeface="Calibri"/>
              <a:cs typeface="Arial" panose="020B0604020202020204" pitchFamily="34" charset="0"/>
            </a:rPr>
            <a:t>Walls</a:t>
          </a:r>
          <a:endParaRPr lang="en-US" sz="900" b="1">
            <a:latin typeface="Montserrat" pitchFamily="2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0.4506</cdr:x>
      <cdr:y>0</cdr:y>
    </cdr:from>
    <cdr:to>
      <cdr:x>0.6626</cdr:x>
      <cdr:y>0.13393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9A669D9A-38FC-CE3B-1184-40F3B6E85716}"/>
            </a:ext>
          </a:extLst>
        </cdr:cNvPr>
        <cdr:cNvSpPr txBox="1"/>
      </cdr:nvSpPr>
      <cdr:spPr>
        <a:xfrm xmlns:a="http://schemas.openxmlformats.org/drawingml/2006/main">
          <a:off x="2663380" y="0"/>
          <a:ext cx="1253087" cy="37002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900" b="1" i="0" u="none" strike="noStrike">
              <a:solidFill>
                <a:srgbClr val="000000"/>
              </a:solidFill>
              <a:latin typeface="Montserrat" pitchFamily="2" charset="0"/>
              <a:ea typeface="Calibri"/>
              <a:cs typeface="Arial" panose="020B0604020202020204" pitchFamily="34" charset="0"/>
            </a:rPr>
            <a:t>Roofs</a:t>
          </a:r>
          <a:endParaRPr lang="en-US" sz="900" b="1">
            <a:latin typeface="Montserrat" pitchFamily="2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0.73758</cdr:x>
      <cdr:y>0.00197</cdr:y>
    </cdr:from>
    <cdr:to>
      <cdr:x>0.94958</cdr:x>
      <cdr:y>0.1359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068E10FB-B8F6-D51F-0217-748E3D058D51}"/>
            </a:ext>
          </a:extLst>
        </cdr:cNvPr>
        <cdr:cNvSpPr txBox="1"/>
      </cdr:nvSpPr>
      <cdr:spPr>
        <a:xfrm xmlns:a="http://schemas.openxmlformats.org/drawingml/2006/main">
          <a:off x="4359706" y="5443"/>
          <a:ext cx="1253087" cy="37002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900" b="1" i="0" u="none" strike="noStrike">
              <a:solidFill>
                <a:srgbClr val="000000"/>
              </a:solidFill>
              <a:latin typeface="Montserrat" pitchFamily="2" charset="0"/>
              <a:ea typeface="Calibri"/>
              <a:cs typeface="Arial" panose="020B0604020202020204" pitchFamily="34" charset="0"/>
            </a:rPr>
            <a:t>Floors</a:t>
          </a:r>
          <a:endParaRPr lang="en-US" sz="900" b="1">
            <a:latin typeface="Montserrat" pitchFamily="2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0.43341</cdr:x>
      <cdr:y>0.00328</cdr:y>
    </cdr:from>
    <cdr:to>
      <cdr:x>0.43341</cdr:x>
      <cdr:y>0.79759</cdr:y>
    </cdr:to>
    <cdr:cxnSp macro="">
      <cdr:nvCxnSpPr>
        <cdr:cNvPr id="5" name="Straight Connector 4">
          <a:extLst xmlns:a="http://schemas.openxmlformats.org/drawingml/2006/main">
            <a:ext uri="{FF2B5EF4-FFF2-40B4-BE49-F238E27FC236}">
              <a16:creationId xmlns:a16="http://schemas.microsoft.com/office/drawing/2014/main" id="{C4470867-27C6-990C-984B-7C26652C25AC}"/>
            </a:ext>
          </a:extLst>
        </cdr:cNvPr>
        <cdr:cNvCxnSpPr/>
      </cdr:nvCxnSpPr>
      <cdr:spPr>
        <a:xfrm xmlns:a="http://schemas.openxmlformats.org/drawingml/2006/main">
          <a:off x="2561774" y="9072"/>
          <a:ext cx="0" cy="2194563"/>
        </a:xfrm>
        <a:prstGeom xmlns:a="http://schemas.openxmlformats.org/drawingml/2006/main" prst="line">
          <a:avLst/>
        </a:prstGeom>
        <a:ln xmlns:a="http://schemas.openxmlformats.org/drawingml/2006/main" w="9525">
          <a:solidFill>
            <a:schemeClr val="bg1">
              <a:lumMod val="85000"/>
            </a:schemeClr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0.71119</cdr:x>
      <cdr:y>0</cdr:y>
    </cdr:from>
    <cdr:to>
      <cdr:x>0.71119</cdr:x>
      <cdr:y>0.79431</cdr:y>
    </cdr:to>
    <cdr:cxnSp macro="">
      <cdr:nvCxnSpPr>
        <cdr:cNvPr id="6" name="Straight Connector 5">
          <a:extLst xmlns:a="http://schemas.openxmlformats.org/drawingml/2006/main">
            <a:ext uri="{FF2B5EF4-FFF2-40B4-BE49-F238E27FC236}">
              <a16:creationId xmlns:a16="http://schemas.microsoft.com/office/drawing/2014/main" id="{482E08BC-946B-A1F2-3C71-03F315794E54}"/>
            </a:ext>
          </a:extLst>
        </cdr:cNvPr>
        <cdr:cNvCxnSpPr/>
      </cdr:nvCxnSpPr>
      <cdr:spPr>
        <a:xfrm xmlns:a="http://schemas.openxmlformats.org/drawingml/2006/main">
          <a:off x="4203721" y="0"/>
          <a:ext cx="0" cy="2194563"/>
        </a:xfrm>
        <a:prstGeom xmlns:a="http://schemas.openxmlformats.org/drawingml/2006/main" prst="line">
          <a:avLst/>
        </a:prstGeom>
        <a:ln xmlns:a="http://schemas.openxmlformats.org/drawingml/2006/main" w="9525">
          <a:solidFill>
            <a:schemeClr val="bg1">
              <a:lumMod val="85000"/>
            </a:schemeClr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8.xml><?xml version="1.0" encoding="utf-8"?>
<c:userShapes xmlns:c="http://schemas.openxmlformats.org/drawingml/2006/chart">
  <cdr:relSizeAnchor xmlns:cdr="http://schemas.openxmlformats.org/drawingml/2006/chartDrawing">
    <cdr:from>
      <cdr:x>0.34571</cdr:x>
      <cdr:y>0</cdr:y>
    </cdr:from>
    <cdr:to>
      <cdr:x>0.55771</cdr:x>
      <cdr:y>0.13393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9A669D9A-38FC-CE3B-1184-40F3B6E85716}"/>
            </a:ext>
          </a:extLst>
        </cdr:cNvPr>
        <cdr:cNvSpPr txBox="1"/>
      </cdr:nvSpPr>
      <cdr:spPr>
        <a:xfrm xmlns:a="http://schemas.openxmlformats.org/drawingml/2006/main">
          <a:off x="1630746" y="0"/>
          <a:ext cx="1000034" cy="38703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000" b="1" i="0" u="none" strike="noStrike">
              <a:solidFill>
                <a:srgbClr val="000000"/>
              </a:solidFill>
              <a:latin typeface="Montserrat" pitchFamily="2" charset="0"/>
              <a:ea typeface="Calibri"/>
              <a:cs typeface="Arial" panose="020B0604020202020204" pitchFamily="34" charset="0"/>
            </a:rPr>
            <a:t>Roofs</a:t>
          </a:r>
          <a:endParaRPr lang="en-US" sz="1000" b="1">
            <a:latin typeface="Montserrat" pitchFamily="2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0.70925</cdr:x>
      <cdr:y>0</cdr:y>
    </cdr:from>
    <cdr:to>
      <cdr:x>0.92125</cdr:x>
      <cdr:y>0.13393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068E10FB-B8F6-D51F-0217-748E3D058D51}"/>
            </a:ext>
          </a:extLst>
        </cdr:cNvPr>
        <cdr:cNvSpPr txBox="1"/>
      </cdr:nvSpPr>
      <cdr:spPr>
        <a:xfrm xmlns:a="http://schemas.openxmlformats.org/drawingml/2006/main">
          <a:off x="3345648" y="0"/>
          <a:ext cx="1000033" cy="38703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000" b="1" i="0" u="none" strike="noStrike">
              <a:solidFill>
                <a:srgbClr val="000000"/>
              </a:solidFill>
              <a:latin typeface="Montserrat" pitchFamily="2" charset="0"/>
              <a:ea typeface="Calibri"/>
              <a:cs typeface="Arial" panose="020B0604020202020204" pitchFamily="34" charset="0"/>
            </a:rPr>
            <a:t>Floors</a:t>
          </a:r>
          <a:endParaRPr lang="en-US" sz="1000" b="1">
            <a:latin typeface="Montserrat" pitchFamily="2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0.62686</cdr:x>
      <cdr:y>0.00314</cdr:y>
    </cdr:from>
    <cdr:to>
      <cdr:x>0.62686</cdr:x>
      <cdr:y>0.79745</cdr:y>
    </cdr:to>
    <cdr:cxnSp macro="">
      <cdr:nvCxnSpPr>
        <cdr:cNvPr id="6" name="Straight Connector 5">
          <a:extLst xmlns:a="http://schemas.openxmlformats.org/drawingml/2006/main">
            <a:ext uri="{FF2B5EF4-FFF2-40B4-BE49-F238E27FC236}">
              <a16:creationId xmlns:a16="http://schemas.microsoft.com/office/drawing/2014/main" id="{482E08BC-946B-A1F2-3C71-03F315794E54}"/>
            </a:ext>
          </a:extLst>
        </cdr:cNvPr>
        <cdr:cNvCxnSpPr/>
      </cdr:nvCxnSpPr>
      <cdr:spPr>
        <a:xfrm xmlns:a="http://schemas.openxmlformats.org/drawingml/2006/main">
          <a:off x="2956969" y="9071"/>
          <a:ext cx="0" cy="2295440"/>
        </a:xfrm>
        <a:prstGeom xmlns:a="http://schemas.openxmlformats.org/drawingml/2006/main" prst="line">
          <a:avLst/>
        </a:prstGeom>
        <a:ln xmlns:a="http://schemas.openxmlformats.org/drawingml/2006/main" w="9525">
          <a:solidFill>
            <a:schemeClr val="bg1">
              <a:lumMod val="85000"/>
            </a:schemeClr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9.xml><?xml version="1.0" encoding="utf-8"?>
<c:userShapes xmlns:c="http://schemas.openxmlformats.org/drawingml/2006/chart">
  <cdr:relSizeAnchor xmlns:cdr="http://schemas.openxmlformats.org/drawingml/2006/chartDrawing">
    <cdr:from>
      <cdr:x>0.36831</cdr:x>
      <cdr:y>0</cdr:y>
    </cdr:from>
    <cdr:to>
      <cdr:x>0.72771</cdr:x>
      <cdr:y>0.13481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2E461293-C837-015D-2E78-98290B9D3E98}"/>
            </a:ext>
          </a:extLst>
        </cdr:cNvPr>
        <cdr:cNvSpPr txBox="1"/>
      </cdr:nvSpPr>
      <cdr:spPr>
        <a:xfrm xmlns:a="http://schemas.openxmlformats.org/drawingml/2006/main">
          <a:off x="1560286" y="0"/>
          <a:ext cx="1522547" cy="38703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000" b="1" i="0" u="none" strike="noStrike">
              <a:solidFill>
                <a:srgbClr val="000000"/>
              </a:solidFill>
              <a:latin typeface="Montserrat" pitchFamily="2" charset="0"/>
              <a:ea typeface="Calibri"/>
              <a:cs typeface="Arial" panose="020B0604020202020204" pitchFamily="34" charset="0"/>
            </a:rPr>
            <a:t>Age Structure</a:t>
          </a:r>
          <a:endParaRPr lang="en-US" sz="1000" b="1">
            <a:latin typeface="Montserrat" pitchFamily="2" charset="0"/>
            <a:cs typeface="Arial" panose="020B0604020202020204" pitchFamily="34" charset="0"/>
          </a:endParaRP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254001</xdr:colOff>
      <xdr:row>5</xdr:row>
      <xdr:rowOff>70555</xdr:rowOff>
    </xdr:from>
    <xdr:to>
      <xdr:col>25</xdr:col>
      <xdr:colOff>148168</xdr:colOff>
      <xdr:row>31</xdr:row>
      <xdr:rowOff>31751</xdr:rowOff>
    </xdr:to>
    <xdr:graphicFrame macro="">
      <xdr:nvGraphicFramePr>
        <xdr:cNvPr id="26" name="Chart 4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836084</xdr:colOff>
      <xdr:row>3</xdr:row>
      <xdr:rowOff>176141</xdr:rowOff>
    </xdr:from>
    <xdr:to>
      <xdr:col>15</xdr:col>
      <xdr:colOff>276231</xdr:colOff>
      <xdr:row>30</xdr:row>
      <xdr:rowOff>129575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512235</xdr:colOff>
      <xdr:row>4</xdr:row>
      <xdr:rowOff>179477</xdr:rowOff>
    </xdr:from>
    <xdr:to>
      <xdr:col>20</xdr:col>
      <xdr:colOff>582962</xdr:colOff>
      <xdr:row>30</xdr:row>
      <xdr:rowOff>42331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74384</xdr:colOff>
      <xdr:row>25</xdr:row>
      <xdr:rowOff>82323</xdr:rowOff>
    </xdr:from>
    <xdr:to>
      <xdr:col>32</xdr:col>
      <xdr:colOff>244929</xdr:colOff>
      <xdr:row>43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1.xml><?xml version="1.0" encoding="utf-8"?>
<c:userShapes xmlns:c="http://schemas.openxmlformats.org/drawingml/2006/chart">
  <cdr:relSizeAnchor xmlns:cdr="http://schemas.openxmlformats.org/drawingml/2006/chartDrawing">
    <cdr:from>
      <cdr:x>0.21887</cdr:x>
      <cdr:y>0.1264</cdr:y>
    </cdr:from>
    <cdr:to>
      <cdr:x>0.21887</cdr:x>
      <cdr:y>0.86723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529207A0-2057-EA23-D060-CD4B710C5095}"/>
            </a:ext>
          </a:extLst>
        </cdr:cNvPr>
        <cdr:cNvCxnSpPr/>
      </cdr:nvCxnSpPr>
      <cdr:spPr>
        <a:xfrm xmlns:a="http://schemas.openxmlformats.org/drawingml/2006/main">
          <a:off x="1766680" y="457432"/>
          <a:ext cx="0" cy="2680930"/>
        </a:xfrm>
        <a:prstGeom xmlns:a="http://schemas.openxmlformats.org/drawingml/2006/main" prst="line">
          <a:avLst/>
        </a:prstGeom>
        <a:ln xmlns:a="http://schemas.openxmlformats.org/drawingml/2006/main" w="9525">
          <a:solidFill>
            <a:schemeClr val="bg1">
              <a:lumMod val="85000"/>
            </a:schemeClr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0.37279</cdr:x>
      <cdr:y>0.12387</cdr:y>
    </cdr:from>
    <cdr:to>
      <cdr:x>0.37279</cdr:x>
      <cdr:y>0.8647</cdr:y>
    </cdr:to>
    <cdr:cxnSp macro="">
      <cdr:nvCxnSpPr>
        <cdr:cNvPr id="4" name="Straight Connector 3">
          <a:extLst xmlns:a="http://schemas.openxmlformats.org/drawingml/2006/main">
            <a:ext uri="{FF2B5EF4-FFF2-40B4-BE49-F238E27FC236}">
              <a16:creationId xmlns:a16="http://schemas.microsoft.com/office/drawing/2014/main" id="{B9BB668B-2951-8FED-9CAA-098A798039A2}"/>
            </a:ext>
          </a:extLst>
        </cdr:cNvPr>
        <cdr:cNvCxnSpPr/>
      </cdr:nvCxnSpPr>
      <cdr:spPr>
        <a:xfrm xmlns:a="http://schemas.openxmlformats.org/drawingml/2006/main">
          <a:off x="3009096" y="448252"/>
          <a:ext cx="0" cy="2680930"/>
        </a:xfrm>
        <a:prstGeom xmlns:a="http://schemas.openxmlformats.org/drawingml/2006/main" prst="line">
          <a:avLst/>
        </a:prstGeom>
        <a:ln xmlns:a="http://schemas.openxmlformats.org/drawingml/2006/main" w="9525">
          <a:solidFill>
            <a:schemeClr val="bg1">
              <a:lumMod val="85000"/>
            </a:schemeClr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0.52584</cdr:x>
      <cdr:y>0.12459</cdr:y>
    </cdr:from>
    <cdr:to>
      <cdr:x>0.52584</cdr:x>
      <cdr:y>0.86542</cdr:y>
    </cdr:to>
    <cdr:cxnSp macro="">
      <cdr:nvCxnSpPr>
        <cdr:cNvPr id="5" name="Straight Connector 4">
          <a:extLst xmlns:a="http://schemas.openxmlformats.org/drawingml/2006/main">
            <a:ext uri="{FF2B5EF4-FFF2-40B4-BE49-F238E27FC236}">
              <a16:creationId xmlns:a16="http://schemas.microsoft.com/office/drawing/2014/main" id="{2CCDD328-8D48-10B2-7FF5-A892C90DF896}"/>
            </a:ext>
          </a:extLst>
        </cdr:cNvPr>
        <cdr:cNvCxnSpPr/>
      </cdr:nvCxnSpPr>
      <cdr:spPr>
        <a:xfrm xmlns:a="http://schemas.openxmlformats.org/drawingml/2006/main">
          <a:off x="4244443" y="450882"/>
          <a:ext cx="0" cy="2680930"/>
        </a:xfrm>
        <a:prstGeom xmlns:a="http://schemas.openxmlformats.org/drawingml/2006/main" prst="line">
          <a:avLst/>
        </a:prstGeom>
        <a:ln xmlns:a="http://schemas.openxmlformats.org/drawingml/2006/main" w="9525">
          <a:solidFill>
            <a:schemeClr val="bg1">
              <a:lumMod val="85000"/>
            </a:schemeClr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0.67782</cdr:x>
      <cdr:y>0.12209</cdr:y>
    </cdr:from>
    <cdr:to>
      <cdr:x>0.67782</cdr:x>
      <cdr:y>0.86292</cdr:y>
    </cdr:to>
    <cdr:cxnSp macro="">
      <cdr:nvCxnSpPr>
        <cdr:cNvPr id="7" name="Straight Connector 6">
          <a:extLst xmlns:a="http://schemas.openxmlformats.org/drawingml/2006/main">
            <a:ext uri="{FF2B5EF4-FFF2-40B4-BE49-F238E27FC236}">
              <a16:creationId xmlns:a16="http://schemas.microsoft.com/office/drawing/2014/main" id="{AE8E1051-223B-BD72-3F10-B95782E18867}"/>
            </a:ext>
          </a:extLst>
        </cdr:cNvPr>
        <cdr:cNvCxnSpPr/>
      </cdr:nvCxnSpPr>
      <cdr:spPr>
        <a:xfrm xmlns:a="http://schemas.openxmlformats.org/drawingml/2006/main">
          <a:off x="5471181" y="441810"/>
          <a:ext cx="0" cy="2680930"/>
        </a:xfrm>
        <a:prstGeom xmlns:a="http://schemas.openxmlformats.org/drawingml/2006/main" prst="line">
          <a:avLst/>
        </a:prstGeom>
        <a:ln xmlns:a="http://schemas.openxmlformats.org/drawingml/2006/main" w="9525">
          <a:solidFill>
            <a:schemeClr val="bg1">
              <a:lumMod val="85000"/>
            </a:schemeClr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0.83202</cdr:x>
      <cdr:y>0.12459</cdr:y>
    </cdr:from>
    <cdr:to>
      <cdr:x>0.83202</cdr:x>
      <cdr:y>0.86542</cdr:y>
    </cdr:to>
    <cdr:cxnSp macro="">
      <cdr:nvCxnSpPr>
        <cdr:cNvPr id="9" name="Straight Connector 8">
          <a:extLst xmlns:a="http://schemas.openxmlformats.org/drawingml/2006/main">
            <a:ext uri="{FF2B5EF4-FFF2-40B4-BE49-F238E27FC236}">
              <a16:creationId xmlns:a16="http://schemas.microsoft.com/office/drawing/2014/main" id="{61A9CC52-CD7D-4F75-8614-86EE2E500C5E}"/>
            </a:ext>
          </a:extLst>
        </cdr:cNvPr>
        <cdr:cNvCxnSpPr/>
      </cdr:nvCxnSpPr>
      <cdr:spPr>
        <a:xfrm xmlns:a="http://schemas.openxmlformats.org/drawingml/2006/main">
          <a:off x="6715889" y="450882"/>
          <a:ext cx="0" cy="2680930"/>
        </a:xfrm>
        <a:prstGeom xmlns:a="http://schemas.openxmlformats.org/drawingml/2006/main" prst="line">
          <a:avLst/>
        </a:prstGeom>
        <a:ln xmlns:a="http://schemas.openxmlformats.org/drawingml/2006/main" w="9525">
          <a:solidFill>
            <a:schemeClr val="bg1">
              <a:lumMod val="85000"/>
            </a:schemeClr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0.00959</cdr:x>
      <cdr:y>0.25069</cdr:y>
    </cdr:from>
    <cdr:to>
      <cdr:x>0.06062</cdr:x>
      <cdr:y>0.35967</cdr:y>
    </cdr:to>
    <cdr:sp macro="" textlink="">
      <cdr:nvSpPr>
        <cdr:cNvPr id="10" name="TextBox 9">
          <a:extLst xmlns:a="http://schemas.openxmlformats.org/drawingml/2006/main">
            <a:ext uri="{FF2B5EF4-FFF2-40B4-BE49-F238E27FC236}">
              <a16:creationId xmlns:a16="http://schemas.microsoft.com/office/drawing/2014/main" id="{D5A58889-6E9F-E7C7-0E4C-6B767EAC69B4}"/>
            </a:ext>
          </a:extLst>
        </cdr:cNvPr>
        <cdr:cNvSpPr txBox="1"/>
      </cdr:nvSpPr>
      <cdr:spPr>
        <a:xfrm xmlns:a="http://schemas.openxmlformats.org/drawingml/2006/main">
          <a:off x="90716" y="1022577"/>
          <a:ext cx="482600" cy="4445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0.05928</cdr:x>
      <cdr:y>0.86406</cdr:y>
    </cdr:from>
    <cdr:to>
      <cdr:x>0.9859</cdr:x>
      <cdr:y>0.86406</cdr:y>
    </cdr:to>
    <cdr:cxnSp macro="">
      <cdr:nvCxnSpPr>
        <cdr:cNvPr id="13" name="Straight Connector 12">
          <a:extLst xmlns:a="http://schemas.openxmlformats.org/drawingml/2006/main">
            <a:ext uri="{FF2B5EF4-FFF2-40B4-BE49-F238E27FC236}">
              <a16:creationId xmlns:a16="http://schemas.microsoft.com/office/drawing/2014/main" id="{84609F4F-186D-4260-717D-140CA578B346}"/>
            </a:ext>
          </a:extLst>
        </cdr:cNvPr>
        <cdr:cNvCxnSpPr/>
      </cdr:nvCxnSpPr>
      <cdr:spPr>
        <a:xfrm xmlns:a="http://schemas.openxmlformats.org/drawingml/2006/main">
          <a:off x="562028" y="3417485"/>
          <a:ext cx="8785065" cy="0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rgbClr val="C9C9C9"/>
          </a:solidFill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42.xml><?xml version="1.0" encoding="utf-8"?>
<xdr:wsDr xmlns:xdr="http://schemas.openxmlformats.org/drawingml/2006/spreadsheetDrawing" xmlns:a="http://schemas.openxmlformats.org/drawingml/2006/main">
  <xdr:twoCellAnchor>
    <xdr:from>
      <xdr:col>35</xdr:col>
      <xdr:colOff>0</xdr:colOff>
      <xdr:row>4</xdr:row>
      <xdr:rowOff>41274</xdr:rowOff>
    </xdr:from>
    <xdr:to>
      <xdr:col>48</xdr:col>
      <xdr:colOff>248708</xdr:colOff>
      <xdr:row>25</xdr:row>
      <xdr:rowOff>52916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36285</xdr:colOff>
      <xdr:row>26</xdr:row>
      <xdr:rowOff>44223</xdr:rowOff>
    </xdr:from>
    <xdr:to>
      <xdr:col>35</xdr:col>
      <xdr:colOff>34017</xdr:colOff>
      <xdr:row>43</xdr:row>
      <xdr:rowOff>173492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565906</xdr:colOff>
      <xdr:row>47</xdr:row>
      <xdr:rowOff>86178</xdr:rowOff>
    </xdr:from>
    <xdr:to>
      <xdr:col>18</xdr:col>
      <xdr:colOff>546555</xdr:colOff>
      <xdr:row>69</xdr:row>
      <xdr:rowOff>114752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603250</xdr:colOff>
      <xdr:row>47</xdr:row>
      <xdr:rowOff>47625</xdr:rowOff>
    </xdr:from>
    <xdr:to>
      <xdr:col>26</xdr:col>
      <xdr:colOff>536274</xdr:colOff>
      <xdr:row>69</xdr:row>
      <xdr:rowOff>76199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95250</xdr:colOff>
      <xdr:row>47</xdr:row>
      <xdr:rowOff>47625</xdr:rowOff>
    </xdr:from>
    <xdr:to>
      <xdr:col>36</xdr:col>
      <xdr:colOff>60024</xdr:colOff>
      <xdr:row>69</xdr:row>
      <xdr:rowOff>76199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E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239883</xdr:colOff>
      <xdr:row>2</xdr:row>
      <xdr:rowOff>163837</xdr:rowOff>
    </xdr:from>
    <xdr:to>
      <xdr:col>16</xdr:col>
      <xdr:colOff>12011</xdr:colOff>
      <xdr:row>17</xdr:row>
      <xdr:rowOff>129447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603A7E-4B5C-98EE-74A9-A905362919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5.xml><?xml version="1.0" encoding="utf-8"?>
<c:userShapes xmlns:c="http://schemas.openxmlformats.org/drawingml/2006/chart">
  <cdr:relSizeAnchor xmlns:cdr="http://schemas.openxmlformats.org/drawingml/2006/chartDrawing">
    <cdr:from>
      <cdr:x>0.92753</cdr:x>
      <cdr:y>0.03704</cdr:y>
    </cdr:from>
    <cdr:to>
      <cdr:x>0.98487</cdr:x>
      <cdr:y>0.87022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39DA5BCE-A382-1C8F-DB07-37CD3CD197A6}"/>
            </a:ext>
          </a:extLst>
        </cdr:cNvPr>
        <cdr:cNvSpPr/>
      </cdr:nvSpPr>
      <cdr:spPr>
        <a:xfrm xmlns:a="http://schemas.openxmlformats.org/drawingml/2006/main">
          <a:off x="5445126" y="101011"/>
          <a:ext cx="336604" cy="2272361"/>
        </a:xfrm>
        <a:prstGeom xmlns:a="http://schemas.openxmlformats.org/drawingml/2006/main" prst="rect">
          <a:avLst/>
        </a:prstGeom>
        <a:solidFill xmlns:a="http://schemas.openxmlformats.org/drawingml/2006/main">
          <a:srgbClr val="004E70">
            <a:alpha val="17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wrap="square" anchor="ctr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endParaRPr lang="en-US" sz="1200" b="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0.90578</cdr:x>
      <cdr:y>0.09447</cdr:y>
    </cdr:from>
    <cdr:to>
      <cdr:x>0.98108</cdr:x>
      <cdr:y>0.21543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7FCCB765-1877-87C5-A4FD-BD97B665DBE4}"/>
            </a:ext>
          </a:extLst>
        </cdr:cNvPr>
        <cdr:cNvSpPr txBox="1"/>
      </cdr:nvSpPr>
      <cdr:spPr>
        <a:xfrm xmlns:a="http://schemas.openxmlformats.org/drawingml/2006/main">
          <a:off x="5337405" y="256945"/>
          <a:ext cx="443735" cy="3289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s-MX" sz="1100" b="1">
              <a:solidFill>
                <a:schemeClr val="tx2">
                  <a:lumMod val="50000"/>
                  <a:lumOff val="50000"/>
                </a:schemeClr>
              </a:solidFill>
            </a:rPr>
            <a:t>81</a:t>
          </a:r>
        </a:p>
      </cdr:txBody>
    </cdr:sp>
  </cdr:relSizeAnchor>
  <cdr:relSizeAnchor xmlns:cdr="http://schemas.openxmlformats.org/drawingml/2006/chartDrawing">
    <cdr:from>
      <cdr:x>0.91486</cdr:x>
      <cdr:y>0.0225</cdr:y>
    </cdr:from>
    <cdr:to>
      <cdr:x>0.99016</cdr:x>
      <cdr:y>0.14346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62FC134D-ABAA-8D72-EAE1-EBFD4515082F}"/>
            </a:ext>
          </a:extLst>
        </cdr:cNvPr>
        <cdr:cNvSpPr txBox="1"/>
      </cdr:nvSpPr>
      <cdr:spPr>
        <a:xfrm xmlns:a="http://schemas.openxmlformats.org/drawingml/2006/main">
          <a:off x="5390921" y="61205"/>
          <a:ext cx="443735" cy="3289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MX" sz="1100" b="1">
              <a:solidFill>
                <a:srgbClr val="004E70"/>
              </a:solidFill>
            </a:rPr>
            <a:t>89</a:t>
          </a:r>
        </a:p>
      </cdr:txBody>
    </cdr:sp>
  </cdr:relSizeAnchor>
  <cdr:relSizeAnchor xmlns:cdr="http://schemas.openxmlformats.org/drawingml/2006/chartDrawing">
    <cdr:from>
      <cdr:x>0.94231</cdr:x>
      <cdr:y>0</cdr:y>
    </cdr:from>
    <cdr:to>
      <cdr:x>1</cdr:x>
      <cdr:y>0.12096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62FC134D-ABAA-8D72-EAE1-EBFD4515082F}"/>
            </a:ext>
          </a:extLst>
        </cdr:cNvPr>
        <cdr:cNvSpPr txBox="1"/>
      </cdr:nvSpPr>
      <cdr:spPr>
        <a:xfrm xmlns:a="http://schemas.openxmlformats.org/drawingml/2006/main">
          <a:off x="5552693" y="0"/>
          <a:ext cx="339917" cy="3289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s-MX" sz="1100" b="1">
              <a:solidFill>
                <a:schemeClr val="bg1">
                  <a:lumMod val="65000"/>
                </a:schemeClr>
              </a:solidFill>
            </a:rPr>
            <a:t>96</a:t>
          </a:r>
        </a:p>
      </cdr:txBody>
    </cdr:sp>
  </cdr:relSizeAnchor>
</c:userShapes>
</file>

<file path=xl/drawings/drawing4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412751</xdr:colOff>
      <xdr:row>1</xdr:row>
      <xdr:rowOff>12877</xdr:rowOff>
    </xdr:from>
    <xdr:to>
      <xdr:col>22</xdr:col>
      <xdr:colOff>526522</xdr:colOff>
      <xdr:row>15</xdr:row>
      <xdr:rowOff>43216</xdr:rowOff>
    </xdr:to>
    <xdr:graphicFrame macro="">
      <xdr:nvGraphicFramePr>
        <xdr:cNvPr id="75" name="Chart 1">
          <a:extLst>
            <a:ext uri="{FF2B5EF4-FFF2-40B4-BE49-F238E27FC236}">
              <a16:creationId xmlns:a16="http://schemas.microsoft.com/office/drawing/2014/main" id="{00000000-0008-0000-0F00-00004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498620</xdr:colOff>
      <xdr:row>1</xdr:row>
      <xdr:rowOff>71438</xdr:rowOff>
    </xdr:from>
    <xdr:to>
      <xdr:col>32</xdr:col>
      <xdr:colOff>158751</xdr:colOff>
      <xdr:row>15</xdr:row>
      <xdr:rowOff>122002</xdr:rowOff>
    </xdr:to>
    <xdr:graphicFrame macro="">
      <xdr:nvGraphicFramePr>
        <xdr:cNvPr id="77" name="Chart 3">
          <a:extLst>
            <a:ext uri="{FF2B5EF4-FFF2-40B4-BE49-F238E27FC236}">
              <a16:creationId xmlns:a16="http://schemas.microsoft.com/office/drawing/2014/main" id="{00000000-0008-0000-0F00-00004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118005</xdr:colOff>
      <xdr:row>0</xdr:row>
      <xdr:rowOff>390354</xdr:rowOff>
    </xdr:from>
    <xdr:to>
      <xdr:col>42</xdr:col>
      <xdr:colOff>238124</xdr:colOff>
      <xdr:row>15</xdr:row>
      <xdr:rowOff>92509</xdr:rowOff>
    </xdr:to>
    <xdr:graphicFrame macro="">
      <xdr:nvGraphicFramePr>
        <xdr:cNvPr id="79" name="Chart 2">
          <a:extLst>
            <a:ext uri="{FF2B5EF4-FFF2-40B4-BE49-F238E27FC236}">
              <a16:creationId xmlns:a16="http://schemas.microsoft.com/office/drawing/2014/main" id="{00000000-0008-0000-0F00-00004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7.xml><?xml version="1.0" encoding="utf-8"?>
<c:userShapes xmlns:c="http://schemas.openxmlformats.org/drawingml/2006/chart">
  <cdr:relSizeAnchor xmlns:cdr="http://schemas.openxmlformats.org/drawingml/2006/chartDrawing">
    <cdr:from>
      <cdr:x>0.92482</cdr:x>
      <cdr:y>0.04414</cdr:y>
    </cdr:from>
    <cdr:to>
      <cdr:x>0.97801</cdr:x>
      <cdr:y>0.85797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A35208D9-FE53-356C-DD7B-2F15D03DF63B}"/>
            </a:ext>
          </a:extLst>
        </cdr:cNvPr>
        <cdr:cNvSpPr/>
      </cdr:nvSpPr>
      <cdr:spPr>
        <a:xfrm xmlns:a="http://schemas.openxmlformats.org/drawingml/2006/main">
          <a:off x="4893124" y="116552"/>
          <a:ext cx="281423" cy="2148931"/>
        </a:xfrm>
        <a:prstGeom xmlns:a="http://schemas.openxmlformats.org/drawingml/2006/main" prst="rect">
          <a:avLst/>
        </a:prstGeom>
        <a:solidFill xmlns:a="http://schemas.openxmlformats.org/drawingml/2006/main">
          <a:srgbClr val="004E70">
            <a:alpha val="17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wrap="square" anchor="ctr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endParaRPr lang="en-US" sz="1200" b="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48.xml><?xml version="1.0" encoding="utf-8"?>
<c:userShapes xmlns:c="http://schemas.openxmlformats.org/drawingml/2006/chart">
  <cdr:relSizeAnchor xmlns:cdr="http://schemas.openxmlformats.org/drawingml/2006/chartDrawing">
    <cdr:from>
      <cdr:x>0.921</cdr:x>
      <cdr:y>0.04142</cdr:y>
    </cdr:from>
    <cdr:to>
      <cdr:x>0.98</cdr:x>
      <cdr:y>0.86494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59EE9C2A-AE12-70B8-8AFC-463961A55074}"/>
            </a:ext>
          </a:extLst>
        </cdr:cNvPr>
        <cdr:cNvSpPr/>
      </cdr:nvSpPr>
      <cdr:spPr>
        <a:xfrm xmlns:a="http://schemas.openxmlformats.org/drawingml/2006/main">
          <a:off x="4720597" y="108480"/>
          <a:ext cx="302455" cy="2156601"/>
        </a:xfrm>
        <a:prstGeom xmlns:a="http://schemas.openxmlformats.org/drawingml/2006/main" prst="rect">
          <a:avLst/>
        </a:prstGeom>
        <a:solidFill xmlns:a="http://schemas.openxmlformats.org/drawingml/2006/main">
          <a:srgbClr val="004E70">
            <a:alpha val="17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wrap="square" anchor="ctr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endParaRPr lang="en-US" sz="1200" b="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49.xml><?xml version="1.0" encoding="utf-8"?>
<c:userShapes xmlns:c="http://schemas.openxmlformats.org/drawingml/2006/chart">
  <cdr:relSizeAnchor xmlns:cdr="http://schemas.openxmlformats.org/drawingml/2006/chartDrawing">
    <cdr:from>
      <cdr:x>0.89045</cdr:x>
      <cdr:y>0.09624</cdr:y>
    </cdr:from>
    <cdr:to>
      <cdr:x>0.94462</cdr:x>
      <cdr:y>0.91246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0548AE15-5255-76E9-222D-6BCD9C72E6EF}"/>
            </a:ext>
          </a:extLst>
        </cdr:cNvPr>
        <cdr:cNvSpPr/>
      </cdr:nvSpPr>
      <cdr:spPr>
        <a:xfrm xmlns:a="http://schemas.openxmlformats.org/drawingml/2006/main">
          <a:off x="5010835" y="264674"/>
          <a:ext cx="304799" cy="2244731"/>
        </a:xfrm>
        <a:prstGeom xmlns:a="http://schemas.openxmlformats.org/drawingml/2006/main" prst="rect">
          <a:avLst/>
        </a:prstGeom>
        <a:solidFill xmlns:a="http://schemas.openxmlformats.org/drawingml/2006/main">
          <a:srgbClr val="004E70">
            <a:alpha val="17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wrap="square" anchor="ctr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endParaRPr lang="en-US" sz="1200" b="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</cdr:x>
      <cdr:y>0.01674</cdr:y>
    </cdr:from>
    <cdr:to>
      <cdr:x>0.29469</cdr:x>
      <cdr:y>0.06408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1910FE60-07AE-EC3A-9F4D-3ED4C1AE37BC}"/>
            </a:ext>
          </a:extLst>
        </cdr:cNvPr>
        <cdr:cNvSpPr txBox="1"/>
      </cdr:nvSpPr>
      <cdr:spPr>
        <a:xfrm xmlns:a="http://schemas.openxmlformats.org/drawingml/2006/main">
          <a:off x="0" y="77993"/>
          <a:ext cx="1054155" cy="2206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>
              <a:latin typeface="Montserrat" pitchFamily="2" charset="0"/>
              <a:cs typeface="Arial" panose="020B0604020202020204" pitchFamily="34" charset="0"/>
            </a:rPr>
            <a:t>Ranking</a:t>
          </a:r>
        </a:p>
      </cdr:txBody>
    </cdr:sp>
  </cdr:relSizeAnchor>
  <cdr:relSizeAnchor xmlns:cdr="http://schemas.openxmlformats.org/drawingml/2006/chartDrawing">
    <cdr:from>
      <cdr:x>0.04461</cdr:x>
      <cdr:y>0.94955</cdr:y>
    </cdr:from>
    <cdr:to>
      <cdr:x>0.16103</cdr:x>
      <cdr:y>0.99413</cdr:y>
    </cdr:to>
    <cdr:sp macro="" textlink="">
      <cdr:nvSpPr>
        <cdr:cNvPr id="4" name="Rectangle 3">
          <a:extLst xmlns:a="http://schemas.openxmlformats.org/drawingml/2006/main">
            <a:ext uri="{FF2B5EF4-FFF2-40B4-BE49-F238E27FC236}">
              <a16:creationId xmlns:a16="http://schemas.microsoft.com/office/drawing/2014/main" id="{3557469C-0FE4-E05F-2B71-AC8BFC5CD797}"/>
            </a:ext>
          </a:extLst>
        </cdr:cNvPr>
        <cdr:cNvSpPr/>
      </cdr:nvSpPr>
      <cdr:spPr>
        <a:xfrm xmlns:a="http://schemas.openxmlformats.org/drawingml/2006/main">
          <a:off x="239405" y="5018122"/>
          <a:ext cx="624758" cy="235564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0.01775</cdr:x>
      <cdr:y>0.09182</cdr:y>
    </cdr:from>
    <cdr:to>
      <cdr:x>0.72189</cdr:x>
      <cdr:y>0.24375</cdr:y>
    </cdr:to>
    <cdr:sp macro="" textlink="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id="{B9844765-E74B-60AA-69D4-DF1D87628B3D}"/>
            </a:ext>
          </a:extLst>
        </cdr:cNvPr>
        <cdr:cNvSpPr/>
      </cdr:nvSpPr>
      <cdr:spPr>
        <a:xfrm xmlns:a="http://schemas.openxmlformats.org/drawingml/2006/main">
          <a:off x="63499" y="427899"/>
          <a:ext cx="2518822" cy="708024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>
            <a:lumMod val="65000"/>
            <a:alpha val="17000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wrap="square" anchor="ctr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endParaRPr lang="en-US" sz="1200" b="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0.19618</cdr:x>
      <cdr:y>0.00186</cdr:y>
    </cdr:from>
    <cdr:to>
      <cdr:x>0.80904</cdr:x>
      <cdr:y>0.09868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5506C7B3-EE2B-8817-0C42-F1A10855E573}"/>
            </a:ext>
          </a:extLst>
        </cdr:cNvPr>
        <cdr:cNvSpPr txBox="1"/>
      </cdr:nvSpPr>
      <cdr:spPr>
        <a:xfrm xmlns:a="http://schemas.openxmlformats.org/drawingml/2006/main">
          <a:off x="569383" y="8466"/>
          <a:ext cx="1778761" cy="43980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 b="1">
              <a:latin typeface="Montserrat" pitchFamily="2" charset="0"/>
              <a:cs typeface="Arial" panose="020B0604020202020204" pitchFamily="34" charset="0"/>
            </a:rPr>
            <a:t>Number of </a:t>
          </a:r>
        </a:p>
        <a:p xmlns:a="http://schemas.openxmlformats.org/drawingml/2006/main">
          <a:r>
            <a:rPr lang="en-US" sz="1000" b="1">
              <a:latin typeface="Montserrat" pitchFamily="2" charset="0"/>
              <a:cs typeface="Arial" panose="020B0604020202020204" pitchFamily="34" charset="0"/>
            </a:rPr>
            <a:t>people (in millions)</a:t>
          </a:r>
        </a:p>
      </cdr:txBody>
    </cdr:sp>
  </cdr:relSizeAnchor>
  <cdr:relSizeAnchor xmlns:cdr="http://schemas.openxmlformats.org/drawingml/2006/chartDrawing">
    <cdr:from>
      <cdr:x>0.70365</cdr:x>
      <cdr:y>0.08806</cdr:y>
    </cdr:from>
    <cdr:to>
      <cdr:x>0.99112</cdr:x>
      <cdr:y>0.24359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1B6A85E9-1868-6687-9769-8DFD5126BE97}"/>
            </a:ext>
          </a:extLst>
        </cdr:cNvPr>
        <cdr:cNvSpPr/>
      </cdr:nvSpPr>
      <cdr:spPr>
        <a:xfrm xmlns:a="http://schemas.openxmlformats.org/drawingml/2006/main">
          <a:off x="2517089" y="410367"/>
          <a:ext cx="1028328" cy="7248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wrap="square" anchor="ctr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 b="1" i="0" u="none" strike="noStrike">
              <a:solidFill>
                <a:schemeClr val="bg1">
                  <a:lumMod val="50000"/>
                </a:schemeClr>
              </a:solidFill>
              <a:latin typeface="Montserrat" pitchFamily="2" charset="0"/>
              <a:ea typeface="Calibri"/>
              <a:cs typeface="Arial" panose="020B0604020202020204" pitchFamily="34" charset="0"/>
            </a:rPr>
            <a:t>126.3</a:t>
          </a:r>
        </a:p>
        <a:p xmlns:a="http://schemas.openxmlformats.org/drawingml/2006/main">
          <a:pPr algn="ctr"/>
          <a:r>
            <a:rPr lang="en-US" sz="1100" b="1" i="0" u="none" strike="noStrike">
              <a:solidFill>
                <a:schemeClr val="bg1">
                  <a:lumMod val="50000"/>
                </a:schemeClr>
              </a:solidFill>
              <a:latin typeface="Montserrat" pitchFamily="2" charset="0"/>
              <a:ea typeface="Calibri"/>
              <a:cs typeface="Arial" panose="020B0604020202020204" pitchFamily="34" charset="0"/>
            </a:rPr>
            <a:t>millions (60% out of the total)</a:t>
          </a:r>
          <a:endParaRPr lang="en-US" sz="1100" b="1">
            <a:solidFill>
              <a:schemeClr val="bg1">
                <a:lumMod val="50000"/>
              </a:schemeClr>
            </a:solidFill>
            <a:latin typeface="Montserrat" pitchFamily="2" charset="0"/>
            <a:cs typeface="Arial" panose="020B0604020202020204" pitchFamily="34" charset="0"/>
          </a:endParaRPr>
        </a:p>
      </cdr:txBody>
    </cdr:sp>
  </cdr:relSizeAnchor>
</c:userShapes>
</file>

<file path=xl/drawings/drawing5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358775</xdr:colOff>
      <xdr:row>0</xdr:row>
      <xdr:rowOff>0</xdr:rowOff>
    </xdr:from>
    <xdr:to>
      <xdr:col>6</xdr:col>
      <xdr:colOff>260350</xdr:colOff>
      <xdr:row>14</xdr:row>
      <xdr:rowOff>165100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8751</xdr:colOff>
      <xdr:row>0</xdr:row>
      <xdr:rowOff>0</xdr:rowOff>
    </xdr:from>
    <xdr:to>
      <xdr:col>21</xdr:col>
      <xdr:colOff>215260</xdr:colOff>
      <xdr:row>14</xdr:row>
      <xdr:rowOff>163122</xdr:rowOff>
    </xdr:to>
    <xdr:graphicFrame macro="">
      <xdr:nvGraphicFramePr>
        <xdr:cNvPr id="109" name="Chart 1">
          <a:extLst>
            <a:ext uri="{FF2B5EF4-FFF2-40B4-BE49-F238E27FC236}">
              <a16:creationId xmlns:a16="http://schemas.microsoft.com/office/drawing/2014/main" id="{00000000-0008-0000-1100-00006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183324</xdr:colOff>
      <xdr:row>0</xdr:row>
      <xdr:rowOff>49696</xdr:rowOff>
    </xdr:from>
    <xdr:to>
      <xdr:col>28</xdr:col>
      <xdr:colOff>490079</xdr:colOff>
      <xdr:row>15</xdr:row>
      <xdr:rowOff>33554</xdr:rowOff>
    </xdr:to>
    <xdr:graphicFrame macro="">
      <xdr:nvGraphicFramePr>
        <xdr:cNvPr id="114" name="Chart 2">
          <a:extLst>
            <a:ext uri="{FF2B5EF4-FFF2-40B4-BE49-F238E27FC236}">
              <a16:creationId xmlns:a16="http://schemas.microsoft.com/office/drawing/2014/main" id="{00000000-0008-0000-1100-00007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571501</xdr:colOff>
      <xdr:row>0</xdr:row>
      <xdr:rowOff>57978</xdr:rowOff>
    </xdr:from>
    <xdr:to>
      <xdr:col>36</xdr:col>
      <xdr:colOff>265342</xdr:colOff>
      <xdr:row>15</xdr:row>
      <xdr:rowOff>41836</xdr:rowOff>
    </xdr:to>
    <xdr:graphicFrame macro="">
      <xdr:nvGraphicFramePr>
        <xdr:cNvPr id="117" name="Chart 2">
          <a:extLst>
            <a:ext uri="{FF2B5EF4-FFF2-40B4-BE49-F238E27FC236}">
              <a16:creationId xmlns:a16="http://schemas.microsoft.com/office/drawing/2014/main" id="{00000000-0008-0000-1100-00007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2.xml><?xml version="1.0" encoding="utf-8"?>
<c:userShapes xmlns:c="http://schemas.openxmlformats.org/drawingml/2006/chart">
  <cdr:relSizeAnchor xmlns:cdr="http://schemas.openxmlformats.org/drawingml/2006/chartDrawing">
    <cdr:from>
      <cdr:x>0.9172</cdr:x>
      <cdr:y>0.04275</cdr:y>
    </cdr:from>
    <cdr:to>
      <cdr:x>0.98021</cdr:x>
      <cdr:y>0.89404</cdr:y>
    </cdr:to>
    <cdr:sp macro="" textlink="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id="{82CDE163-BAA0-EC1F-2573-89B637111BB0}"/>
            </a:ext>
          </a:extLst>
        </cdr:cNvPr>
        <cdr:cNvSpPr/>
      </cdr:nvSpPr>
      <cdr:spPr>
        <a:xfrm xmlns:a="http://schemas.openxmlformats.org/drawingml/2006/main">
          <a:off x="4111703" y="121383"/>
          <a:ext cx="282465" cy="2417380"/>
        </a:xfrm>
        <a:prstGeom xmlns:a="http://schemas.openxmlformats.org/drawingml/2006/main" prst="rect">
          <a:avLst/>
        </a:prstGeom>
        <a:solidFill xmlns:a="http://schemas.openxmlformats.org/drawingml/2006/main">
          <a:srgbClr val="004E70">
            <a:alpha val="20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s-MX"/>
        </a:p>
      </cdr:txBody>
    </cdr:sp>
  </cdr:relSizeAnchor>
</c:userShapes>
</file>

<file path=xl/drawings/drawing53.xml><?xml version="1.0" encoding="utf-8"?>
<c:userShapes xmlns:c="http://schemas.openxmlformats.org/drawingml/2006/chart">
  <cdr:relSizeAnchor xmlns:cdr="http://schemas.openxmlformats.org/drawingml/2006/chartDrawing">
    <cdr:from>
      <cdr:x>0.92855</cdr:x>
      <cdr:y>0.12836</cdr:y>
    </cdr:from>
    <cdr:to>
      <cdr:x>0.99762</cdr:x>
      <cdr:y>0.23973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ACD6658-567C-4752-23E9-E8FAF55A5931}"/>
            </a:ext>
          </a:extLst>
        </cdr:cNvPr>
        <cdr:cNvSpPr txBox="1"/>
      </cdr:nvSpPr>
      <cdr:spPr>
        <a:xfrm xmlns:a="http://schemas.openxmlformats.org/drawingml/2006/main">
          <a:off x="4247161" y="364722"/>
          <a:ext cx="315908" cy="3164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MX" sz="800" b="1">
              <a:solidFill>
                <a:schemeClr val="bg1">
                  <a:lumMod val="50000"/>
                </a:schemeClr>
              </a:solidFill>
              <a:latin typeface="Montserrat" pitchFamily="2" charset="0"/>
            </a:rPr>
            <a:t>72</a:t>
          </a:r>
        </a:p>
      </cdr:txBody>
    </cdr:sp>
  </cdr:relSizeAnchor>
  <cdr:relSizeAnchor xmlns:cdr="http://schemas.openxmlformats.org/drawingml/2006/chartDrawing">
    <cdr:from>
      <cdr:x>0.90635</cdr:x>
      <cdr:y>0.17868</cdr:y>
    </cdr:from>
    <cdr:to>
      <cdr:x>0.9843</cdr:x>
      <cdr:y>0.29004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C55CAF5B-C4F8-D8D7-144A-5762C51F141C}"/>
            </a:ext>
          </a:extLst>
        </cdr:cNvPr>
        <cdr:cNvSpPr txBox="1"/>
      </cdr:nvSpPr>
      <cdr:spPr>
        <a:xfrm xmlns:a="http://schemas.openxmlformats.org/drawingml/2006/main">
          <a:off x="4145595" y="507688"/>
          <a:ext cx="356534" cy="3164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MX" sz="800" b="1">
              <a:solidFill>
                <a:srgbClr val="004E70"/>
              </a:solidFill>
              <a:latin typeface="Montserrat" pitchFamily="2" charset="0"/>
            </a:rPr>
            <a:t>67</a:t>
          </a:r>
        </a:p>
      </cdr:txBody>
    </cdr:sp>
  </cdr:relSizeAnchor>
  <cdr:relSizeAnchor xmlns:cdr="http://schemas.openxmlformats.org/drawingml/2006/chartDrawing">
    <cdr:from>
      <cdr:x>0.89233</cdr:x>
      <cdr:y>0.23776</cdr:y>
    </cdr:from>
    <cdr:to>
      <cdr:x>0.97028</cdr:x>
      <cdr:y>0.34913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1F9D2407-35BA-CEE6-30F7-8F4B616FAFF3}"/>
            </a:ext>
          </a:extLst>
        </cdr:cNvPr>
        <cdr:cNvSpPr txBox="1"/>
      </cdr:nvSpPr>
      <cdr:spPr>
        <a:xfrm xmlns:a="http://schemas.openxmlformats.org/drawingml/2006/main">
          <a:off x="4081467" y="675566"/>
          <a:ext cx="356534" cy="3164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MX" sz="800" b="1">
              <a:solidFill>
                <a:srgbClr val="77B8E9"/>
              </a:solidFill>
              <a:latin typeface="Montserrat" pitchFamily="2" charset="0"/>
            </a:rPr>
            <a:t>64</a:t>
          </a:r>
        </a:p>
      </cdr:txBody>
    </cdr:sp>
  </cdr:relSizeAnchor>
  <cdr:relSizeAnchor xmlns:cdr="http://schemas.openxmlformats.org/drawingml/2006/chartDrawing">
    <cdr:from>
      <cdr:x>0.91835</cdr:x>
      <cdr:y>0.03175</cdr:y>
    </cdr:from>
    <cdr:to>
      <cdr:x>0.97998</cdr:x>
      <cdr:y>0.88253</cdr:y>
    </cdr:to>
    <cdr:sp macro="" textlink="">
      <cdr:nvSpPr>
        <cdr:cNvPr id="5" name="Rectangle 4">
          <a:extLst xmlns:a="http://schemas.openxmlformats.org/drawingml/2006/main">
            <a:ext uri="{FF2B5EF4-FFF2-40B4-BE49-F238E27FC236}">
              <a16:creationId xmlns:a16="http://schemas.microsoft.com/office/drawing/2014/main" id="{CE49D9C2-67BE-E72D-8512-E9A0B7568111}"/>
            </a:ext>
          </a:extLst>
        </cdr:cNvPr>
        <cdr:cNvSpPr/>
      </cdr:nvSpPr>
      <cdr:spPr>
        <a:xfrm xmlns:a="http://schemas.openxmlformats.org/drawingml/2006/main">
          <a:off x="4208954" y="90214"/>
          <a:ext cx="282465" cy="2417380"/>
        </a:xfrm>
        <a:prstGeom xmlns:a="http://schemas.openxmlformats.org/drawingml/2006/main" prst="rect">
          <a:avLst/>
        </a:prstGeom>
        <a:solidFill xmlns:a="http://schemas.openxmlformats.org/drawingml/2006/main">
          <a:srgbClr val="004E70">
            <a:alpha val="20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MX"/>
        </a:p>
      </cdr:txBody>
    </cdr:sp>
  </cdr:relSizeAnchor>
</c:userShapes>
</file>

<file path=xl/drawings/drawing54.xml><?xml version="1.0" encoding="utf-8"?>
<c:userShapes xmlns:c="http://schemas.openxmlformats.org/drawingml/2006/chart">
  <cdr:relSizeAnchor xmlns:cdr="http://schemas.openxmlformats.org/drawingml/2006/chartDrawing">
    <cdr:from>
      <cdr:x>0.94301</cdr:x>
      <cdr:y>0.1074</cdr:y>
    </cdr:from>
    <cdr:to>
      <cdr:x>0.98094</cdr:x>
      <cdr:y>0.1514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7EFCB3E3-8EB4-8169-4EF5-A80AB9DAAE83}"/>
            </a:ext>
          </a:extLst>
        </cdr:cNvPr>
        <cdr:cNvSpPr txBox="1"/>
      </cdr:nvSpPr>
      <cdr:spPr>
        <a:xfrm xmlns:a="http://schemas.openxmlformats.org/drawingml/2006/main">
          <a:off x="4292202" y="305163"/>
          <a:ext cx="172641" cy="1250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s-MX" sz="1100"/>
        </a:p>
      </cdr:txBody>
    </cdr:sp>
  </cdr:relSizeAnchor>
  <cdr:relSizeAnchor xmlns:cdr="http://schemas.openxmlformats.org/drawingml/2006/chartDrawing">
    <cdr:from>
      <cdr:x>0.92078</cdr:x>
      <cdr:y>0.12416</cdr:y>
    </cdr:from>
    <cdr:to>
      <cdr:x>0.9901</cdr:x>
      <cdr:y>0.22263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BE29CA18-181C-AB4A-7949-C2E1939AA85E}"/>
            </a:ext>
          </a:extLst>
        </cdr:cNvPr>
        <cdr:cNvSpPr txBox="1"/>
      </cdr:nvSpPr>
      <cdr:spPr>
        <a:xfrm xmlns:a="http://schemas.openxmlformats.org/drawingml/2006/main">
          <a:off x="4190999" y="352788"/>
          <a:ext cx="315516" cy="27979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s-MX" sz="800" b="1">
              <a:solidFill>
                <a:schemeClr val="bg1">
                  <a:lumMod val="50000"/>
                </a:schemeClr>
              </a:solidFill>
              <a:latin typeface="Montserrat" pitchFamily="2" charset="0"/>
            </a:rPr>
            <a:t>79</a:t>
          </a:r>
        </a:p>
      </cdr:txBody>
    </cdr:sp>
  </cdr:relSizeAnchor>
  <cdr:relSizeAnchor xmlns:cdr="http://schemas.openxmlformats.org/drawingml/2006/chartDrawing">
    <cdr:from>
      <cdr:x>0.91101</cdr:x>
      <cdr:y>0.23578</cdr:y>
    </cdr:from>
    <cdr:to>
      <cdr:x>0.98033</cdr:x>
      <cdr:y>0.33425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D1A01242-D246-BD4B-0FF5-57D95D01FD48}"/>
            </a:ext>
          </a:extLst>
        </cdr:cNvPr>
        <cdr:cNvSpPr txBox="1"/>
      </cdr:nvSpPr>
      <cdr:spPr>
        <a:xfrm xmlns:a="http://schemas.openxmlformats.org/drawingml/2006/main">
          <a:off x="4146550" y="669925"/>
          <a:ext cx="315516" cy="27979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MX" sz="800" b="1">
              <a:solidFill>
                <a:srgbClr val="004E70"/>
              </a:solidFill>
              <a:latin typeface="Montserrat" pitchFamily="2" charset="0"/>
            </a:rPr>
            <a:t>61</a:t>
          </a:r>
        </a:p>
      </cdr:txBody>
    </cdr:sp>
  </cdr:relSizeAnchor>
  <cdr:relSizeAnchor xmlns:cdr="http://schemas.openxmlformats.org/drawingml/2006/chartDrawing">
    <cdr:from>
      <cdr:x>0.90055</cdr:x>
      <cdr:y>0.32168</cdr:y>
    </cdr:from>
    <cdr:to>
      <cdr:x>0.96987</cdr:x>
      <cdr:y>0.42015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2070D1CF-8752-E62E-768F-6A383A8AD8EF}"/>
            </a:ext>
          </a:extLst>
        </cdr:cNvPr>
        <cdr:cNvSpPr txBox="1"/>
      </cdr:nvSpPr>
      <cdr:spPr>
        <a:xfrm xmlns:a="http://schemas.openxmlformats.org/drawingml/2006/main">
          <a:off x="4098925" y="914003"/>
          <a:ext cx="315516" cy="27979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MX" sz="800" b="1">
              <a:solidFill>
                <a:srgbClr val="77B8E9"/>
              </a:solidFill>
              <a:latin typeface="Montserrat" pitchFamily="2" charset="0"/>
            </a:rPr>
            <a:t>51</a:t>
          </a:r>
        </a:p>
      </cdr:txBody>
    </cdr:sp>
  </cdr:relSizeAnchor>
  <cdr:relSizeAnchor xmlns:cdr="http://schemas.openxmlformats.org/drawingml/2006/chartDrawing">
    <cdr:from>
      <cdr:x>0.92019</cdr:x>
      <cdr:y>0.01094</cdr:y>
    </cdr:from>
    <cdr:to>
      <cdr:x>0.98185</cdr:x>
      <cdr:y>0.86173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A4287F49-701F-8948-CE25-7A1721014B15}"/>
            </a:ext>
          </a:extLst>
        </cdr:cNvPr>
        <cdr:cNvSpPr/>
      </cdr:nvSpPr>
      <cdr:spPr>
        <a:xfrm xmlns:a="http://schemas.openxmlformats.org/drawingml/2006/main">
          <a:off x="4215525" y="31093"/>
          <a:ext cx="282465" cy="2417380"/>
        </a:xfrm>
        <a:prstGeom xmlns:a="http://schemas.openxmlformats.org/drawingml/2006/main" prst="rect">
          <a:avLst/>
        </a:prstGeom>
        <a:solidFill xmlns:a="http://schemas.openxmlformats.org/drawingml/2006/main">
          <a:srgbClr val="004E70">
            <a:alpha val="20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MX"/>
        </a:p>
      </cdr:txBody>
    </cdr:sp>
  </cdr:relSizeAnchor>
</c:userShapes>
</file>

<file path=xl/drawings/drawing55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136972</xdr:colOff>
      <xdr:row>1</xdr:row>
      <xdr:rowOff>257312</xdr:rowOff>
    </xdr:from>
    <xdr:to>
      <xdr:col>30</xdr:col>
      <xdr:colOff>39454</xdr:colOff>
      <xdr:row>18</xdr:row>
      <xdr:rowOff>120333</xdr:rowOff>
    </xdr:to>
    <xdr:graphicFrame macro="">
      <xdr:nvGraphicFramePr>
        <xdr:cNvPr id="7" name="Chart 5">
          <a:extLst>
            <a:ext uri="{FF2B5EF4-FFF2-40B4-BE49-F238E27FC236}">
              <a16:creationId xmlns:a16="http://schemas.microsoft.com/office/drawing/2014/main" id="{00000000-0008-0000-1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</xdr:col>
      <xdr:colOff>433789</xdr:colOff>
      <xdr:row>1</xdr:row>
      <xdr:rowOff>366999</xdr:rowOff>
    </xdr:from>
    <xdr:to>
      <xdr:col>40</xdr:col>
      <xdr:colOff>80331</xdr:colOff>
      <xdr:row>17</xdr:row>
      <xdr:rowOff>149186</xdr:rowOff>
    </xdr:to>
    <xdr:grpSp>
      <xdr:nvGrpSpPr>
        <xdr:cNvPr id="12" name="Group 4">
          <a:extLst>
            <a:ext uri="{FF2B5EF4-FFF2-40B4-BE49-F238E27FC236}">
              <a16:creationId xmlns:a16="http://schemas.microsoft.com/office/drawing/2014/main" id="{00000000-0008-0000-1200-00000C000000}"/>
            </a:ext>
            <a:ext uri="{147F2762-F138-4A5C-976F-8EAC2B608ADB}">
              <a16:predDERef xmlns:a16="http://schemas.microsoft.com/office/drawing/2014/main" pred="{1158346A-A2A0-D010-DCAF-7F15CEF79433}"/>
            </a:ext>
          </a:extLst>
        </xdr:cNvPr>
        <xdr:cNvGrpSpPr/>
      </xdr:nvGrpSpPr>
      <xdr:grpSpPr>
        <a:xfrm>
          <a:off x="19505876" y="549216"/>
          <a:ext cx="5113064" cy="2885405"/>
          <a:chOff x="19632876" y="557499"/>
          <a:chExt cx="5162759" cy="3020687"/>
        </a:xfrm>
      </xdr:grpSpPr>
      <xdr:graphicFrame macro="">
        <xdr:nvGraphicFramePr>
          <xdr:cNvPr id="13" name="Chart 2">
            <a:extLst>
              <a:ext uri="{FF2B5EF4-FFF2-40B4-BE49-F238E27FC236}">
                <a16:creationId xmlns:a16="http://schemas.microsoft.com/office/drawing/2014/main" id="{00000000-0008-0000-1200-00000D000000}"/>
              </a:ext>
            </a:extLst>
          </xdr:cNvPr>
          <xdr:cNvGraphicFramePr/>
        </xdr:nvGraphicFramePr>
        <xdr:xfrm>
          <a:off x="19632876" y="557499"/>
          <a:ext cx="5162759" cy="302068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 macro="" textlink="">
        <xdr:nvSpPr>
          <xdr:cNvPr id="14" name="Rectangle 3">
            <a:extLst>
              <a:ext uri="{FF2B5EF4-FFF2-40B4-BE49-F238E27FC236}">
                <a16:creationId xmlns:a16="http://schemas.microsoft.com/office/drawing/2014/main" id="{00000000-0008-0000-1200-00000E000000}"/>
              </a:ext>
            </a:extLst>
          </xdr:cNvPr>
          <xdr:cNvSpPr/>
        </xdr:nvSpPr>
        <xdr:spPr>
          <a:xfrm>
            <a:off x="21305355" y="651012"/>
            <a:ext cx="287406" cy="2562639"/>
          </a:xfrm>
          <a:prstGeom prst="rect">
            <a:avLst/>
          </a:prstGeom>
          <a:solidFill>
            <a:srgbClr val="004E70">
              <a:alpha val="17000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anchor="ctr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 sz="1200" b="0"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</xdr:grpSp>
    <xdr:clientData/>
  </xdr:twoCellAnchor>
  <xdr:twoCellAnchor>
    <xdr:from>
      <xdr:col>21</xdr:col>
      <xdr:colOff>84759</xdr:colOff>
      <xdr:row>19</xdr:row>
      <xdr:rowOff>157370</xdr:rowOff>
    </xdr:from>
    <xdr:to>
      <xdr:col>29</xdr:col>
      <xdr:colOff>606504</xdr:colOff>
      <xdr:row>38</xdr:row>
      <xdr:rowOff>21633</xdr:rowOff>
    </xdr:to>
    <xdr:graphicFrame macro="">
      <xdr:nvGraphicFramePr>
        <xdr:cNvPr id="2" name="Chart 5">
          <a:extLst>
            <a:ext uri="{FF2B5EF4-FFF2-40B4-BE49-F238E27FC236}">
              <a16:creationId xmlns:a16="http://schemas.microsoft.com/office/drawing/2014/main" id="{E42C7B29-C678-4988-A9FF-C15030FE35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105681</xdr:colOff>
      <xdr:row>0</xdr:row>
      <xdr:rowOff>149226</xdr:rowOff>
    </xdr:from>
    <xdr:to>
      <xdr:col>11</xdr:col>
      <xdr:colOff>397781</xdr:colOff>
      <xdr:row>16</xdr:row>
      <xdr:rowOff>38101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1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123825</xdr:colOff>
      <xdr:row>1</xdr:row>
      <xdr:rowOff>4761</xdr:rowOff>
    </xdr:from>
    <xdr:to>
      <xdr:col>16</xdr:col>
      <xdr:colOff>219075</xdr:colOff>
      <xdr:row>18</xdr:row>
      <xdr:rowOff>104774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144663</xdr:colOff>
      <xdr:row>4</xdr:row>
      <xdr:rowOff>81070</xdr:rowOff>
    </xdr:from>
    <xdr:to>
      <xdr:col>11</xdr:col>
      <xdr:colOff>154936</xdr:colOff>
      <xdr:row>16</xdr:row>
      <xdr:rowOff>100777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00000000-0008-0000-1A00-00000A000000}"/>
            </a:ext>
          </a:extLst>
        </xdr:cNvPr>
        <xdr:cNvCxnSpPr/>
      </xdr:nvCxnSpPr>
      <xdr:spPr>
        <a:xfrm>
          <a:off x="7127849" y="1224070"/>
          <a:ext cx="10273" cy="2305707"/>
        </a:xfrm>
        <a:prstGeom prst="line">
          <a:avLst/>
        </a:prstGeom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484372</xdr:colOff>
      <xdr:row>3</xdr:row>
      <xdr:rowOff>97783</xdr:rowOff>
    </xdr:from>
    <xdr:to>
      <xdr:col>21</xdr:col>
      <xdr:colOff>18137</xdr:colOff>
      <xdr:row>19</xdr:row>
      <xdr:rowOff>96219</xdr:rowOff>
    </xdr:to>
    <xdr:grpSp>
      <xdr:nvGrpSpPr>
        <xdr:cNvPr id="19" name="Group 18">
          <a:extLst>
            <a:ext uri="{FF2B5EF4-FFF2-40B4-BE49-F238E27FC236}">
              <a16:creationId xmlns:a16="http://schemas.microsoft.com/office/drawing/2014/main" id="{00000000-0008-0000-1A00-000013000000}"/>
            </a:ext>
          </a:extLst>
        </xdr:cNvPr>
        <xdr:cNvGrpSpPr/>
      </xdr:nvGrpSpPr>
      <xdr:grpSpPr>
        <a:xfrm>
          <a:off x="4450431" y="829647"/>
          <a:ext cx="8655164" cy="2925894"/>
          <a:chOff x="4964483" y="646358"/>
          <a:chExt cx="8683187" cy="3053836"/>
        </a:xfrm>
      </xdr:grpSpPr>
      <xdr:graphicFrame macro="">
        <xdr:nvGraphicFramePr>
          <xdr:cNvPr id="3" name="Chart 2">
            <a:extLst>
              <a:ext uri="{FF2B5EF4-FFF2-40B4-BE49-F238E27FC236}">
                <a16:creationId xmlns:a16="http://schemas.microsoft.com/office/drawing/2014/main" id="{00000000-0008-0000-1A00-000003000000}"/>
              </a:ext>
            </a:extLst>
          </xdr:cNvPr>
          <xdr:cNvGraphicFramePr/>
        </xdr:nvGraphicFramePr>
        <xdr:xfrm>
          <a:off x="4964483" y="646358"/>
          <a:ext cx="2179439" cy="297407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4" name="Chart 3">
            <a:extLst>
              <a:ext uri="{FF2B5EF4-FFF2-40B4-BE49-F238E27FC236}">
                <a16:creationId xmlns:a16="http://schemas.microsoft.com/office/drawing/2014/main" id="{00000000-0008-0000-1A00-000004000000}"/>
              </a:ext>
            </a:extLst>
          </xdr:cNvPr>
          <xdr:cNvGraphicFramePr>
            <a:graphicFrameLocks/>
          </xdr:cNvGraphicFramePr>
        </xdr:nvGraphicFramePr>
        <xdr:xfrm>
          <a:off x="7149874" y="662092"/>
          <a:ext cx="2177058" cy="297407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5" name="Chart 4">
            <a:extLst>
              <a:ext uri="{FF2B5EF4-FFF2-40B4-BE49-F238E27FC236}">
                <a16:creationId xmlns:a16="http://schemas.microsoft.com/office/drawing/2014/main" id="{00000000-0008-0000-1A00-000005000000}"/>
              </a:ext>
            </a:extLst>
          </xdr:cNvPr>
          <xdr:cNvGraphicFramePr>
            <a:graphicFrameLocks/>
          </xdr:cNvGraphicFramePr>
        </xdr:nvGraphicFramePr>
        <xdr:xfrm>
          <a:off x="9314311" y="708898"/>
          <a:ext cx="2180753" cy="297407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cxnSp macro="">
        <xdr:nvCxnSpPr>
          <xdr:cNvPr id="9" name="Straight Connector 8">
            <a:extLst>
              <a:ext uri="{FF2B5EF4-FFF2-40B4-BE49-F238E27FC236}">
                <a16:creationId xmlns:a16="http://schemas.microsoft.com/office/drawing/2014/main" id="{00000000-0008-0000-1A00-000009000000}"/>
              </a:ext>
            </a:extLst>
          </xdr:cNvPr>
          <xdr:cNvCxnSpPr/>
        </xdr:nvCxnSpPr>
        <xdr:spPr>
          <a:xfrm>
            <a:off x="7127928" y="932941"/>
            <a:ext cx="10273" cy="2305707"/>
          </a:xfrm>
          <a:prstGeom prst="line">
            <a:avLst/>
          </a:prstGeom>
          <a:ln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" name="Straight Connector 10">
            <a:extLst>
              <a:ext uri="{FF2B5EF4-FFF2-40B4-BE49-F238E27FC236}">
                <a16:creationId xmlns:a16="http://schemas.microsoft.com/office/drawing/2014/main" id="{00000000-0008-0000-1A00-00000B000000}"/>
              </a:ext>
            </a:extLst>
          </xdr:cNvPr>
          <xdr:cNvCxnSpPr/>
        </xdr:nvCxnSpPr>
        <xdr:spPr>
          <a:xfrm>
            <a:off x="11509592" y="964928"/>
            <a:ext cx="10273" cy="2305707"/>
          </a:xfrm>
          <a:prstGeom prst="line">
            <a:avLst/>
          </a:prstGeom>
          <a:ln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" name="Straight Connector 12">
            <a:extLst>
              <a:ext uri="{FF2B5EF4-FFF2-40B4-BE49-F238E27FC236}">
                <a16:creationId xmlns:a16="http://schemas.microsoft.com/office/drawing/2014/main" id="{00000000-0008-0000-1A00-00000D000000}"/>
              </a:ext>
            </a:extLst>
          </xdr:cNvPr>
          <xdr:cNvCxnSpPr/>
        </xdr:nvCxnSpPr>
        <xdr:spPr>
          <a:xfrm>
            <a:off x="5584247" y="1115787"/>
            <a:ext cx="0" cy="1910443"/>
          </a:xfrm>
          <a:prstGeom prst="line">
            <a:avLst/>
          </a:prstGeom>
          <a:ln w="6350">
            <a:solidFill>
              <a:srgbClr val="C00000"/>
            </a:solidFill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4" name="Straight Connector 13">
            <a:extLst>
              <a:ext uri="{FF2B5EF4-FFF2-40B4-BE49-F238E27FC236}">
                <a16:creationId xmlns:a16="http://schemas.microsoft.com/office/drawing/2014/main" id="{00000000-0008-0000-1A00-00000E000000}"/>
              </a:ext>
            </a:extLst>
          </xdr:cNvPr>
          <xdr:cNvCxnSpPr/>
        </xdr:nvCxnSpPr>
        <xdr:spPr>
          <a:xfrm>
            <a:off x="7761592" y="1148031"/>
            <a:ext cx="0" cy="1851686"/>
          </a:xfrm>
          <a:prstGeom prst="line">
            <a:avLst/>
          </a:prstGeom>
          <a:ln w="6350">
            <a:solidFill>
              <a:srgbClr val="C00000"/>
            </a:solidFill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" name="Straight Connector 14">
            <a:extLst>
              <a:ext uri="{FF2B5EF4-FFF2-40B4-BE49-F238E27FC236}">
                <a16:creationId xmlns:a16="http://schemas.microsoft.com/office/drawing/2014/main" id="{00000000-0008-0000-1A00-00000F000000}"/>
              </a:ext>
            </a:extLst>
          </xdr:cNvPr>
          <xdr:cNvCxnSpPr/>
        </xdr:nvCxnSpPr>
        <xdr:spPr>
          <a:xfrm>
            <a:off x="9932066" y="1220395"/>
            <a:ext cx="0" cy="1910443"/>
          </a:xfrm>
          <a:prstGeom prst="line">
            <a:avLst/>
          </a:prstGeom>
          <a:ln w="6350">
            <a:solidFill>
              <a:srgbClr val="C00000"/>
            </a:solidFill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graphicFrame macro="">
        <xdr:nvGraphicFramePr>
          <xdr:cNvPr id="17" name="Chart 16">
            <a:extLst>
              <a:ext uri="{FF2B5EF4-FFF2-40B4-BE49-F238E27FC236}">
                <a16:creationId xmlns:a16="http://schemas.microsoft.com/office/drawing/2014/main" id="{00000000-0008-0000-1A00-000011000000}"/>
              </a:ext>
            </a:extLst>
          </xdr:cNvPr>
          <xdr:cNvGraphicFramePr>
            <a:graphicFrameLocks/>
          </xdr:cNvGraphicFramePr>
        </xdr:nvGraphicFramePr>
        <xdr:xfrm>
          <a:off x="11466917" y="726117"/>
          <a:ext cx="2180753" cy="297407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cxnSp macro="">
        <xdr:nvCxnSpPr>
          <xdr:cNvPr id="18" name="Straight Connector 17">
            <a:extLst>
              <a:ext uri="{FF2B5EF4-FFF2-40B4-BE49-F238E27FC236}">
                <a16:creationId xmlns:a16="http://schemas.microsoft.com/office/drawing/2014/main" id="{00000000-0008-0000-1A00-000012000000}"/>
              </a:ext>
            </a:extLst>
          </xdr:cNvPr>
          <xdr:cNvCxnSpPr/>
        </xdr:nvCxnSpPr>
        <xdr:spPr>
          <a:xfrm>
            <a:off x="12095295" y="1222607"/>
            <a:ext cx="0" cy="1910444"/>
          </a:xfrm>
          <a:prstGeom prst="line">
            <a:avLst/>
          </a:prstGeom>
          <a:ln w="6350">
            <a:solidFill>
              <a:srgbClr val="C00000"/>
            </a:solidFill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13</xdr:col>
      <xdr:colOff>571442</xdr:colOff>
      <xdr:row>5</xdr:row>
      <xdr:rowOff>361</xdr:rowOff>
    </xdr:from>
    <xdr:to>
      <xdr:col>13</xdr:col>
      <xdr:colOff>572221</xdr:colOff>
      <xdr:row>17</xdr:row>
      <xdr:rowOff>17111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00000000-0008-0000-1A00-000006000000}"/>
            </a:ext>
          </a:extLst>
        </xdr:cNvPr>
        <xdr:cNvCxnSpPr/>
      </xdr:nvCxnSpPr>
      <xdr:spPr>
        <a:xfrm>
          <a:off x="8853349" y="1082014"/>
          <a:ext cx="779" cy="2147766"/>
        </a:xfrm>
        <a:prstGeom prst="line">
          <a:avLst/>
        </a:prstGeom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293818</xdr:colOff>
      <xdr:row>5</xdr:row>
      <xdr:rowOff>25134</xdr:rowOff>
    </xdr:from>
    <xdr:to>
      <xdr:col>17</xdr:col>
      <xdr:colOff>294597</xdr:colOff>
      <xdr:row>17</xdr:row>
      <xdr:rowOff>41884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00000000-0008-0000-1A00-000007000000}"/>
            </a:ext>
          </a:extLst>
        </xdr:cNvPr>
        <xdr:cNvCxnSpPr/>
      </xdr:nvCxnSpPr>
      <xdr:spPr>
        <a:xfrm>
          <a:off x="11029623" y="1106787"/>
          <a:ext cx="779" cy="2147766"/>
        </a:xfrm>
        <a:prstGeom prst="line">
          <a:avLst/>
        </a:prstGeom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532423</xdr:colOff>
      <xdr:row>0</xdr:row>
      <xdr:rowOff>0</xdr:rowOff>
    </xdr:from>
    <xdr:to>
      <xdr:col>17</xdr:col>
      <xdr:colOff>258885</xdr:colOff>
      <xdr:row>14</xdr:row>
      <xdr:rowOff>144585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1C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0.02137</cdr:x>
      <cdr:y>0.03674</cdr:y>
    </cdr:from>
    <cdr:to>
      <cdr:x>0.24159</cdr:x>
      <cdr:y>0.08634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1910FE60-07AE-EC3A-9F4D-3ED4C1AE37BC}"/>
            </a:ext>
          </a:extLst>
        </cdr:cNvPr>
        <cdr:cNvSpPr txBox="1"/>
      </cdr:nvSpPr>
      <cdr:spPr>
        <a:xfrm xmlns:a="http://schemas.openxmlformats.org/drawingml/2006/main">
          <a:off x="84667" y="177543"/>
          <a:ext cx="872368" cy="23968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>
              <a:latin typeface="Montserrat" pitchFamily="2" charset="0"/>
              <a:cs typeface="Arial" panose="020B0604020202020204" pitchFamily="34" charset="0"/>
            </a:rPr>
            <a:t>Ranking</a:t>
          </a:r>
        </a:p>
      </cdr:txBody>
    </cdr:sp>
  </cdr:relSizeAnchor>
  <cdr:relSizeAnchor xmlns:cdr="http://schemas.openxmlformats.org/drawingml/2006/chartDrawing">
    <cdr:from>
      <cdr:x>0.21427</cdr:x>
      <cdr:y>0.03013</cdr:y>
    </cdr:from>
    <cdr:to>
      <cdr:x>0.60562</cdr:x>
      <cdr:y>0.11958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id="{19F646A6-031E-1FFB-31CE-FF611369046B}"/>
            </a:ext>
          </a:extLst>
        </cdr:cNvPr>
        <cdr:cNvSpPr txBox="1"/>
      </cdr:nvSpPr>
      <cdr:spPr>
        <a:xfrm xmlns:a="http://schemas.openxmlformats.org/drawingml/2006/main">
          <a:off x="848783" y="145599"/>
          <a:ext cx="1550288" cy="43225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>
              <a:latin typeface="Montserrat" pitchFamily="2" charset="0"/>
              <a:cs typeface="Arial" panose="020B0604020202020204" pitchFamily="34" charset="0"/>
            </a:rPr>
            <a:t>Number of </a:t>
          </a:r>
        </a:p>
        <a:p xmlns:a="http://schemas.openxmlformats.org/drawingml/2006/main">
          <a:r>
            <a:rPr lang="en-US" sz="1000" b="1">
              <a:latin typeface="Montserrat" pitchFamily="2" charset="0"/>
              <a:cs typeface="Arial" panose="020B0604020202020204" pitchFamily="34" charset="0"/>
            </a:rPr>
            <a:t>people (in millions)</a:t>
          </a:r>
        </a:p>
      </cdr:txBody>
    </cdr:sp>
  </cdr:relSizeAnchor>
  <cdr:relSizeAnchor xmlns:cdr="http://schemas.openxmlformats.org/drawingml/2006/chartDrawing">
    <cdr:from>
      <cdr:x>0.46394</cdr:x>
      <cdr:y>0.13155</cdr:y>
    </cdr:from>
    <cdr:to>
      <cdr:x>0.76548</cdr:x>
      <cdr:y>0.27523</cdr:y>
    </cdr:to>
    <cdr:sp macro="" textlink="">
      <cdr:nvSpPr>
        <cdr:cNvPr id="14" name="Rectangle 13">
          <a:extLst xmlns:a="http://schemas.openxmlformats.org/drawingml/2006/main">
            <a:ext uri="{FF2B5EF4-FFF2-40B4-BE49-F238E27FC236}">
              <a16:creationId xmlns:a16="http://schemas.microsoft.com/office/drawing/2014/main" id="{1451D401-BF93-55DD-8C6B-7BBE51BA64EA}"/>
            </a:ext>
          </a:extLst>
        </cdr:cNvPr>
        <cdr:cNvSpPr/>
      </cdr:nvSpPr>
      <cdr:spPr>
        <a:xfrm xmlns:a="http://schemas.openxmlformats.org/drawingml/2006/main">
          <a:off x="1844557" y="635697"/>
          <a:ext cx="1198879" cy="69431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wrap="square" anchor="ctr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 b="1" i="0" u="none" strike="noStrike">
              <a:solidFill>
                <a:schemeClr val="accent1">
                  <a:lumMod val="75000"/>
                </a:schemeClr>
              </a:solidFill>
              <a:latin typeface="Montserrat" pitchFamily="2" charset="0"/>
              <a:ea typeface="Calibri"/>
              <a:cs typeface="Arial" panose="020B0604020202020204" pitchFamily="34" charset="0"/>
            </a:rPr>
            <a:t>52.2 </a:t>
          </a:r>
        </a:p>
        <a:p xmlns:a="http://schemas.openxmlformats.org/drawingml/2006/main">
          <a:pPr algn="ctr"/>
          <a:r>
            <a:rPr lang="en-US" sz="1100" b="1" i="0" u="none" strike="noStrike">
              <a:solidFill>
                <a:schemeClr val="accent1">
                  <a:lumMod val="75000"/>
                </a:schemeClr>
              </a:solidFill>
              <a:latin typeface="Montserrat" pitchFamily="2" charset="0"/>
              <a:ea typeface="Calibri"/>
              <a:cs typeface="Arial" panose="020B0604020202020204" pitchFamily="34" charset="0"/>
            </a:rPr>
            <a:t>millions </a:t>
          </a:r>
        </a:p>
        <a:p xmlns:a="http://schemas.openxmlformats.org/drawingml/2006/main">
          <a:pPr algn="ctr"/>
          <a:r>
            <a:rPr lang="en-US" sz="1100" b="1" i="0" u="none" strike="noStrike">
              <a:solidFill>
                <a:schemeClr val="accent1">
                  <a:lumMod val="75000"/>
                </a:schemeClr>
              </a:solidFill>
              <a:latin typeface="Montserrat" pitchFamily="2" charset="0"/>
              <a:ea typeface="Calibri"/>
              <a:cs typeface="Arial" panose="020B0604020202020204" pitchFamily="34" charset="0"/>
            </a:rPr>
            <a:t>(59% out of </a:t>
          </a:r>
        </a:p>
        <a:p xmlns:a="http://schemas.openxmlformats.org/drawingml/2006/main">
          <a:pPr algn="ctr"/>
          <a:r>
            <a:rPr lang="en-US" sz="1100" b="1" i="0" u="none" strike="noStrike">
              <a:solidFill>
                <a:schemeClr val="accent1">
                  <a:lumMod val="75000"/>
                </a:schemeClr>
              </a:solidFill>
              <a:latin typeface="Montserrat" pitchFamily="2" charset="0"/>
              <a:ea typeface="Calibri"/>
              <a:cs typeface="Arial" panose="020B0604020202020204" pitchFamily="34" charset="0"/>
            </a:rPr>
            <a:t>the total)</a:t>
          </a:r>
          <a:endParaRPr lang="en-US" sz="1100" b="1">
            <a:solidFill>
              <a:schemeClr val="accent1">
                <a:lumMod val="75000"/>
              </a:schemeClr>
            </a:solidFill>
            <a:latin typeface="Montserrat" pitchFamily="2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0.03995</cdr:x>
      <cdr:y>0.13117</cdr:y>
    </cdr:from>
    <cdr:to>
      <cdr:x>0.50815</cdr:x>
      <cdr:y>0.27485</cdr:y>
    </cdr:to>
    <cdr:sp macro="" textlink="">
      <cdr:nvSpPr>
        <cdr:cNvPr id="19" name="Rectangle 18">
          <a:extLst xmlns:a="http://schemas.openxmlformats.org/drawingml/2006/main">
            <a:ext uri="{FF2B5EF4-FFF2-40B4-BE49-F238E27FC236}">
              <a16:creationId xmlns:a16="http://schemas.microsoft.com/office/drawing/2014/main" id="{2EF6D126-00A5-BB28-1740-18462A32C6C3}"/>
            </a:ext>
          </a:extLst>
        </cdr:cNvPr>
        <cdr:cNvSpPr/>
      </cdr:nvSpPr>
      <cdr:spPr>
        <a:xfrm xmlns:a="http://schemas.openxmlformats.org/drawingml/2006/main">
          <a:off x="158256" y="633859"/>
          <a:ext cx="1854694" cy="694312"/>
        </a:xfrm>
        <a:prstGeom xmlns:a="http://schemas.openxmlformats.org/drawingml/2006/main" prst="rect">
          <a:avLst/>
        </a:prstGeom>
        <a:solidFill xmlns:a="http://schemas.openxmlformats.org/drawingml/2006/main">
          <a:srgbClr val="57A5DF">
            <a:alpha val="31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wrap="square" anchor="ctr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endParaRPr lang="en-US" sz="1200" b="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0.02423</cdr:x>
      <cdr:y>0.0116</cdr:y>
    </cdr:from>
    <cdr:to>
      <cdr:x>0.24445</cdr:x>
      <cdr:y>0.0612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1910FE60-07AE-EC3A-9F4D-3ED4C1AE37BC}"/>
            </a:ext>
          </a:extLst>
        </cdr:cNvPr>
        <cdr:cNvSpPr txBox="1"/>
      </cdr:nvSpPr>
      <cdr:spPr>
        <a:xfrm xmlns:a="http://schemas.openxmlformats.org/drawingml/2006/main">
          <a:off x="105833" y="52916"/>
          <a:ext cx="961824" cy="22626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>
              <a:latin typeface="Montserrat" pitchFamily="2" charset="0"/>
              <a:cs typeface="Arial" panose="020B0604020202020204" pitchFamily="34" charset="0"/>
            </a:rPr>
            <a:t>Ranking</a:t>
          </a:r>
        </a:p>
      </cdr:txBody>
    </cdr:sp>
  </cdr:relSizeAnchor>
  <cdr:relSizeAnchor xmlns:cdr="http://schemas.openxmlformats.org/drawingml/2006/chartDrawing">
    <cdr:from>
      <cdr:x>0.04749</cdr:x>
      <cdr:y>0.10057</cdr:y>
    </cdr:from>
    <cdr:to>
      <cdr:x>0.55385</cdr:x>
      <cdr:y>0.25993</cdr:y>
    </cdr:to>
    <cdr:sp macro="" textlink="">
      <cdr:nvSpPr>
        <cdr:cNvPr id="4" name="Rectangle 3">
          <a:extLst xmlns:a="http://schemas.openxmlformats.org/drawingml/2006/main">
            <a:ext uri="{FF2B5EF4-FFF2-40B4-BE49-F238E27FC236}">
              <a16:creationId xmlns:a16="http://schemas.microsoft.com/office/drawing/2014/main" id="{6A4EF8AC-E0D2-3551-07D3-31A074073459}"/>
            </a:ext>
          </a:extLst>
        </cdr:cNvPr>
        <cdr:cNvSpPr/>
      </cdr:nvSpPr>
      <cdr:spPr>
        <a:xfrm xmlns:a="http://schemas.openxmlformats.org/drawingml/2006/main">
          <a:off x="207431" y="458786"/>
          <a:ext cx="2211542" cy="726977"/>
        </a:xfrm>
        <a:prstGeom xmlns:a="http://schemas.openxmlformats.org/drawingml/2006/main" prst="rect">
          <a:avLst/>
        </a:prstGeom>
        <a:solidFill xmlns:a="http://schemas.openxmlformats.org/drawingml/2006/main">
          <a:srgbClr val="004E70">
            <a:alpha val="17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wrap="square" anchor="ctr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endParaRPr lang="en-US" sz="1200" b="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0.18804</cdr:x>
      <cdr:y>0</cdr:y>
    </cdr:from>
    <cdr:to>
      <cdr:x>0.58798</cdr:x>
      <cdr:y>0.09998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BCCBDD5B-6059-75B8-1B4F-CAEB21729D95}"/>
            </a:ext>
          </a:extLst>
        </cdr:cNvPr>
        <cdr:cNvSpPr txBox="1"/>
      </cdr:nvSpPr>
      <cdr:spPr>
        <a:xfrm xmlns:a="http://schemas.openxmlformats.org/drawingml/2006/main">
          <a:off x="821265" y="0"/>
          <a:ext cx="1746773" cy="45609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 b="1">
              <a:latin typeface="Montserrat" pitchFamily="2" charset="0"/>
              <a:cs typeface="Arial" panose="020B0604020202020204" pitchFamily="34" charset="0"/>
            </a:rPr>
            <a:t>Number of </a:t>
          </a:r>
        </a:p>
        <a:p xmlns:a="http://schemas.openxmlformats.org/drawingml/2006/main">
          <a:r>
            <a:rPr lang="en-US" sz="1000" b="1">
              <a:latin typeface="Montserrat" pitchFamily="2" charset="0"/>
              <a:cs typeface="Arial" panose="020B0604020202020204" pitchFamily="34" charset="0"/>
            </a:rPr>
            <a:t>people (in millions)</a:t>
          </a:r>
        </a:p>
      </cdr:txBody>
    </cdr:sp>
  </cdr:relSizeAnchor>
  <cdr:relSizeAnchor xmlns:cdr="http://schemas.openxmlformats.org/drawingml/2006/chartDrawing">
    <cdr:from>
      <cdr:x>0.52371</cdr:x>
      <cdr:y>0.09112</cdr:y>
    </cdr:from>
    <cdr:to>
      <cdr:x>0.78844</cdr:x>
      <cdr:y>0.25173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4AB394B4-42D9-5CC1-55D9-379DDA3EECDD}"/>
            </a:ext>
          </a:extLst>
        </cdr:cNvPr>
        <cdr:cNvSpPr/>
      </cdr:nvSpPr>
      <cdr:spPr>
        <a:xfrm xmlns:a="http://schemas.openxmlformats.org/drawingml/2006/main">
          <a:off x="2287348" y="415676"/>
          <a:ext cx="1156225" cy="73268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wrap="square" anchor="ctr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 b="1" i="0" u="none" strike="noStrike">
              <a:solidFill>
                <a:srgbClr val="004E70"/>
              </a:solidFill>
              <a:latin typeface="Montserrat" pitchFamily="2" charset="0"/>
              <a:ea typeface="Calibri"/>
              <a:cs typeface="Arial" panose="020B0604020202020204" pitchFamily="34" charset="0"/>
            </a:rPr>
            <a:t>79.4</a:t>
          </a:r>
        </a:p>
        <a:p xmlns:a="http://schemas.openxmlformats.org/drawingml/2006/main"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i="0" u="none" strike="noStrike">
              <a:solidFill>
                <a:srgbClr val="004E70"/>
              </a:solidFill>
              <a:latin typeface="Montserrat" pitchFamily="2" charset="0"/>
              <a:ea typeface="Calibri"/>
              <a:cs typeface="Arial" panose="020B0604020202020204" pitchFamily="34" charset="0"/>
            </a:rPr>
            <a:t>millions </a:t>
          </a:r>
        </a:p>
        <a:p xmlns:a="http://schemas.openxmlformats.org/drawingml/2006/main"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i="0" u="none" strike="noStrike">
              <a:solidFill>
                <a:srgbClr val="004E70"/>
              </a:solidFill>
              <a:latin typeface="Montserrat" pitchFamily="2" charset="0"/>
              <a:ea typeface="Calibri"/>
              <a:cs typeface="Arial" panose="020B0604020202020204" pitchFamily="34" charset="0"/>
            </a:rPr>
            <a:t>(66% </a:t>
          </a:r>
          <a:r>
            <a:rPr lang="en-US" sz="1100" b="1">
              <a:solidFill>
                <a:srgbClr val="004E70"/>
              </a:solidFill>
              <a:effectLst/>
              <a:latin typeface="Montserrat" pitchFamily="2" charset="0"/>
              <a:ea typeface="+mn-ea"/>
              <a:cs typeface="Arial" panose="020B0604020202020204" pitchFamily="34" charset="0"/>
            </a:rPr>
            <a:t>out of the total</a:t>
          </a:r>
          <a:r>
            <a:rPr lang="en-US" sz="1100" b="1" i="0" u="none" strike="noStrike">
              <a:solidFill>
                <a:srgbClr val="004E70"/>
              </a:solidFill>
              <a:latin typeface="Montserrat" pitchFamily="2" charset="0"/>
              <a:ea typeface="Calibri"/>
              <a:cs typeface="Arial" panose="020B0604020202020204" pitchFamily="34" charset="0"/>
            </a:rPr>
            <a:t>)</a:t>
          </a:r>
          <a:endParaRPr lang="en-US" sz="1100" b="1">
            <a:solidFill>
              <a:srgbClr val="004E70"/>
            </a:solidFill>
            <a:latin typeface="Montserrat" pitchFamily="2" charset="0"/>
            <a:cs typeface="Arial" panose="020B0604020202020204" pitchFamily="34" charset="0"/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335643</xdr:colOff>
      <xdr:row>2</xdr:row>
      <xdr:rowOff>0</xdr:rowOff>
    </xdr:from>
    <xdr:to>
      <xdr:col>23</xdr:col>
      <xdr:colOff>308430</xdr:colOff>
      <xdr:row>16</xdr:row>
      <xdr:rowOff>167822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503464</xdr:colOff>
      <xdr:row>19</xdr:row>
      <xdr:rowOff>136071</xdr:rowOff>
    </xdr:from>
    <xdr:to>
      <xdr:col>23</xdr:col>
      <xdr:colOff>476251</xdr:colOff>
      <xdr:row>35</xdr:row>
      <xdr:rowOff>27215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140804</xdr:colOff>
      <xdr:row>1</xdr:row>
      <xdr:rowOff>124239</xdr:rowOff>
    </xdr:from>
    <xdr:to>
      <xdr:col>37</xdr:col>
      <xdr:colOff>113592</xdr:colOff>
      <xdr:row>17</xdr:row>
      <xdr:rowOff>15383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0.10082</cdr:x>
      <cdr:y>0.01623</cdr:y>
    </cdr:from>
    <cdr:to>
      <cdr:x>0.15531</cdr:x>
      <cdr:y>0.88312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84FE72C5-5532-3592-CEAE-60193B04D030}"/>
            </a:ext>
          </a:extLst>
        </cdr:cNvPr>
        <cdr:cNvSpPr/>
      </cdr:nvSpPr>
      <cdr:spPr>
        <a:xfrm xmlns:a="http://schemas.openxmlformats.org/drawingml/2006/main">
          <a:off x="671303" y="45347"/>
          <a:ext cx="362840" cy="2422082"/>
        </a:xfrm>
        <a:prstGeom xmlns:a="http://schemas.openxmlformats.org/drawingml/2006/main" prst="rect">
          <a:avLst/>
        </a:prstGeom>
        <a:solidFill xmlns:a="http://schemas.openxmlformats.org/drawingml/2006/main">
          <a:srgbClr val="004E70">
            <a:alpha val="17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wrap="square" anchor="ctr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endParaRPr lang="en-US" sz="1200" b="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0.10492</cdr:x>
      <cdr:y>0.45779</cdr:y>
    </cdr:from>
    <cdr:to>
      <cdr:x>0.95637</cdr:x>
      <cdr:y>0.45779</cdr:y>
    </cdr:to>
    <cdr:cxnSp macro="">
      <cdr:nvCxnSpPr>
        <cdr:cNvPr id="4" name="Straight Connector 3">
          <a:extLst xmlns:a="http://schemas.openxmlformats.org/drawingml/2006/main">
            <a:ext uri="{FF2B5EF4-FFF2-40B4-BE49-F238E27FC236}">
              <a16:creationId xmlns:a16="http://schemas.microsoft.com/office/drawing/2014/main" id="{CB0F26C9-F108-8CAB-22BE-B48EEA4C1D88}"/>
            </a:ext>
          </a:extLst>
        </cdr:cNvPr>
        <cdr:cNvCxnSpPr/>
      </cdr:nvCxnSpPr>
      <cdr:spPr>
        <a:xfrm xmlns:a="http://schemas.openxmlformats.org/drawingml/2006/main" flipV="1">
          <a:off x="698629" y="1279072"/>
          <a:ext cx="5669280" cy="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  <a:prstDash val="dash"/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idbg.sharepoint.com/sites/SCLSCL_PaperdepobrezaLAC/Shared%20Documents/General/2.%20Data/2.2%20Poverty%20Estimates/Output.xlsx" TargetMode="External"/><Relationship Id="rId1" Type="http://schemas.openxmlformats.org/officeDocument/2006/relationships/externalLinkPath" Target="2.2%20Poverty%20Estimates/Output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ILLIEC\Inter-American%20Development%20Bank%20Group\SCL%20SCL_Paper%20de%20pobreza%20LAC%20-%20General\2.%20Data\2.2%20Poverty%20Estimates\Outputa.xlsx" TargetMode="External"/><Relationship Id="rId1" Type="http://schemas.openxmlformats.org/officeDocument/2006/relationships/externalLinkPath" Target="2.2%20Poverty%20Estimates/Outputa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idbg.sharepoint.com/sites/SCLSCL_PaperdepobrezaLAC/Shared%20Documents/General/2.%20Data/2.2%20Poverty%20Estimates/Output_.xlsx" TargetMode="External"/><Relationship Id="rId1" Type="http://schemas.openxmlformats.org/officeDocument/2006/relationships/externalLinkPath" Target="2.2%20Poverty%20Estimates/Output_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 driveId="b!89BlHwFfOE2bzEnvpyTxgdxyBBpwh-JLhO4htlt1AgRq0SKbIrJHR51nBebcnNLH" itemId="01LGZESLCTPUJDYFNISJEIUEHAXNJTH5PT">
      <xxl21:absoluteUrl r:id="rId2"/>
    </xxl21:alternateUrls>
    <sheetNames>
      <sheetName val="POP"/>
      <sheetName val="Groups&amp;Population"/>
      <sheetName val="WB_poverty"/>
      <sheetName val="HighIncome_oecd"/>
      <sheetName val="Fact1_data"/>
      <sheetName val="Fact1_2"/>
      <sheetName val="1bAnexo"/>
      <sheetName val="Fact2"/>
      <sheetName val="Fact3_data"/>
      <sheetName val="Fact3a"/>
      <sheetName val="Fact3a_conteo"/>
      <sheetName val="Fact3b_conteo"/>
      <sheetName val="Fact3b"/>
      <sheetName val="afro"/>
      <sheetName val="indi"/>
      <sheetName val="Fact4"/>
      <sheetName val="Fact5"/>
      <sheetName val="fact6a"/>
      <sheetName val="Fact6init"/>
      <sheetName val="agecom"/>
      <sheetName val="Fact5_predicextreme"/>
      <sheetName val="Fact5_predicmoderate"/>
      <sheetName val="Fact5_predicpoor_under5"/>
      <sheetName val="Fact6b"/>
      <sheetName val="Fact6bh"/>
      <sheetName val="Fact7"/>
      <sheetName val="Fact7zona"/>
      <sheetName val="Fact7zona_conteo"/>
      <sheetName val="Fact7anexo"/>
      <sheetName val="Sheet5"/>
      <sheetName val="Sheet4"/>
      <sheetName val="miembros"/>
      <sheetName val="otros"/>
      <sheetName val="Fact8"/>
      <sheetName val="Fact9"/>
      <sheetName val="Fact10 "/>
      <sheetName val="Age_comp"/>
      <sheetName val="Fact3b1"/>
    </sheetNames>
    <sheetDataSet>
      <sheetData sheetId="0"/>
      <sheetData sheetId="1">
        <row r="4">
          <cell r="B4" t="str">
            <v>isoalpha3</v>
          </cell>
          <cell r="C4" t="str">
            <v>Name</v>
          </cell>
          <cell r="D4" t="str">
            <v>High Income</v>
          </cell>
          <cell r="E4" t="str">
            <v>LAC</v>
          </cell>
          <cell r="F4" t="str">
            <v>OECD</v>
          </cell>
          <cell r="G4" t="str">
            <v>POP2022WB</v>
          </cell>
          <cell r="H4" t="str">
            <v>POP2021UN</v>
          </cell>
          <cell r="I4" t="str">
            <v>POP2022UN</v>
          </cell>
          <cell r="J4" t="str">
            <v>POP2023UN</v>
          </cell>
        </row>
        <row r="5">
          <cell r="C5" t="str">
            <v>Notes</v>
          </cell>
          <cell r="D5" t="str">
            <v>1/</v>
          </cell>
          <cell r="E5" t="str">
            <v>2/</v>
          </cell>
          <cell r="F5" t="str">
            <v>3/</v>
          </cell>
          <cell r="G5" t="str">
            <v>4/</v>
          </cell>
          <cell r="H5" t="str">
            <v>5/</v>
          </cell>
          <cell r="I5" t="str">
            <v>6/</v>
          </cell>
          <cell r="J5" t="str">
            <v>6/</v>
          </cell>
        </row>
        <row r="6">
          <cell r="B6" t="str">
            <v>ABW</v>
          </cell>
          <cell r="C6" t="str">
            <v>Aruba</v>
          </cell>
          <cell r="D6" t="str">
            <v>High income</v>
          </cell>
          <cell r="E6" t="str">
            <v/>
          </cell>
          <cell r="F6" t="str">
            <v/>
          </cell>
          <cell r="G6">
            <v>106445</v>
          </cell>
          <cell r="H6">
            <v>106536.49999999999</v>
          </cell>
          <cell r="I6">
            <v>106444.99999999999</v>
          </cell>
          <cell r="J6">
            <v>106276.99999999997</v>
          </cell>
        </row>
        <row r="7">
          <cell r="B7" t="str">
            <v>AFE</v>
          </cell>
          <cell r="C7" t="str">
            <v>Africa Eastern and Southern</v>
          </cell>
          <cell r="D7" t="str">
            <v/>
          </cell>
          <cell r="E7" t="str">
            <v/>
          </cell>
          <cell r="F7" t="str">
            <v/>
          </cell>
          <cell r="G7">
            <v>720859132</v>
          </cell>
          <cell r="H7" t="str">
            <v/>
          </cell>
          <cell r="I7" t="str">
            <v/>
          </cell>
          <cell r="J7" t="str">
            <v/>
          </cell>
        </row>
        <row r="8">
          <cell r="B8" t="str">
            <v>AFG</v>
          </cell>
          <cell r="C8" t="str">
            <v>Afghanistan</v>
          </cell>
          <cell r="D8" t="str">
            <v/>
          </cell>
          <cell r="E8" t="str">
            <v/>
          </cell>
          <cell r="F8" t="str">
            <v/>
          </cell>
          <cell r="G8">
            <v>41128771</v>
          </cell>
          <cell r="H8">
            <v>40099461.999999978</v>
          </cell>
          <cell r="I8">
            <v>41128771.000000037</v>
          </cell>
          <cell r="J8">
            <v>42239854</v>
          </cell>
        </row>
        <row r="9">
          <cell r="B9" t="str">
            <v>AFW</v>
          </cell>
          <cell r="C9" t="str">
            <v>Africa Western and Central</v>
          </cell>
          <cell r="D9" t="str">
            <v/>
          </cell>
          <cell r="E9" t="str">
            <v/>
          </cell>
          <cell r="F9" t="str">
            <v/>
          </cell>
          <cell r="G9">
            <v>490330870</v>
          </cell>
          <cell r="H9" t="str">
            <v/>
          </cell>
          <cell r="I9" t="str">
            <v/>
          </cell>
          <cell r="J9" t="str">
            <v/>
          </cell>
        </row>
        <row r="10">
          <cell r="B10" t="str">
            <v>AGO</v>
          </cell>
          <cell r="C10" t="str">
            <v>Angola</v>
          </cell>
          <cell r="D10" t="str">
            <v/>
          </cell>
          <cell r="E10" t="str">
            <v/>
          </cell>
          <cell r="F10" t="str">
            <v/>
          </cell>
          <cell r="G10">
            <v>35588987</v>
          </cell>
          <cell r="H10">
            <v>34503773.49999997</v>
          </cell>
          <cell r="I10">
            <v>35588987.00000003</v>
          </cell>
          <cell r="J10">
            <v>36684202.499999985</v>
          </cell>
        </row>
        <row r="11">
          <cell r="B11" t="str">
            <v>ALB</v>
          </cell>
          <cell r="C11" t="str">
            <v>Albania</v>
          </cell>
          <cell r="D11" t="str">
            <v/>
          </cell>
          <cell r="E11" t="str">
            <v/>
          </cell>
          <cell r="F11" t="str">
            <v/>
          </cell>
          <cell r="G11">
            <v>2777689</v>
          </cell>
          <cell r="H11">
            <v>2854710</v>
          </cell>
          <cell r="I11">
            <v>2842321</v>
          </cell>
          <cell r="J11">
            <v>2832439.0000000005</v>
          </cell>
        </row>
        <row r="12">
          <cell r="B12" t="str">
            <v>AND</v>
          </cell>
          <cell r="C12" t="str">
            <v>Andorra</v>
          </cell>
          <cell r="D12" t="str">
            <v>High income</v>
          </cell>
          <cell r="E12" t="str">
            <v/>
          </cell>
          <cell r="F12" t="str">
            <v/>
          </cell>
          <cell r="G12">
            <v>79824</v>
          </cell>
          <cell r="H12">
            <v>79033.999999999956</v>
          </cell>
          <cell r="I12">
            <v>79824</v>
          </cell>
          <cell r="J12">
            <v>80088.000000000044</v>
          </cell>
        </row>
        <row r="13">
          <cell r="B13" t="str">
            <v>ARB</v>
          </cell>
          <cell r="C13" t="str">
            <v>Arab World</v>
          </cell>
          <cell r="D13" t="str">
            <v/>
          </cell>
          <cell r="E13" t="str">
            <v/>
          </cell>
          <cell r="F13" t="str">
            <v/>
          </cell>
          <cell r="G13">
            <v>464684914</v>
          </cell>
          <cell r="H13" t="str">
            <v/>
          </cell>
          <cell r="I13" t="str">
            <v/>
          </cell>
          <cell r="J13" t="str">
            <v/>
          </cell>
        </row>
        <row r="14">
          <cell r="B14" t="str">
            <v>ARE</v>
          </cell>
          <cell r="C14" t="str">
            <v>United Arab Emirates</v>
          </cell>
          <cell r="D14" t="str">
            <v>High income</v>
          </cell>
          <cell r="E14" t="str">
            <v/>
          </cell>
          <cell r="F14" t="str">
            <v/>
          </cell>
          <cell r="G14">
            <v>9441129</v>
          </cell>
          <cell r="H14">
            <v>9365144.4999999944</v>
          </cell>
          <cell r="I14">
            <v>9441128.5000000019</v>
          </cell>
          <cell r="J14">
            <v>9516871</v>
          </cell>
        </row>
        <row r="15">
          <cell r="B15" t="str">
            <v>ARG</v>
          </cell>
          <cell r="C15" t="str">
            <v>Argentina</v>
          </cell>
          <cell r="D15" t="str">
            <v/>
          </cell>
          <cell r="E15" t="str">
            <v>Latin America and the Caribbean</v>
          </cell>
          <cell r="F15" t="str">
            <v/>
          </cell>
          <cell r="G15">
            <v>46234830</v>
          </cell>
          <cell r="H15">
            <v>45276780.00000003</v>
          </cell>
          <cell r="I15">
            <v>45510317.999999993</v>
          </cell>
          <cell r="J15">
            <v>45773883.999999993</v>
          </cell>
        </row>
        <row r="16">
          <cell r="B16" t="str">
            <v>ARM</v>
          </cell>
          <cell r="C16" t="str">
            <v>Armenia</v>
          </cell>
          <cell r="D16" t="str">
            <v/>
          </cell>
          <cell r="E16" t="str">
            <v/>
          </cell>
          <cell r="F16" t="str">
            <v/>
          </cell>
          <cell r="G16">
            <v>2780469</v>
          </cell>
          <cell r="H16">
            <v>2790973.4999999991</v>
          </cell>
          <cell r="I16">
            <v>2780469.0000000005</v>
          </cell>
          <cell r="J16">
            <v>2777970.5000000005</v>
          </cell>
        </row>
        <row r="17">
          <cell r="B17" t="str">
            <v>ASM</v>
          </cell>
          <cell r="C17" t="str">
            <v>American Samoa</v>
          </cell>
          <cell r="D17" t="str">
            <v>High income</v>
          </cell>
          <cell r="E17" t="str">
            <v/>
          </cell>
          <cell r="F17" t="str">
            <v/>
          </cell>
          <cell r="G17">
            <v>44273</v>
          </cell>
          <cell r="H17">
            <v>45034.999999999993</v>
          </cell>
          <cell r="I17">
            <v>44272.5</v>
          </cell>
          <cell r="J17">
            <v>43914.499999999985</v>
          </cell>
        </row>
        <row r="18">
          <cell r="B18" t="str">
            <v>ATG</v>
          </cell>
          <cell r="C18" t="str">
            <v>Antigua and Barbuda</v>
          </cell>
          <cell r="D18" t="str">
            <v>High income</v>
          </cell>
          <cell r="E18" t="str">
            <v/>
          </cell>
          <cell r="F18" t="str">
            <v/>
          </cell>
          <cell r="G18">
            <v>93763</v>
          </cell>
          <cell r="H18">
            <v>93219.500000000015</v>
          </cell>
          <cell r="I18">
            <v>93763.000000000029</v>
          </cell>
          <cell r="J18">
            <v>94298</v>
          </cell>
        </row>
        <row r="19">
          <cell r="B19" t="str">
            <v>AUS</v>
          </cell>
          <cell r="C19" t="str">
            <v>Australia</v>
          </cell>
          <cell r="D19" t="str">
            <v>High income</v>
          </cell>
          <cell r="E19" t="str">
            <v/>
          </cell>
          <cell r="F19" t="str">
            <v>OECD</v>
          </cell>
          <cell r="G19">
            <v>26005540</v>
          </cell>
          <cell r="H19">
            <v>25921088.999999993</v>
          </cell>
          <cell r="I19">
            <v>26177413.500000004</v>
          </cell>
          <cell r="J19">
            <v>26439111.499999996</v>
          </cell>
        </row>
        <row r="20">
          <cell r="B20" t="str">
            <v>AUT</v>
          </cell>
          <cell r="C20" t="str">
            <v>Austria</v>
          </cell>
          <cell r="D20" t="str">
            <v>High income</v>
          </cell>
          <cell r="E20" t="str">
            <v/>
          </cell>
          <cell r="F20" t="str">
            <v>OECD</v>
          </cell>
          <cell r="G20">
            <v>9041851</v>
          </cell>
          <cell r="H20">
            <v>8922082.0000000075</v>
          </cell>
          <cell r="I20">
            <v>8939617</v>
          </cell>
          <cell r="J20">
            <v>8958960.5000000019</v>
          </cell>
        </row>
        <row r="21">
          <cell r="B21" t="str">
            <v>AZE</v>
          </cell>
          <cell r="C21" t="str">
            <v>Azerbaijan</v>
          </cell>
          <cell r="D21" t="str">
            <v/>
          </cell>
          <cell r="E21" t="str">
            <v/>
          </cell>
          <cell r="F21" t="str">
            <v/>
          </cell>
          <cell r="G21">
            <v>10141756</v>
          </cell>
          <cell r="H21">
            <v>10312991.999999998</v>
          </cell>
          <cell r="I21">
            <v>10358073.999999994</v>
          </cell>
          <cell r="J21">
            <v>10412651.499999998</v>
          </cell>
        </row>
        <row r="22">
          <cell r="B22" t="str">
            <v>BDI</v>
          </cell>
          <cell r="C22" t="str">
            <v>Burundi</v>
          </cell>
          <cell r="D22" t="str">
            <v/>
          </cell>
          <cell r="E22" t="str">
            <v/>
          </cell>
          <cell r="F22" t="str">
            <v/>
          </cell>
          <cell r="G22">
            <v>12889576</v>
          </cell>
          <cell r="H22">
            <v>12551212.999999998</v>
          </cell>
          <cell r="I22">
            <v>12889576.499999994</v>
          </cell>
          <cell r="J22">
            <v>13238558.999999994</v>
          </cell>
        </row>
        <row r="23">
          <cell r="B23" t="str">
            <v>BEL</v>
          </cell>
          <cell r="C23" t="str">
            <v>Belgium</v>
          </cell>
          <cell r="D23" t="str">
            <v>High income</v>
          </cell>
          <cell r="E23" t="str">
            <v/>
          </cell>
          <cell r="F23" t="str">
            <v>OECD</v>
          </cell>
          <cell r="G23">
            <v>11685814</v>
          </cell>
          <cell r="H23">
            <v>11611419.499999998</v>
          </cell>
          <cell r="I23">
            <v>11655930.000000007</v>
          </cell>
          <cell r="J23">
            <v>11686140.000000002</v>
          </cell>
        </row>
        <row r="24">
          <cell r="B24" t="str">
            <v>BEN</v>
          </cell>
          <cell r="C24" t="str">
            <v>Benin</v>
          </cell>
          <cell r="D24" t="str">
            <v/>
          </cell>
          <cell r="E24" t="str">
            <v/>
          </cell>
          <cell r="F24" t="str">
            <v/>
          </cell>
          <cell r="G24">
            <v>13352864</v>
          </cell>
          <cell r="H24">
            <v>12996895</v>
          </cell>
          <cell r="I24">
            <v>13352864</v>
          </cell>
          <cell r="J24">
            <v>13712828.000000002</v>
          </cell>
        </row>
        <row r="25">
          <cell r="B25" t="str">
            <v>BFA</v>
          </cell>
          <cell r="C25" t="str">
            <v>Burkina Faso</v>
          </cell>
          <cell r="D25" t="str">
            <v/>
          </cell>
          <cell r="E25" t="str">
            <v/>
          </cell>
          <cell r="F25" t="str">
            <v/>
          </cell>
          <cell r="G25">
            <v>22673762</v>
          </cell>
          <cell r="H25">
            <v>22100683.499999989</v>
          </cell>
          <cell r="I25">
            <v>22673762.000000007</v>
          </cell>
          <cell r="J25">
            <v>23251484.999999978</v>
          </cell>
        </row>
        <row r="26">
          <cell r="B26" t="str">
            <v>BGD</v>
          </cell>
          <cell r="C26" t="str">
            <v>Bangladesh</v>
          </cell>
          <cell r="D26" t="str">
            <v/>
          </cell>
          <cell r="E26" t="str">
            <v/>
          </cell>
          <cell r="F26" t="str">
            <v/>
          </cell>
          <cell r="G26">
            <v>171186372</v>
          </cell>
          <cell r="H26">
            <v>169356251</v>
          </cell>
          <cell r="I26">
            <v>171186372.49999997</v>
          </cell>
          <cell r="J26">
            <v>172954319.00000009</v>
          </cell>
        </row>
        <row r="27">
          <cell r="B27" t="str">
            <v>BGR</v>
          </cell>
          <cell r="C27" t="str">
            <v>Bulgaria</v>
          </cell>
          <cell r="D27" t="str">
            <v/>
          </cell>
          <cell r="E27" t="str">
            <v/>
          </cell>
          <cell r="F27" t="str">
            <v/>
          </cell>
          <cell r="G27">
            <v>6465097</v>
          </cell>
          <cell r="H27">
            <v>6885867.4999999991</v>
          </cell>
          <cell r="I27">
            <v>6781952.9999999981</v>
          </cell>
          <cell r="J27">
            <v>6687716.9999999991</v>
          </cell>
        </row>
        <row r="28">
          <cell r="B28" t="str">
            <v>BHR</v>
          </cell>
          <cell r="C28" t="str">
            <v>Bahrain</v>
          </cell>
          <cell r="D28" t="str">
            <v>High income</v>
          </cell>
          <cell r="E28" t="str">
            <v/>
          </cell>
          <cell r="F28" t="str">
            <v/>
          </cell>
          <cell r="G28">
            <v>1472233</v>
          </cell>
          <cell r="H28">
            <v>1463265.4999999993</v>
          </cell>
          <cell r="I28">
            <v>1472233.0000000002</v>
          </cell>
          <cell r="J28">
            <v>1485509.4999999988</v>
          </cell>
        </row>
        <row r="29">
          <cell r="B29" t="str">
            <v>BHS</v>
          </cell>
          <cell r="C29" t="str">
            <v>The Bahamas</v>
          </cell>
          <cell r="D29" t="str">
            <v>High income</v>
          </cell>
          <cell r="E29" t="str">
            <v>Latin America and the Caribbean</v>
          </cell>
          <cell r="F29" t="str">
            <v/>
          </cell>
          <cell r="G29">
            <v>409984</v>
          </cell>
          <cell r="H29">
            <v>407905.50000000017</v>
          </cell>
          <cell r="I29">
            <v>409983.99999999983</v>
          </cell>
          <cell r="J29">
            <v>412623.50000000029</v>
          </cell>
        </row>
        <row r="30">
          <cell r="B30" t="str">
            <v>BIH</v>
          </cell>
          <cell r="C30" t="str">
            <v>Bosnia and Herzegovina</v>
          </cell>
          <cell r="D30" t="str">
            <v/>
          </cell>
          <cell r="E30" t="str">
            <v/>
          </cell>
          <cell r="F30" t="str">
            <v/>
          </cell>
          <cell r="G30">
            <v>3233526</v>
          </cell>
          <cell r="H30">
            <v>3270942.9999999981</v>
          </cell>
          <cell r="I30">
            <v>3233526.4999999991</v>
          </cell>
          <cell r="J30">
            <v>3210847.5</v>
          </cell>
        </row>
        <row r="31">
          <cell r="B31" t="str">
            <v>BLR</v>
          </cell>
          <cell r="C31" t="str">
            <v>Belarus</v>
          </cell>
          <cell r="D31" t="str">
            <v/>
          </cell>
          <cell r="E31" t="str">
            <v/>
          </cell>
          <cell r="F31" t="str">
            <v/>
          </cell>
          <cell r="G31">
            <v>9228071</v>
          </cell>
          <cell r="H31">
            <v>9578167.5</v>
          </cell>
          <cell r="I31">
            <v>9534954.4999999981</v>
          </cell>
          <cell r="J31">
            <v>9498237.9999999981</v>
          </cell>
        </row>
        <row r="32">
          <cell r="B32" t="str">
            <v>BLZ</v>
          </cell>
          <cell r="C32" t="str">
            <v>Belize</v>
          </cell>
          <cell r="D32" t="str">
            <v/>
          </cell>
          <cell r="E32" t="str">
            <v>Latin America and the Caribbean</v>
          </cell>
          <cell r="F32" t="str">
            <v/>
          </cell>
          <cell r="G32">
            <v>405272</v>
          </cell>
          <cell r="H32">
            <v>400031.00000000012</v>
          </cell>
          <cell r="I32">
            <v>405272.50000000006</v>
          </cell>
          <cell r="J32">
            <v>410825.00000000006</v>
          </cell>
        </row>
        <row r="33">
          <cell r="B33" t="str">
            <v>BMU</v>
          </cell>
          <cell r="C33" t="str">
            <v>Bermuda</v>
          </cell>
          <cell r="D33" t="str">
            <v>High income</v>
          </cell>
          <cell r="E33" t="str">
            <v/>
          </cell>
          <cell r="F33" t="str">
            <v/>
          </cell>
          <cell r="G33">
            <v>63532</v>
          </cell>
          <cell r="H33">
            <v>64184.999999999985</v>
          </cell>
          <cell r="I33">
            <v>64184.000000000029</v>
          </cell>
          <cell r="J33">
            <v>64068.999999999985</v>
          </cell>
        </row>
        <row r="34">
          <cell r="B34" t="str">
            <v>BOL</v>
          </cell>
          <cell r="C34" t="str">
            <v>Bolivia</v>
          </cell>
          <cell r="D34" t="str">
            <v/>
          </cell>
          <cell r="E34" t="str">
            <v>Latin America and the Caribbean</v>
          </cell>
          <cell r="F34" t="str">
            <v/>
          </cell>
          <cell r="G34">
            <v>12224110</v>
          </cell>
          <cell r="H34">
            <v>12079471.999999996</v>
          </cell>
          <cell r="I34">
            <v>12224109.999999994</v>
          </cell>
          <cell r="J34">
            <v>12388570.999999987</v>
          </cell>
        </row>
        <row r="35">
          <cell r="B35" t="str">
            <v>BRA</v>
          </cell>
          <cell r="C35" t="str">
            <v>Brazil</v>
          </cell>
          <cell r="D35" t="str">
            <v/>
          </cell>
          <cell r="E35" t="str">
            <v>Latin America and the Caribbean</v>
          </cell>
          <cell r="F35" t="str">
            <v/>
          </cell>
          <cell r="G35">
            <v>215313498</v>
          </cell>
          <cell r="H35">
            <v>214326223.00000006</v>
          </cell>
          <cell r="I35">
            <v>215313497.99999994</v>
          </cell>
          <cell r="J35">
            <v>216422446.00000003</v>
          </cell>
        </row>
        <row r="36">
          <cell r="B36" t="str">
            <v>BRB</v>
          </cell>
          <cell r="C36" t="str">
            <v>Barbados</v>
          </cell>
          <cell r="D36" t="str">
            <v>High income</v>
          </cell>
          <cell r="E36" t="str">
            <v>Latin America and the Caribbean</v>
          </cell>
          <cell r="F36" t="str">
            <v/>
          </cell>
          <cell r="G36">
            <v>281635</v>
          </cell>
          <cell r="H36">
            <v>281199.49999999994</v>
          </cell>
          <cell r="I36">
            <v>281634.99999999988</v>
          </cell>
          <cell r="J36">
            <v>281995.49999999988</v>
          </cell>
        </row>
        <row r="37">
          <cell r="B37" t="str">
            <v>BRN</v>
          </cell>
          <cell r="C37" t="str">
            <v>Brunei Darussalam</v>
          </cell>
          <cell r="D37" t="str">
            <v>High income</v>
          </cell>
          <cell r="E37" t="str">
            <v/>
          </cell>
          <cell r="F37" t="str">
            <v/>
          </cell>
          <cell r="G37">
            <v>449002</v>
          </cell>
          <cell r="H37">
            <v>445372.99999999983</v>
          </cell>
          <cell r="I37">
            <v>449001.49999999959</v>
          </cell>
          <cell r="J37">
            <v>452523.49999999971</v>
          </cell>
        </row>
        <row r="38">
          <cell r="B38" t="str">
            <v>BTN</v>
          </cell>
          <cell r="C38" t="str">
            <v>Bhutan</v>
          </cell>
          <cell r="D38" t="str">
            <v/>
          </cell>
          <cell r="E38" t="str">
            <v/>
          </cell>
          <cell r="F38" t="str">
            <v/>
          </cell>
          <cell r="G38">
            <v>782455</v>
          </cell>
          <cell r="H38">
            <v>777486.50000000012</v>
          </cell>
          <cell r="I38">
            <v>782454.99999999965</v>
          </cell>
          <cell r="J38">
            <v>787424.49999999977</v>
          </cell>
        </row>
        <row r="39">
          <cell r="B39" t="str">
            <v>BWA</v>
          </cell>
          <cell r="C39" t="str">
            <v>Botswana</v>
          </cell>
          <cell r="D39" t="str">
            <v/>
          </cell>
          <cell r="E39" t="str">
            <v/>
          </cell>
          <cell r="F39" t="str">
            <v/>
          </cell>
          <cell r="G39">
            <v>2630296</v>
          </cell>
          <cell r="H39">
            <v>2588422.9999999981</v>
          </cell>
          <cell r="I39">
            <v>2630296.0000000019</v>
          </cell>
          <cell r="J39">
            <v>2675352.4999999977</v>
          </cell>
        </row>
        <row r="40">
          <cell r="B40" t="str">
            <v>CAF</v>
          </cell>
          <cell r="C40" t="str">
            <v>Central African Republic</v>
          </cell>
          <cell r="D40" t="str">
            <v/>
          </cell>
          <cell r="E40" t="str">
            <v/>
          </cell>
          <cell r="F40" t="str">
            <v/>
          </cell>
          <cell r="G40">
            <v>5579144</v>
          </cell>
          <cell r="H40">
            <v>5457154.4999999991</v>
          </cell>
          <cell r="I40">
            <v>5579143.5000000047</v>
          </cell>
          <cell r="J40">
            <v>5742315.5000000019</v>
          </cell>
        </row>
        <row r="41">
          <cell r="B41" t="str">
            <v>CAN</v>
          </cell>
          <cell r="C41" t="str">
            <v>Canada</v>
          </cell>
          <cell r="D41" t="str">
            <v>High income</v>
          </cell>
          <cell r="E41" t="str">
            <v/>
          </cell>
          <cell r="F41" t="str">
            <v>OECD</v>
          </cell>
          <cell r="G41">
            <v>38929902</v>
          </cell>
          <cell r="H41">
            <v>38155011.999999985</v>
          </cell>
          <cell r="I41">
            <v>38454327</v>
          </cell>
          <cell r="J41">
            <v>38781291.500000007</v>
          </cell>
        </row>
        <row r="42">
          <cell r="B42" t="str">
            <v>CEB</v>
          </cell>
          <cell r="C42" t="str">
            <v>Central Europe and the Baltics</v>
          </cell>
          <cell r="D42" t="str">
            <v/>
          </cell>
          <cell r="E42" t="str">
            <v/>
          </cell>
          <cell r="F42" t="str">
            <v/>
          </cell>
          <cell r="G42">
            <v>100108221</v>
          </cell>
          <cell r="H42" t="str">
            <v/>
          </cell>
          <cell r="I42" t="str">
            <v/>
          </cell>
          <cell r="J42" t="str">
            <v/>
          </cell>
        </row>
        <row r="43">
          <cell r="B43" t="str">
            <v>CHE</v>
          </cell>
          <cell r="C43" t="str">
            <v>Switzerland</v>
          </cell>
          <cell r="D43" t="str">
            <v>High income</v>
          </cell>
          <cell r="E43" t="str">
            <v/>
          </cell>
          <cell r="F43" t="str">
            <v>OECD</v>
          </cell>
          <cell r="G43">
            <v>8775760</v>
          </cell>
          <cell r="H43">
            <v>8691406.5000000019</v>
          </cell>
          <cell r="I43">
            <v>8740472</v>
          </cell>
          <cell r="J43">
            <v>8796668.9999999963</v>
          </cell>
        </row>
        <row r="44">
          <cell r="B44" t="str">
            <v>CHI</v>
          </cell>
          <cell r="C44" t="str">
            <v>Channel Islands</v>
          </cell>
          <cell r="D44" t="str">
            <v>High income</v>
          </cell>
          <cell r="E44" t="str">
            <v/>
          </cell>
          <cell r="F44" t="str">
            <v/>
          </cell>
          <cell r="G44">
            <v>174079</v>
          </cell>
          <cell r="H44" t="str">
            <v/>
          </cell>
          <cell r="I44" t="str">
            <v/>
          </cell>
          <cell r="J44" t="str">
            <v/>
          </cell>
        </row>
        <row r="45">
          <cell r="B45" t="str">
            <v>CHL</v>
          </cell>
          <cell r="C45" t="str">
            <v>Chile</v>
          </cell>
          <cell r="D45" t="str">
            <v>High income</v>
          </cell>
          <cell r="E45" t="str">
            <v>Latin America and the Caribbean</v>
          </cell>
          <cell r="F45" t="str">
            <v>OECD</v>
          </cell>
          <cell r="G45">
            <v>19603733</v>
          </cell>
          <cell r="H45">
            <v>19493184.5</v>
          </cell>
          <cell r="I45">
            <v>19603732.999999996</v>
          </cell>
          <cell r="J45">
            <v>19629590.000000004</v>
          </cell>
        </row>
        <row r="46">
          <cell r="B46" t="str">
            <v>CHN</v>
          </cell>
          <cell r="C46" t="str">
            <v>China</v>
          </cell>
          <cell r="D46" t="str">
            <v/>
          </cell>
          <cell r="E46" t="str">
            <v/>
          </cell>
          <cell r="F46" t="str">
            <v/>
          </cell>
          <cell r="G46">
            <v>1412175000</v>
          </cell>
          <cell r="H46">
            <v>1425893464.4999986</v>
          </cell>
          <cell r="I46">
            <v>1425887337</v>
          </cell>
          <cell r="J46">
            <v>1425671352.0000012</v>
          </cell>
        </row>
        <row r="47">
          <cell r="B47" t="str">
            <v>CIV</v>
          </cell>
          <cell r="C47" t="str">
            <v>Cote d'Ivoire</v>
          </cell>
          <cell r="D47" t="str">
            <v/>
          </cell>
          <cell r="E47" t="str">
            <v/>
          </cell>
          <cell r="F47" t="str">
            <v/>
          </cell>
          <cell r="G47">
            <v>28160542</v>
          </cell>
          <cell r="H47">
            <v>27478249.000000004</v>
          </cell>
          <cell r="I47">
            <v>28160542.500000004</v>
          </cell>
          <cell r="J47">
            <v>28873033.500000007</v>
          </cell>
        </row>
        <row r="48">
          <cell r="B48" t="str">
            <v>CMR</v>
          </cell>
          <cell r="C48" t="str">
            <v>Cameroon</v>
          </cell>
          <cell r="D48" t="str">
            <v/>
          </cell>
          <cell r="E48" t="str">
            <v/>
          </cell>
          <cell r="F48" t="str">
            <v/>
          </cell>
          <cell r="G48">
            <v>27914536</v>
          </cell>
          <cell r="H48">
            <v>27198627.999999985</v>
          </cell>
          <cell r="I48">
            <v>27914536.499999989</v>
          </cell>
          <cell r="J48">
            <v>28647293.000000015</v>
          </cell>
        </row>
        <row r="49">
          <cell r="B49" t="str">
            <v>COD</v>
          </cell>
          <cell r="C49" t="str">
            <v>Congo, Dem. Rep.</v>
          </cell>
          <cell r="D49" t="str">
            <v/>
          </cell>
          <cell r="E49" t="str">
            <v/>
          </cell>
          <cell r="F49" t="str">
            <v/>
          </cell>
          <cell r="G49">
            <v>99010212</v>
          </cell>
          <cell r="H49">
            <v>95894118.499999985</v>
          </cell>
          <cell r="I49">
            <v>99010212</v>
          </cell>
          <cell r="J49">
            <v>102262808.50000001</v>
          </cell>
        </row>
        <row r="50">
          <cell r="B50" t="str">
            <v>COG</v>
          </cell>
          <cell r="C50" t="str">
            <v>Congo, Rep.</v>
          </cell>
          <cell r="D50" t="str">
            <v/>
          </cell>
          <cell r="E50" t="str">
            <v/>
          </cell>
          <cell r="F50" t="str">
            <v/>
          </cell>
          <cell r="G50">
            <v>5970424</v>
          </cell>
          <cell r="H50">
            <v>5835806.0000000009</v>
          </cell>
          <cell r="I50">
            <v>5970424.0000000009</v>
          </cell>
          <cell r="J50">
            <v>6106869.0000000019</v>
          </cell>
        </row>
        <row r="51">
          <cell r="B51" t="str">
            <v>COL</v>
          </cell>
          <cell r="C51" t="str">
            <v>Colombia</v>
          </cell>
          <cell r="D51" t="str">
            <v/>
          </cell>
          <cell r="E51" t="str">
            <v>Latin America and the Caribbean</v>
          </cell>
          <cell r="F51" t="str">
            <v>OECD</v>
          </cell>
          <cell r="G51">
            <v>51874024</v>
          </cell>
          <cell r="H51">
            <v>51516562</v>
          </cell>
          <cell r="I51">
            <v>51874024.000000007</v>
          </cell>
          <cell r="J51">
            <v>52085167.500000007</v>
          </cell>
        </row>
        <row r="52">
          <cell r="B52" t="str">
            <v>COM</v>
          </cell>
          <cell r="C52" t="str">
            <v>Comoros</v>
          </cell>
          <cell r="D52" t="str">
            <v/>
          </cell>
          <cell r="E52" t="str">
            <v/>
          </cell>
          <cell r="F52" t="str">
            <v/>
          </cell>
          <cell r="G52">
            <v>836774</v>
          </cell>
          <cell r="H52">
            <v>821625.49999999988</v>
          </cell>
          <cell r="I52">
            <v>836773.49999999977</v>
          </cell>
          <cell r="J52">
            <v>852074.99999999988</v>
          </cell>
        </row>
        <row r="53">
          <cell r="B53" t="str">
            <v>CPV</v>
          </cell>
          <cell r="C53" t="str">
            <v>Cabo Verde</v>
          </cell>
          <cell r="D53" t="str">
            <v/>
          </cell>
          <cell r="E53" t="str">
            <v/>
          </cell>
          <cell r="F53" t="str">
            <v/>
          </cell>
          <cell r="G53">
            <v>593149</v>
          </cell>
          <cell r="H53">
            <v>587925</v>
          </cell>
          <cell r="I53">
            <v>593149.50000000012</v>
          </cell>
          <cell r="J53">
            <v>598682</v>
          </cell>
        </row>
        <row r="54">
          <cell r="B54" t="str">
            <v>CRI</v>
          </cell>
          <cell r="C54" t="str">
            <v>Costa Rica</v>
          </cell>
          <cell r="D54" t="str">
            <v/>
          </cell>
          <cell r="E54" t="str">
            <v>Latin America and the Caribbean</v>
          </cell>
          <cell r="F54" t="str">
            <v>OECD</v>
          </cell>
          <cell r="G54">
            <v>5180829</v>
          </cell>
          <cell r="H54">
            <v>5153956.9999999981</v>
          </cell>
          <cell r="I54">
            <v>5180829.0000000028</v>
          </cell>
          <cell r="J54">
            <v>5212173.0000000028</v>
          </cell>
        </row>
        <row r="55">
          <cell r="B55" t="str">
            <v>CSS</v>
          </cell>
          <cell r="C55" t="str">
            <v>Caribbean small states</v>
          </cell>
          <cell r="D55" t="str">
            <v/>
          </cell>
          <cell r="E55" t="str">
            <v/>
          </cell>
          <cell r="F55" t="str">
            <v/>
          </cell>
          <cell r="G55">
            <v>7505478</v>
          </cell>
          <cell r="H55" t="str">
            <v/>
          </cell>
          <cell r="I55" t="str">
            <v/>
          </cell>
          <cell r="J55" t="str">
            <v/>
          </cell>
        </row>
        <row r="56">
          <cell r="B56" t="str">
            <v>CUB</v>
          </cell>
          <cell r="C56" t="str">
            <v>Cuba</v>
          </cell>
          <cell r="D56" t="str">
            <v/>
          </cell>
          <cell r="E56" t="str">
            <v/>
          </cell>
          <cell r="F56" t="str">
            <v/>
          </cell>
          <cell r="G56">
            <v>11212191</v>
          </cell>
          <cell r="H56">
            <v>11256372.500000007</v>
          </cell>
          <cell r="I56">
            <v>11212190.999999998</v>
          </cell>
          <cell r="J56">
            <v>11194449.000000002</v>
          </cell>
        </row>
        <row r="57">
          <cell r="B57" t="str">
            <v>CUW</v>
          </cell>
          <cell r="C57" t="str">
            <v>Curacao</v>
          </cell>
          <cell r="D57" t="str">
            <v>High income</v>
          </cell>
          <cell r="E57" t="str">
            <v/>
          </cell>
          <cell r="F57" t="str">
            <v/>
          </cell>
          <cell r="G57">
            <v>149996</v>
          </cell>
          <cell r="H57">
            <v>190338.00000000009</v>
          </cell>
          <cell r="I57">
            <v>191163.49999999997</v>
          </cell>
          <cell r="J57">
            <v>192077.00000000003</v>
          </cell>
        </row>
        <row r="58">
          <cell r="B58" t="str">
            <v>CYM</v>
          </cell>
          <cell r="C58" t="str">
            <v>Cayman Islands</v>
          </cell>
          <cell r="D58" t="str">
            <v>High income</v>
          </cell>
          <cell r="E58" t="str">
            <v/>
          </cell>
          <cell r="F58" t="str">
            <v/>
          </cell>
          <cell r="G58">
            <v>68706</v>
          </cell>
          <cell r="H58">
            <v>68136.000000000029</v>
          </cell>
          <cell r="I58">
            <v>68705.499999999985</v>
          </cell>
          <cell r="J58">
            <v>69309.999999999971</v>
          </cell>
        </row>
        <row r="59">
          <cell r="B59" t="str">
            <v>CYP</v>
          </cell>
          <cell r="C59" t="str">
            <v>Cyprus</v>
          </cell>
          <cell r="D59" t="str">
            <v>High income</v>
          </cell>
          <cell r="E59" t="str">
            <v/>
          </cell>
          <cell r="F59" t="str">
            <v/>
          </cell>
          <cell r="G59">
            <v>1251488</v>
          </cell>
          <cell r="H59">
            <v>1244188</v>
          </cell>
          <cell r="I59">
            <v>1251488.5</v>
          </cell>
          <cell r="J59">
            <v>1260138</v>
          </cell>
        </row>
        <row r="60">
          <cell r="B60" t="str">
            <v>CZE</v>
          </cell>
          <cell r="C60" t="str">
            <v>Czechia</v>
          </cell>
          <cell r="D60" t="str">
            <v>High income</v>
          </cell>
          <cell r="E60" t="str">
            <v/>
          </cell>
          <cell r="F60" t="str">
            <v>OECD</v>
          </cell>
          <cell r="G60">
            <v>10672118</v>
          </cell>
          <cell r="H60">
            <v>10510750.5</v>
          </cell>
          <cell r="I60">
            <v>10493986</v>
          </cell>
          <cell r="J60">
            <v>10495294.999999996</v>
          </cell>
        </row>
        <row r="61">
          <cell r="B61" t="str">
            <v>DEU</v>
          </cell>
          <cell r="C61" t="str">
            <v>Germany</v>
          </cell>
          <cell r="D61" t="str">
            <v>High income</v>
          </cell>
          <cell r="E61" t="str">
            <v/>
          </cell>
          <cell r="F61" t="str">
            <v>OECD</v>
          </cell>
          <cell r="G61">
            <v>83797985</v>
          </cell>
          <cell r="H61">
            <v>83408554.500000015</v>
          </cell>
          <cell r="I61">
            <v>83369843.00000003</v>
          </cell>
          <cell r="J61">
            <v>83294632.5</v>
          </cell>
        </row>
        <row r="62">
          <cell r="B62" t="str">
            <v>DJI</v>
          </cell>
          <cell r="C62" t="str">
            <v>Djibouti</v>
          </cell>
          <cell r="D62" t="str">
            <v/>
          </cell>
          <cell r="E62" t="str">
            <v/>
          </cell>
          <cell r="F62" t="str">
            <v/>
          </cell>
          <cell r="G62">
            <v>1120849</v>
          </cell>
          <cell r="H62">
            <v>1105557.5</v>
          </cell>
          <cell r="I62">
            <v>1120848.5000000005</v>
          </cell>
          <cell r="J62">
            <v>1136454.4999999988</v>
          </cell>
        </row>
        <row r="63">
          <cell r="B63" t="str">
            <v>DMA</v>
          </cell>
          <cell r="C63" t="str">
            <v>Dominica</v>
          </cell>
          <cell r="D63" t="str">
            <v/>
          </cell>
          <cell r="E63" t="str">
            <v/>
          </cell>
          <cell r="F63" t="str">
            <v/>
          </cell>
          <cell r="G63">
            <v>72737</v>
          </cell>
          <cell r="H63">
            <v>72412.500000000029</v>
          </cell>
          <cell r="I63">
            <v>72737.5</v>
          </cell>
          <cell r="J63">
            <v>73040</v>
          </cell>
        </row>
        <row r="64">
          <cell r="B64" t="str">
            <v>DNK</v>
          </cell>
          <cell r="C64" t="str">
            <v>Denmark</v>
          </cell>
          <cell r="D64" t="str">
            <v>High income</v>
          </cell>
          <cell r="E64" t="str">
            <v/>
          </cell>
          <cell r="F64" t="str">
            <v>OECD</v>
          </cell>
          <cell r="G64">
            <v>5903037</v>
          </cell>
          <cell r="H64">
            <v>5854240.5</v>
          </cell>
          <cell r="I64">
            <v>5882261.4999999981</v>
          </cell>
          <cell r="J64">
            <v>5910912.9999999972</v>
          </cell>
        </row>
        <row r="65">
          <cell r="B65" t="str">
            <v>DOM</v>
          </cell>
          <cell r="C65" t="str">
            <v>Dominican Republic</v>
          </cell>
          <cell r="D65" t="str">
            <v/>
          </cell>
          <cell r="E65" t="str">
            <v>Latin America and the Caribbean</v>
          </cell>
          <cell r="F65" t="str">
            <v/>
          </cell>
          <cell r="G65">
            <v>11228821</v>
          </cell>
          <cell r="H65">
            <v>11117873.5</v>
          </cell>
          <cell r="I65">
            <v>11228821.000000002</v>
          </cell>
          <cell r="J65">
            <v>11332972.5</v>
          </cell>
        </row>
        <row r="66">
          <cell r="B66" t="str">
            <v>DZA</v>
          </cell>
          <cell r="C66" t="str">
            <v>Algeria</v>
          </cell>
          <cell r="D66" t="str">
            <v/>
          </cell>
          <cell r="E66" t="str">
            <v/>
          </cell>
          <cell r="F66" t="str">
            <v/>
          </cell>
          <cell r="G66">
            <v>44903225</v>
          </cell>
          <cell r="H66">
            <v>44177968.500000007</v>
          </cell>
          <cell r="I66">
            <v>44903225.000000007</v>
          </cell>
          <cell r="J66">
            <v>45606480.499999985</v>
          </cell>
        </row>
        <row r="67">
          <cell r="B67" t="str">
            <v>EAP</v>
          </cell>
          <cell r="C67" t="str">
            <v>East Asia &amp; Pacific (excluding high income)</v>
          </cell>
          <cell r="D67" t="str">
            <v/>
          </cell>
          <cell r="E67" t="str">
            <v/>
          </cell>
          <cell r="F67" t="str">
            <v/>
          </cell>
          <cell r="G67">
            <v>2129112126</v>
          </cell>
          <cell r="H67" t="str">
            <v/>
          </cell>
          <cell r="I67" t="str">
            <v/>
          </cell>
          <cell r="J67" t="str">
            <v/>
          </cell>
        </row>
        <row r="68">
          <cell r="B68" t="str">
            <v>EAR</v>
          </cell>
          <cell r="C68" t="str">
            <v>Early-demographic dividend</v>
          </cell>
          <cell r="D68" t="str">
            <v/>
          </cell>
          <cell r="E68" t="str">
            <v/>
          </cell>
          <cell r="F68" t="str">
            <v/>
          </cell>
          <cell r="G68">
            <v>3447398652</v>
          </cell>
          <cell r="H68" t="str">
            <v/>
          </cell>
          <cell r="I68" t="str">
            <v/>
          </cell>
          <cell r="J68" t="str">
            <v/>
          </cell>
        </row>
        <row r="69">
          <cell r="B69" t="str">
            <v>EAS</v>
          </cell>
          <cell r="C69" t="str">
            <v>East Asia &amp; Pacific</v>
          </cell>
          <cell r="D69" t="str">
            <v/>
          </cell>
          <cell r="E69" t="str">
            <v/>
          </cell>
          <cell r="F69" t="str">
            <v/>
          </cell>
          <cell r="G69">
            <v>2375162207</v>
          </cell>
          <cell r="H69" t="str">
            <v/>
          </cell>
          <cell r="I69" t="str">
            <v/>
          </cell>
          <cell r="J69" t="str">
            <v/>
          </cell>
        </row>
        <row r="70">
          <cell r="B70" t="str">
            <v>ECA</v>
          </cell>
          <cell r="C70" t="str">
            <v>Europe &amp; Central Asia (excluding high income)</v>
          </cell>
          <cell r="D70" t="str">
            <v/>
          </cell>
          <cell r="E70" t="str">
            <v/>
          </cell>
          <cell r="F70" t="str">
            <v/>
          </cell>
          <cell r="G70">
            <v>397824705</v>
          </cell>
          <cell r="H70" t="str">
            <v/>
          </cell>
          <cell r="I70" t="str">
            <v/>
          </cell>
          <cell r="J70" t="str">
            <v/>
          </cell>
        </row>
        <row r="71">
          <cell r="B71" t="str">
            <v>ECS</v>
          </cell>
          <cell r="C71" t="str">
            <v>Europe &amp; Central Asia</v>
          </cell>
          <cell r="D71" t="str">
            <v/>
          </cell>
          <cell r="E71" t="str">
            <v/>
          </cell>
          <cell r="F71" t="str">
            <v/>
          </cell>
          <cell r="G71">
            <v>920375568</v>
          </cell>
          <cell r="H71" t="str">
            <v/>
          </cell>
          <cell r="I71" t="str">
            <v/>
          </cell>
          <cell r="J71" t="str">
            <v/>
          </cell>
        </row>
        <row r="72">
          <cell r="B72" t="str">
            <v>ECU</v>
          </cell>
          <cell r="C72" t="str">
            <v>Ecuador</v>
          </cell>
          <cell r="D72" t="str">
            <v/>
          </cell>
          <cell r="E72" t="str">
            <v>Latin America and the Caribbean</v>
          </cell>
          <cell r="F72" t="str">
            <v/>
          </cell>
          <cell r="G72">
            <v>18001000</v>
          </cell>
          <cell r="H72">
            <v>17797737.000000015</v>
          </cell>
          <cell r="I72">
            <v>18000999.999999996</v>
          </cell>
          <cell r="J72">
            <v>18190483.999999996</v>
          </cell>
        </row>
        <row r="73">
          <cell r="B73" t="str">
            <v>EGY</v>
          </cell>
          <cell r="C73" t="str">
            <v>Egypt, Arab Rep.</v>
          </cell>
          <cell r="D73" t="str">
            <v/>
          </cell>
          <cell r="E73" t="str">
            <v/>
          </cell>
          <cell r="F73" t="str">
            <v/>
          </cell>
          <cell r="G73">
            <v>110990103</v>
          </cell>
          <cell r="H73">
            <v>109262177.49999997</v>
          </cell>
          <cell r="I73">
            <v>110990102.99999997</v>
          </cell>
          <cell r="J73">
            <v>112716598.50000001</v>
          </cell>
        </row>
        <row r="74">
          <cell r="B74" t="str">
            <v>EMU</v>
          </cell>
          <cell r="C74" t="str">
            <v>Euro area</v>
          </cell>
          <cell r="D74" t="str">
            <v/>
          </cell>
          <cell r="E74" t="str">
            <v/>
          </cell>
          <cell r="F74" t="str">
            <v/>
          </cell>
          <cell r="G74">
            <v>348331511</v>
          </cell>
          <cell r="H74" t="str">
            <v/>
          </cell>
          <cell r="I74" t="str">
            <v/>
          </cell>
          <cell r="J74" t="str">
            <v/>
          </cell>
        </row>
        <row r="75">
          <cell r="B75" t="str">
            <v>ERI</v>
          </cell>
          <cell r="C75" t="str">
            <v>Eritrea</v>
          </cell>
          <cell r="D75" t="str">
            <v/>
          </cell>
          <cell r="E75" t="str">
            <v/>
          </cell>
          <cell r="F75" t="str">
            <v/>
          </cell>
          <cell r="G75">
            <v>3684032</v>
          </cell>
          <cell r="H75">
            <v>3620312.0000000023</v>
          </cell>
          <cell r="I75">
            <v>3684031.5000000019</v>
          </cell>
          <cell r="J75">
            <v>3748901.5</v>
          </cell>
        </row>
        <row r="76">
          <cell r="B76" t="str">
            <v>ESP</v>
          </cell>
          <cell r="C76" t="str">
            <v>Spain</v>
          </cell>
          <cell r="D76" t="str">
            <v>High income</v>
          </cell>
          <cell r="E76" t="str">
            <v/>
          </cell>
          <cell r="F76" t="str">
            <v>OECD</v>
          </cell>
          <cell r="G76">
            <v>47778340</v>
          </cell>
          <cell r="H76">
            <v>47486934.999999993</v>
          </cell>
          <cell r="I76">
            <v>47558629.500000022</v>
          </cell>
          <cell r="J76">
            <v>47519627.5</v>
          </cell>
        </row>
        <row r="77">
          <cell r="B77" t="str">
            <v>EST</v>
          </cell>
          <cell r="C77" t="str">
            <v>Estonia</v>
          </cell>
          <cell r="D77" t="str">
            <v>High income</v>
          </cell>
          <cell r="E77" t="str">
            <v/>
          </cell>
          <cell r="F77" t="str">
            <v>OECD</v>
          </cell>
          <cell r="G77">
            <v>1348840</v>
          </cell>
          <cell r="H77">
            <v>1328701.0000000002</v>
          </cell>
          <cell r="I77">
            <v>1326062.0000000007</v>
          </cell>
          <cell r="J77">
            <v>1322765.4999999991</v>
          </cell>
        </row>
        <row r="78">
          <cell r="B78" t="str">
            <v>ETH</v>
          </cell>
          <cell r="C78" t="str">
            <v>Ethiopia</v>
          </cell>
          <cell r="D78" t="str">
            <v/>
          </cell>
          <cell r="E78" t="str">
            <v/>
          </cell>
          <cell r="F78" t="str">
            <v/>
          </cell>
          <cell r="G78">
            <v>123379924</v>
          </cell>
          <cell r="H78">
            <v>120283026.00000006</v>
          </cell>
          <cell r="I78">
            <v>123379924.50000004</v>
          </cell>
          <cell r="J78">
            <v>126527060.00000003</v>
          </cell>
        </row>
        <row r="79">
          <cell r="B79" t="str">
            <v>EUU</v>
          </cell>
          <cell r="C79" t="str">
            <v>European Union</v>
          </cell>
          <cell r="D79" t="str">
            <v/>
          </cell>
          <cell r="E79" t="str">
            <v/>
          </cell>
          <cell r="F79" t="str">
            <v/>
          </cell>
          <cell r="G79">
            <v>447370510</v>
          </cell>
          <cell r="H79" t="str">
            <v/>
          </cell>
          <cell r="I79" t="str">
            <v/>
          </cell>
          <cell r="J79" t="str">
            <v/>
          </cell>
        </row>
        <row r="80">
          <cell r="B80" t="str">
            <v>FCS</v>
          </cell>
          <cell r="C80" t="str">
            <v>Fragile and conflict affected situations</v>
          </cell>
          <cell r="D80" t="str">
            <v/>
          </cell>
          <cell r="E80" t="str">
            <v/>
          </cell>
          <cell r="F80" t="str">
            <v/>
          </cell>
          <cell r="G80">
            <v>1019139254</v>
          </cell>
          <cell r="H80" t="str">
            <v/>
          </cell>
          <cell r="I80" t="str">
            <v/>
          </cell>
          <cell r="J80" t="str">
            <v/>
          </cell>
        </row>
        <row r="81">
          <cell r="B81" t="str">
            <v>FIN</v>
          </cell>
          <cell r="C81" t="str">
            <v>Finland</v>
          </cell>
          <cell r="D81" t="str">
            <v>High income</v>
          </cell>
          <cell r="E81" t="str">
            <v/>
          </cell>
          <cell r="F81" t="str">
            <v>OECD</v>
          </cell>
          <cell r="G81">
            <v>5556106</v>
          </cell>
          <cell r="H81">
            <v>5535991.9999999981</v>
          </cell>
          <cell r="I81">
            <v>5540745.5000000009</v>
          </cell>
          <cell r="J81">
            <v>5545474.4999999981</v>
          </cell>
        </row>
        <row r="82">
          <cell r="B82" t="str">
            <v>FJI</v>
          </cell>
          <cell r="C82" t="str">
            <v>Fiji</v>
          </cell>
          <cell r="D82" t="str">
            <v/>
          </cell>
          <cell r="E82" t="str">
            <v/>
          </cell>
          <cell r="F82" t="str">
            <v/>
          </cell>
          <cell r="G82">
            <v>929766</v>
          </cell>
          <cell r="H82">
            <v>924609.49999999965</v>
          </cell>
          <cell r="I82">
            <v>929766.00000000035</v>
          </cell>
          <cell r="J82">
            <v>936375.50000000012</v>
          </cell>
        </row>
        <row r="83">
          <cell r="B83" t="str">
            <v>FRA</v>
          </cell>
          <cell r="C83" t="str">
            <v>France</v>
          </cell>
          <cell r="D83" t="str">
            <v>High income</v>
          </cell>
          <cell r="E83" t="str">
            <v/>
          </cell>
          <cell r="F83" t="str">
            <v>OECD</v>
          </cell>
          <cell r="G83">
            <v>67971311</v>
          </cell>
          <cell r="H83">
            <v>64531443.999999993</v>
          </cell>
          <cell r="I83">
            <v>64626628</v>
          </cell>
          <cell r="J83">
            <v>64756584.00000003</v>
          </cell>
        </row>
        <row r="84">
          <cell r="B84" t="str">
            <v>FRO</v>
          </cell>
          <cell r="C84" t="str">
            <v>Faroe Islands</v>
          </cell>
          <cell r="D84" t="str">
            <v>High income</v>
          </cell>
          <cell r="E84" t="str">
            <v/>
          </cell>
          <cell r="F84" t="str">
            <v/>
          </cell>
          <cell r="G84">
            <v>53090</v>
          </cell>
          <cell r="H84">
            <v>52888.500000000029</v>
          </cell>
          <cell r="I84">
            <v>53089.499999999978</v>
          </cell>
          <cell r="J84">
            <v>53269.499999999993</v>
          </cell>
        </row>
        <row r="85">
          <cell r="B85" t="str">
            <v>FSM</v>
          </cell>
          <cell r="C85" t="str">
            <v>Micronesia, Fed. Sts.</v>
          </cell>
          <cell r="D85" t="str">
            <v/>
          </cell>
          <cell r="E85" t="str">
            <v/>
          </cell>
          <cell r="F85" t="str">
            <v/>
          </cell>
          <cell r="G85">
            <v>114164</v>
          </cell>
          <cell r="H85">
            <v>113130.99999999999</v>
          </cell>
          <cell r="I85">
            <v>114164</v>
          </cell>
          <cell r="J85">
            <v>115224.00000000007</v>
          </cell>
        </row>
        <row r="86">
          <cell r="B86" t="str">
            <v>GAB</v>
          </cell>
          <cell r="C86" t="str">
            <v>Gabon</v>
          </cell>
          <cell r="D86" t="str">
            <v/>
          </cell>
          <cell r="E86" t="str">
            <v/>
          </cell>
          <cell r="F86" t="str">
            <v/>
          </cell>
          <cell r="G86">
            <v>2388992</v>
          </cell>
          <cell r="H86">
            <v>2341178.9999999986</v>
          </cell>
          <cell r="I86">
            <v>2388992.5000000005</v>
          </cell>
          <cell r="J86">
            <v>2436566.5000000019</v>
          </cell>
        </row>
        <row r="87">
          <cell r="B87" t="str">
            <v>GBR</v>
          </cell>
          <cell r="C87" t="str">
            <v>United Kingdom</v>
          </cell>
          <cell r="D87" t="str">
            <v>High income</v>
          </cell>
          <cell r="E87" t="str">
            <v/>
          </cell>
          <cell r="F87" t="str">
            <v>OECD</v>
          </cell>
          <cell r="G87">
            <v>66971395</v>
          </cell>
          <cell r="H87">
            <v>67281039.500000015</v>
          </cell>
          <cell r="I87">
            <v>67508935.499999985</v>
          </cell>
          <cell r="J87">
            <v>67736802.000000015</v>
          </cell>
        </row>
        <row r="88">
          <cell r="B88" t="str">
            <v>GEO</v>
          </cell>
          <cell r="C88" t="str">
            <v>Georgia</v>
          </cell>
          <cell r="D88" t="str">
            <v/>
          </cell>
          <cell r="E88" t="str">
            <v/>
          </cell>
          <cell r="F88" t="str">
            <v/>
          </cell>
          <cell r="G88">
            <v>3712502</v>
          </cell>
          <cell r="H88">
            <v>3757979.9999999986</v>
          </cell>
          <cell r="I88">
            <v>3744385.5000000005</v>
          </cell>
          <cell r="J88">
            <v>3728282.0000000014</v>
          </cell>
        </row>
        <row r="89">
          <cell r="B89" t="str">
            <v>GHA</v>
          </cell>
          <cell r="C89" t="str">
            <v>Ghana</v>
          </cell>
          <cell r="D89" t="str">
            <v/>
          </cell>
          <cell r="E89" t="str">
            <v/>
          </cell>
          <cell r="F89" t="str">
            <v/>
          </cell>
          <cell r="G89">
            <v>33475870</v>
          </cell>
          <cell r="H89">
            <v>32833031.499999996</v>
          </cell>
          <cell r="I89">
            <v>33475870.500000011</v>
          </cell>
          <cell r="J89">
            <v>34121985.00000003</v>
          </cell>
        </row>
        <row r="90">
          <cell r="B90" t="str">
            <v>GIB</v>
          </cell>
          <cell r="C90" t="str">
            <v>Gibraltar</v>
          </cell>
          <cell r="D90" t="str">
            <v>High income</v>
          </cell>
          <cell r="E90" t="str">
            <v/>
          </cell>
          <cell r="F90" t="str">
            <v/>
          </cell>
          <cell r="G90">
            <v>32649</v>
          </cell>
          <cell r="H90">
            <v>32669.500000000015</v>
          </cell>
          <cell r="I90">
            <v>32649</v>
          </cell>
          <cell r="J90">
            <v>32688.500000000011</v>
          </cell>
        </row>
        <row r="91">
          <cell r="B91" t="str">
            <v>GIN</v>
          </cell>
          <cell r="C91" t="str">
            <v>Guinea</v>
          </cell>
          <cell r="D91" t="str">
            <v/>
          </cell>
          <cell r="E91" t="str">
            <v/>
          </cell>
          <cell r="F91" t="str">
            <v/>
          </cell>
          <cell r="G91">
            <v>13859341</v>
          </cell>
          <cell r="H91">
            <v>13531906.000000004</v>
          </cell>
          <cell r="I91">
            <v>13859340.500000006</v>
          </cell>
          <cell r="J91">
            <v>14190612</v>
          </cell>
        </row>
        <row r="92">
          <cell r="B92" t="str">
            <v>GMB</v>
          </cell>
          <cell r="C92" t="str">
            <v>Gambia, The</v>
          </cell>
          <cell r="D92" t="str">
            <v/>
          </cell>
          <cell r="E92" t="str">
            <v/>
          </cell>
          <cell r="F92" t="str">
            <v/>
          </cell>
          <cell r="G92">
            <v>2705992</v>
          </cell>
          <cell r="H92">
            <v>2639915.5000000005</v>
          </cell>
          <cell r="I92">
            <v>2705991.9999999995</v>
          </cell>
          <cell r="J92">
            <v>2773167.9999999995</v>
          </cell>
        </row>
        <row r="93">
          <cell r="B93" t="str">
            <v>GNB</v>
          </cell>
          <cell r="C93" t="str">
            <v>Guinea-Bissau</v>
          </cell>
          <cell r="D93" t="str">
            <v/>
          </cell>
          <cell r="E93" t="str">
            <v/>
          </cell>
          <cell r="F93" t="str">
            <v/>
          </cell>
          <cell r="G93">
            <v>2105566</v>
          </cell>
          <cell r="H93">
            <v>2060720.9999999991</v>
          </cell>
          <cell r="I93">
            <v>2105565.4999999991</v>
          </cell>
          <cell r="J93">
            <v>2150841.9999999991</v>
          </cell>
        </row>
        <row r="94">
          <cell r="B94" t="str">
            <v>GNQ</v>
          </cell>
          <cell r="C94" t="str">
            <v>Equatorial Guinea</v>
          </cell>
          <cell r="D94" t="str">
            <v/>
          </cell>
          <cell r="E94" t="str">
            <v/>
          </cell>
          <cell r="F94" t="str">
            <v/>
          </cell>
          <cell r="G94">
            <v>1674908</v>
          </cell>
          <cell r="H94">
            <v>1634465.5000000002</v>
          </cell>
          <cell r="I94">
            <v>1674908</v>
          </cell>
          <cell r="J94">
            <v>1714671.4999999998</v>
          </cell>
        </row>
        <row r="95">
          <cell r="B95" t="str">
            <v>GRC</v>
          </cell>
          <cell r="C95" t="str">
            <v>Greece</v>
          </cell>
          <cell r="D95" t="str">
            <v>High income</v>
          </cell>
          <cell r="E95" t="str">
            <v/>
          </cell>
          <cell r="F95" t="str">
            <v>OECD</v>
          </cell>
          <cell r="G95">
            <v>10426919</v>
          </cell>
          <cell r="H95">
            <v>10445365</v>
          </cell>
          <cell r="I95">
            <v>10384971</v>
          </cell>
          <cell r="J95">
            <v>10341277.000000004</v>
          </cell>
        </row>
        <row r="96">
          <cell r="B96" t="str">
            <v>GRD</v>
          </cell>
          <cell r="C96" t="str">
            <v>Grenada</v>
          </cell>
          <cell r="D96" t="str">
            <v/>
          </cell>
          <cell r="E96" t="str">
            <v/>
          </cell>
          <cell r="F96" t="str">
            <v/>
          </cell>
          <cell r="G96">
            <v>125438</v>
          </cell>
          <cell r="H96">
            <v>124610.00000000007</v>
          </cell>
          <cell r="I96">
            <v>125437.50000000003</v>
          </cell>
          <cell r="J96">
            <v>126183.5</v>
          </cell>
        </row>
        <row r="97">
          <cell r="B97" t="str">
            <v>GRL</v>
          </cell>
          <cell r="C97" t="str">
            <v>Greenland</v>
          </cell>
          <cell r="D97" t="str">
            <v>High income</v>
          </cell>
          <cell r="E97" t="str">
            <v/>
          </cell>
          <cell r="F97" t="str">
            <v/>
          </cell>
          <cell r="G97">
            <v>56661</v>
          </cell>
          <cell r="H97">
            <v>56243.000000000007</v>
          </cell>
          <cell r="I97">
            <v>56465.999999999985</v>
          </cell>
          <cell r="J97">
            <v>56643.000000000029</v>
          </cell>
        </row>
        <row r="98">
          <cell r="B98" t="str">
            <v>GTM</v>
          </cell>
          <cell r="C98" t="str">
            <v>Guatemala</v>
          </cell>
          <cell r="D98" t="str">
            <v/>
          </cell>
          <cell r="E98" t="str">
            <v>Latin America and the Caribbean</v>
          </cell>
          <cell r="F98" t="str">
            <v/>
          </cell>
          <cell r="G98">
            <v>17357886</v>
          </cell>
          <cell r="H98">
            <v>17608483.500000011</v>
          </cell>
          <cell r="I98">
            <v>17843908.000000007</v>
          </cell>
          <cell r="J98">
            <v>18092026.000000007</v>
          </cell>
        </row>
        <row r="99">
          <cell r="B99" t="str">
            <v>GUM</v>
          </cell>
          <cell r="C99" t="str">
            <v>Guam</v>
          </cell>
          <cell r="D99" t="str">
            <v>High income</v>
          </cell>
          <cell r="E99" t="str">
            <v/>
          </cell>
          <cell r="F99" t="str">
            <v/>
          </cell>
          <cell r="G99">
            <v>171774</v>
          </cell>
          <cell r="H99">
            <v>170534.00000000006</v>
          </cell>
          <cell r="I99">
            <v>171774.49999999994</v>
          </cell>
          <cell r="J99">
            <v>172951.99999999997</v>
          </cell>
        </row>
        <row r="100">
          <cell r="B100" t="str">
            <v>GUY</v>
          </cell>
          <cell r="C100" t="str">
            <v>Guyana</v>
          </cell>
          <cell r="D100" t="str">
            <v>High income</v>
          </cell>
          <cell r="E100" t="str">
            <v>Latin America and the Caribbean</v>
          </cell>
          <cell r="F100" t="str">
            <v/>
          </cell>
          <cell r="G100">
            <v>808726</v>
          </cell>
          <cell r="H100">
            <v>804567</v>
          </cell>
          <cell r="I100">
            <v>808725.49999999988</v>
          </cell>
          <cell r="J100">
            <v>813833.99999999977</v>
          </cell>
        </row>
        <row r="101">
          <cell r="B101" t="str">
            <v>HIC</v>
          </cell>
          <cell r="C101" t="str">
            <v>High income</v>
          </cell>
          <cell r="D101" t="str">
            <v/>
          </cell>
          <cell r="E101" t="str">
            <v/>
          </cell>
          <cell r="F101" t="str">
            <v/>
          </cell>
          <cell r="G101">
            <v>1244364814</v>
          </cell>
          <cell r="H101" t="str">
            <v/>
          </cell>
          <cell r="I101" t="str">
            <v/>
          </cell>
          <cell r="J101" t="str">
            <v/>
          </cell>
        </row>
        <row r="102">
          <cell r="B102" t="str">
            <v>HKG</v>
          </cell>
          <cell r="C102" t="str">
            <v>Hong Kong SAR, China</v>
          </cell>
          <cell r="D102" t="str">
            <v>High income</v>
          </cell>
          <cell r="E102" t="str">
            <v/>
          </cell>
          <cell r="F102" t="str">
            <v/>
          </cell>
          <cell r="G102">
            <v>7346100</v>
          </cell>
          <cell r="H102">
            <v>7494578.4999999991</v>
          </cell>
          <cell r="I102">
            <v>7488865.0000000009</v>
          </cell>
          <cell r="J102">
            <v>7491608.4999999972</v>
          </cell>
        </row>
        <row r="103">
          <cell r="B103" t="str">
            <v>HND</v>
          </cell>
          <cell r="C103" t="str">
            <v>Honduras</v>
          </cell>
          <cell r="D103" t="str">
            <v/>
          </cell>
          <cell r="E103" t="str">
            <v>Latin America and the Caribbean</v>
          </cell>
          <cell r="F103" t="str">
            <v/>
          </cell>
          <cell r="G103">
            <v>10432860</v>
          </cell>
          <cell r="H103">
            <v>10278345.499999994</v>
          </cell>
          <cell r="I103">
            <v>10432859.5</v>
          </cell>
          <cell r="J103">
            <v>10593797.999999996</v>
          </cell>
        </row>
        <row r="104">
          <cell r="B104" t="str">
            <v>HPC</v>
          </cell>
          <cell r="C104" t="str">
            <v>Heavily indebted poor countries (HIPC)</v>
          </cell>
          <cell r="D104" t="str">
            <v/>
          </cell>
          <cell r="E104" t="str">
            <v/>
          </cell>
          <cell r="F104" t="str">
            <v/>
          </cell>
          <cell r="G104">
            <v>884288332</v>
          </cell>
          <cell r="H104" t="str">
            <v/>
          </cell>
          <cell r="I104" t="str">
            <v/>
          </cell>
          <cell r="J104" t="str">
            <v/>
          </cell>
        </row>
        <row r="105">
          <cell r="B105" t="str">
            <v>HRV</v>
          </cell>
          <cell r="C105" t="str">
            <v>Croatia</v>
          </cell>
          <cell r="D105" t="str">
            <v>High income</v>
          </cell>
          <cell r="E105" t="str">
            <v/>
          </cell>
          <cell r="F105" t="str">
            <v/>
          </cell>
          <cell r="G105">
            <v>3855600</v>
          </cell>
          <cell r="H105">
            <v>4060135.5000000014</v>
          </cell>
          <cell r="I105">
            <v>4030357.5</v>
          </cell>
          <cell r="J105">
            <v>4008616.5000000023</v>
          </cell>
        </row>
        <row r="106">
          <cell r="B106" t="str">
            <v>HTI</v>
          </cell>
          <cell r="C106" t="str">
            <v>Haiti</v>
          </cell>
          <cell r="D106" t="str">
            <v/>
          </cell>
          <cell r="E106" t="str">
            <v>Latin America and the Caribbean</v>
          </cell>
          <cell r="F106" t="str">
            <v/>
          </cell>
          <cell r="G106">
            <v>11584996</v>
          </cell>
          <cell r="H106">
            <v>11447569.000000004</v>
          </cell>
          <cell r="I106">
            <v>11584995.499999994</v>
          </cell>
          <cell r="J106">
            <v>11724763.499999994</v>
          </cell>
        </row>
        <row r="107">
          <cell r="B107" t="str">
            <v>HUN</v>
          </cell>
          <cell r="C107" t="str">
            <v>Hungary</v>
          </cell>
          <cell r="D107" t="str">
            <v>High income</v>
          </cell>
          <cell r="E107" t="str">
            <v/>
          </cell>
          <cell r="F107" t="str">
            <v>OECD</v>
          </cell>
          <cell r="G107">
            <v>9643048</v>
          </cell>
          <cell r="H107">
            <v>9709786.0000000019</v>
          </cell>
          <cell r="I107">
            <v>9967307.4999999981</v>
          </cell>
          <cell r="J107">
            <v>10156238.999999998</v>
          </cell>
        </row>
        <row r="108">
          <cell r="B108" t="str">
            <v>IBD</v>
          </cell>
          <cell r="C108" t="str">
            <v>IBRD only</v>
          </cell>
          <cell r="D108" t="str">
            <v/>
          </cell>
          <cell r="E108" t="str">
            <v/>
          </cell>
          <cell r="F108" t="str">
            <v/>
          </cell>
          <cell r="G108">
            <v>4913887020</v>
          </cell>
          <cell r="H108" t="str">
            <v/>
          </cell>
          <cell r="I108" t="str">
            <v/>
          </cell>
          <cell r="J108" t="str">
            <v/>
          </cell>
        </row>
        <row r="109">
          <cell r="B109" t="str">
            <v>IBT</v>
          </cell>
          <cell r="C109" t="str">
            <v>IDA &amp; IBRD total</v>
          </cell>
          <cell r="D109" t="str">
            <v/>
          </cell>
          <cell r="E109" t="str">
            <v/>
          </cell>
          <cell r="F109" t="str">
            <v/>
          </cell>
          <cell r="G109">
            <v>6754029970</v>
          </cell>
          <cell r="H109" t="str">
            <v/>
          </cell>
          <cell r="I109" t="str">
            <v/>
          </cell>
          <cell r="J109" t="str">
            <v/>
          </cell>
        </row>
        <row r="110">
          <cell r="B110" t="str">
            <v>IDA</v>
          </cell>
          <cell r="C110" t="str">
            <v>IDA total</v>
          </cell>
          <cell r="D110" t="str">
            <v/>
          </cell>
          <cell r="E110" t="str">
            <v/>
          </cell>
          <cell r="F110" t="str">
            <v/>
          </cell>
          <cell r="G110">
            <v>1840142950</v>
          </cell>
          <cell r="H110" t="str">
            <v/>
          </cell>
          <cell r="I110" t="str">
            <v/>
          </cell>
          <cell r="J110" t="str">
            <v/>
          </cell>
        </row>
        <row r="111">
          <cell r="B111" t="str">
            <v>IDB</v>
          </cell>
          <cell r="C111" t="str">
            <v>IDA blend</v>
          </cell>
          <cell r="D111" t="str">
            <v/>
          </cell>
          <cell r="E111" t="str">
            <v/>
          </cell>
          <cell r="F111" t="str">
            <v/>
          </cell>
          <cell r="G111">
            <v>607735968</v>
          </cell>
          <cell r="H111" t="str">
            <v/>
          </cell>
          <cell r="I111" t="str">
            <v/>
          </cell>
          <cell r="J111" t="str">
            <v/>
          </cell>
        </row>
        <row r="112">
          <cell r="B112" t="str">
            <v>IDN</v>
          </cell>
          <cell r="C112" t="str">
            <v>Indonesia</v>
          </cell>
          <cell r="D112" t="str">
            <v/>
          </cell>
          <cell r="E112" t="str">
            <v/>
          </cell>
          <cell r="F112" t="str">
            <v/>
          </cell>
          <cell r="G112">
            <v>275501339</v>
          </cell>
          <cell r="H112">
            <v>273753190.99999976</v>
          </cell>
          <cell r="I112">
            <v>275501339.00000012</v>
          </cell>
          <cell r="J112">
            <v>277534122.5</v>
          </cell>
        </row>
        <row r="113">
          <cell r="B113" t="str">
            <v>IDX</v>
          </cell>
          <cell r="C113" t="str">
            <v>IDA only</v>
          </cell>
          <cell r="D113" t="str">
            <v/>
          </cell>
          <cell r="E113" t="str">
            <v/>
          </cell>
          <cell r="F113" t="str">
            <v/>
          </cell>
          <cell r="G113">
            <v>1232406982</v>
          </cell>
          <cell r="H113" t="str">
            <v/>
          </cell>
          <cell r="I113" t="str">
            <v/>
          </cell>
          <cell r="J113" t="str">
            <v/>
          </cell>
        </row>
        <row r="114">
          <cell r="B114" t="str">
            <v>IMN</v>
          </cell>
          <cell r="C114" t="str">
            <v>Isle of Man</v>
          </cell>
          <cell r="D114" t="str">
            <v>High income</v>
          </cell>
          <cell r="E114" t="str">
            <v/>
          </cell>
          <cell r="F114" t="str">
            <v/>
          </cell>
          <cell r="G114">
            <v>84519</v>
          </cell>
          <cell r="H114">
            <v>84263.499999999985</v>
          </cell>
          <cell r="I114">
            <v>84519.5</v>
          </cell>
          <cell r="J114">
            <v>84710.000000000015</v>
          </cell>
        </row>
        <row r="115">
          <cell r="B115" t="str">
            <v>IND</v>
          </cell>
          <cell r="C115" t="str">
            <v>India</v>
          </cell>
          <cell r="D115" t="str">
            <v/>
          </cell>
          <cell r="E115" t="str">
            <v/>
          </cell>
          <cell r="F115" t="str">
            <v/>
          </cell>
          <cell r="G115">
            <v>1417173173</v>
          </cell>
          <cell r="H115">
            <v>1407563842.0000005</v>
          </cell>
          <cell r="I115">
            <v>1417173172.5000005</v>
          </cell>
          <cell r="J115">
            <v>1428627663</v>
          </cell>
        </row>
        <row r="116">
          <cell r="B116" t="str">
            <v>INX</v>
          </cell>
          <cell r="C116" t="str">
            <v>Not classified</v>
          </cell>
          <cell r="D116" t="str">
            <v/>
          </cell>
          <cell r="E116" t="str">
            <v/>
          </cell>
          <cell r="F116" t="str">
            <v/>
          </cell>
          <cell r="H116" t="str">
            <v/>
          </cell>
          <cell r="I116" t="str">
            <v/>
          </cell>
          <cell r="J116" t="str">
            <v/>
          </cell>
        </row>
        <row r="117">
          <cell r="B117" t="str">
            <v>IRL</v>
          </cell>
          <cell r="C117" t="str">
            <v>Ireland</v>
          </cell>
          <cell r="D117" t="str">
            <v>High income</v>
          </cell>
          <cell r="E117" t="str">
            <v/>
          </cell>
          <cell r="F117" t="str">
            <v>OECD</v>
          </cell>
          <cell r="G117">
            <v>5127170</v>
          </cell>
          <cell r="H117">
            <v>4986526.0000000019</v>
          </cell>
          <cell r="I117">
            <v>5023108.5</v>
          </cell>
          <cell r="J117">
            <v>5056934.5000000028</v>
          </cell>
        </row>
        <row r="118">
          <cell r="B118" t="str">
            <v>IRN</v>
          </cell>
          <cell r="C118" t="str">
            <v>Iran, Islamic Rep.</v>
          </cell>
          <cell r="D118" t="str">
            <v/>
          </cell>
          <cell r="E118" t="str">
            <v/>
          </cell>
          <cell r="F118" t="str">
            <v/>
          </cell>
          <cell r="G118">
            <v>88550570</v>
          </cell>
          <cell r="H118">
            <v>87923432.5</v>
          </cell>
          <cell r="I118">
            <v>88550570.00000003</v>
          </cell>
          <cell r="J118">
            <v>89172767</v>
          </cell>
        </row>
        <row r="119">
          <cell r="B119" t="str">
            <v>IRQ</v>
          </cell>
          <cell r="C119" t="str">
            <v>Iraq</v>
          </cell>
          <cell r="D119" t="str">
            <v/>
          </cell>
          <cell r="E119" t="str">
            <v/>
          </cell>
          <cell r="F119" t="str">
            <v/>
          </cell>
          <cell r="G119">
            <v>44496122</v>
          </cell>
          <cell r="H119">
            <v>43533592.500000015</v>
          </cell>
          <cell r="I119">
            <v>44496121.5</v>
          </cell>
          <cell r="J119">
            <v>45504560.000000015</v>
          </cell>
        </row>
        <row r="120">
          <cell r="B120" t="str">
            <v>ISL</v>
          </cell>
          <cell r="C120" t="str">
            <v>Iceland</v>
          </cell>
          <cell r="D120" t="str">
            <v>High income</v>
          </cell>
          <cell r="E120" t="str">
            <v/>
          </cell>
          <cell r="F120" t="str">
            <v>OECD</v>
          </cell>
          <cell r="G120">
            <v>382003</v>
          </cell>
          <cell r="H120">
            <v>370335</v>
          </cell>
          <cell r="I120">
            <v>372898.5</v>
          </cell>
          <cell r="J120">
            <v>375318.50000000012</v>
          </cell>
        </row>
        <row r="121">
          <cell r="B121" t="str">
            <v>ISR</v>
          </cell>
          <cell r="C121" t="str">
            <v>Israel</v>
          </cell>
          <cell r="D121" t="str">
            <v>High income</v>
          </cell>
          <cell r="E121" t="str">
            <v/>
          </cell>
          <cell r="F121" t="str">
            <v>OECD</v>
          </cell>
          <cell r="G121">
            <v>9557500</v>
          </cell>
          <cell r="H121">
            <v>8900059.0000000056</v>
          </cell>
          <cell r="I121">
            <v>9038309.0000000019</v>
          </cell>
          <cell r="J121">
            <v>9174519.4999999981</v>
          </cell>
        </row>
        <row r="122">
          <cell r="B122" t="str">
            <v>ITA</v>
          </cell>
          <cell r="C122" t="str">
            <v>Italy</v>
          </cell>
          <cell r="D122" t="str">
            <v>High income</v>
          </cell>
          <cell r="E122" t="str">
            <v/>
          </cell>
          <cell r="F122" t="str">
            <v>OECD</v>
          </cell>
          <cell r="G122">
            <v>58940425</v>
          </cell>
          <cell r="H122">
            <v>59240329.499999993</v>
          </cell>
          <cell r="I122">
            <v>59037473.999999978</v>
          </cell>
          <cell r="J122">
            <v>58870762.499999985</v>
          </cell>
        </row>
        <row r="123">
          <cell r="B123" t="str">
            <v>JAM</v>
          </cell>
          <cell r="C123" t="str">
            <v>Jamaica</v>
          </cell>
          <cell r="D123" t="str">
            <v/>
          </cell>
          <cell r="E123" t="str">
            <v>Latin America and the Caribbean</v>
          </cell>
          <cell r="F123" t="str">
            <v/>
          </cell>
          <cell r="G123">
            <v>2827377</v>
          </cell>
          <cell r="H123">
            <v>2827694.4999999995</v>
          </cell>
          <cell r="I123">
            <v>2827377.0000000009</v>
          </cell>
          <cell r="J123">
            <v>2825543.5</v>
          </cell>
        </row>
        <row r="124">
          <cell r="B124" t="str">
            <v>JOR</v>
          </cell>
          <cell r="C124" t="str">
            <v>Jordan</v>
          </cell>
          <cell r="D124" t="str">
            <v/>
          </cell>
          <cell r="E124" t="str">
            <v/>
          </cell>
          <cell r="F124" t="str">
            <v/>
          </cell>
          <cell r="G124">
            <v>11285869</v>
          </cell>
          <cell r="H124">
            <v>11148277.5</v>
          </cell>
          <cell r="I124">
            <v>11285868.500000004</v>
          </cell>
          <cell r="J124">
            <v>11337052.500000004</v>
          </cell>
        </row>
        <row r="125">
          <cell r="B125" t="str">
            <v>JPN</v>
          </cell>
          <cell r="C125" t="str">
            <v>Japan</v>
          </cell>
          <cell r="D125" t="str">
            <v>High income</v>
          </cell>
          <cell r="E125" t="str">
            <v/>
          </cell>
          <cell r="F125" t="str">
            <v>OECD</v>
          </cell>
          <cell r="G125">
            <v>125124989</v>
          </cell>
          <cell r="H125">
            <v>124612530.49999996</v>
          </cell>
          <cell r="I125">
            <v>123951692.00000003</v>
          </cell>
          <cell r="J125">
            <v>123294513.00000004</v>
          </cell>
        </row>
        <row r="126">
          <cell r="B126" t="str">
            <v>KAZ</v>
          </cell>
          <cell r="C126" t="str">
            <v>Kazakhstan</v>
          </cell>
          <cell r="D126" t="str">
            <v/>
          </cell>
          <cell r="E126" t="str">
            <v/>
          </cell>
          <cell r="F126" t="str">
            <v/>
          </cell>
          <cell r="G126">
            <v>19621972</v>
          </cell>
          <cell r="H126">
            <v>19196465.500000004</v>
          </cell>
          <cell r="I126">
            <v>19397997.999999993</v>
          </cell>
          <cell r="J126">
            <v>19606633.500000007</v>
          </cell>
        </row>
        <row r="127">
          <cell r="B127" t="str">
            <v>KEN</v>
          </cell>
          <cell r="C127" t="str">
            <v>Kenya</v>
          </cell>
          <cell r="D127" t="str">
            <v/>
          </cell>
          <cell r="E127" t="str">
            <v/>
          </cell>
          <cell r="F127" t="str">
            <v/>
          </cell>
          <cell r="G127">
            <v>54027487</v>
          </cell>
          <cell r="H127">
            <v>53005614.000000022</v>
          </cell>
          <cell r="I127">
            <v>54027486.999999985</v>
          </cell>
          <cell r="J127">
            <v>55100586.500000022</v>
          </cell>
        </row>
        <row r="128">
          <cell r="B128" t="str">
            <v>KGZ</v>
          </cell>
          <cell r="C128" t="str">
            <v>Kyrgyz Republic</v>
          </cell>
          <cell r="D128" t="str">
            <v/>
          </cell>
          <cell r="E128" t="str">
            <v/>
          </cell>
          <cell r="F128" t="str">
            <v/>
          </cell>
          <cell r="G128">
            <v>6974900</v>
          </cell>
          <cell r="H128">
            <v>6527743.5000000019</v>
          </cell>
          <cell r="I128">
            <v>6630623</v>
          </cell>
          <cell r="J128">
            <v>6735347.5000000019</v>
          </cell>
        </row>
        <row r="129">
          <cell r="B129" t="str">
            <v>KHM</v>
          </cell>
          <cell r="C129" t="str">
            <v>Cambodia</v>
          </cell>
          <cell r="D129" t="str">
            <v/>
          </cell>
          <cell r="E129" t="str">
            <v/>
          </cell>
          <cell r="F129" t="str">
            <v/>
          </cell>
          <cell r="G129">
            <v>16767842</v>
          </cell>
          <cell r="H129">
            <v>16589023.500000004</v>
          </cell>
          <cell r="I129">
            <v>16767842.499999998</v>
          </cell>
          <cell r="J129">
            <v>16944825.999999996</v>
          </cell>
        </row>
        <row r="130">
          <cell r="B130" t="str">
            <v>KIR</v>
          </cell>
          <cell r="C130" t="str">
            <v>Kiribati</v>
          </cell>
          <cell r="D130" t="str">
            <v/>
          </cell>
          <cell r="E130" t="str">
            <v/>
          </cell>
          <cell r="F130" t="str">
            <v/>
          </cell>
          <cell r="G130">
            <v>131232</v>
          </cell>
          <cell r="H130">
            <v>128874.00000000003</v>
          </cell>
          <cell r="I130">
            <v>131231.49999999997</v>
          </cell>
          <cell r="J130">
            <v>133515</v>
          </cell>
        </row>
        <row r="131">
          <cell r="B131" t="str">
            <v>KNA</v>
          </cell>
          <cell r="C131" t="str">
            <v>St. Kitts and Nevis</v>
          </cell>
          <cell r="D131" t="str">
            <v>High income</v>
          </cell>
          <cell r="E131" t="str">
            <v/>
          </cell>
          <cell r="F131" t="str">
            <v/>
          </cell>
          <cell r="G131">
            <v>47657</v>
          </cell>
          <cell r="H131">
            <v>47606.499999999993</v>
          </cell>
          <cell r="I131">
            <v>47657.500000000022</v>
          </cell>
          <cell r="J131">
            <v>47754.999999999978</v>
          </cell>
        </row>
        <row r="132">
          <cell r="B132" t="str">
            <v>KOR</v>
          </cell>
          <cell r="C132" t="str">
            <v>Korea, Rep.</v>
          </cell>
          <cell r="D132" t="str">
            <v>High income</v>
          </cell>
          <cell r="E132" t="str">
            <v/>
          </cell>
          <cell r="F132" t="str">
            <v>OECD</v>
          </cell>
          <cell r="G132">
            <v>51628117</v>
          </cell>
          <cell r="H132">
            <v>51830139</v>
          </cell>
          <cell r="I132">
            <v>51815809.499999993</v>
          </cell>
          <cell r="J132">
            <v>51784058.999999993</v>
          </cell>
        </row>
        <row r="133">
          <cell r="B133" t="str">
            <v>KWT</v>
          </cell>
          <cell r="C133" t="str">
            <v>Kuwait</v>
          </cell>
          <cell r="D133" t="str">
            <v>High income</v>
          </cell>
          <cell r="E133" t="str">
            <v/>
          </cell>
          <cell r="F133" t="str">
            <v/>
          </cell>
          <cell r="G133">
            <v>4268873</v>
          </cell>
          <cell r="H133">
            <v>4250113.9999999972</v>
          </cell>
          <cell r="I133">
            <v>4268873</v>
          </cell>
          <cell r="J133">
            <v>4310107.5000000009</v>
          </cell>
        </row>
        <row r="134">
          <cell r="B134" t="str">
            <v>LAC</v>
          </cell>
          <cell r="C134" t="str">
            <v>Latin America &amp; Caribbean (excluding high income)</v>
          </cell>
          <cell r="D134" t="str">
            <v/>
          </cell>
          <cell r="E134" t="str">
            <v/>
          </cell>
          <cell r="F134" t="str">
            <v/>
          </cell>
          <cell r="G134">
            <v>596596955</v>
          </cell>
          <cell r="H134" t="str">
            <v/>
          </cell>
          <cell r="I134" t="str">
            <v/>
          </cell>
          <cell r="J134" t="str">
            <v/>
          </cell>
        </row>
        <row r="135">
          <cell r="B135" t="str">
            <v>LAO</v>
          </cell>
          <cell r="C135" t="str">
            <v>Lao PDR</v>
          </cell>
          <cell r="D135" t="str">
            <v/>
          </cell>
          <cell r="E135" t="str">
            <v/>
          </cell>
          <cell r="F135" t="str">
            <v/>
          </cell>
          <cell r="G135">
            <v>7529475</v>
          </cell>
          <cell r="H135">
            <v>7425057.4999999981</v>
          </cell>
          <cell r="I135">
            <v>7529474.9999999991</v>
          </cell>
          <cell r="J135">
            <v>7633778.5000000009</v>
          </cell>
        </row>
        <row r="136">
          <cell r="B136" t="str">
            <v>LBN</v>
          </cell>
          <cell r="C136" t="str">
            <v>Lebanon</v>
          </cell>
          <cell r="D136" t="str">
            <v/>
          </cell>
          <cell r="E136" t="str">
            <v/>
          </cell>
          <cell r="F136" t="str">
            <v/>
          </cell>
          <cell r="G136">
            <v>5489739</v>
          </cell>
          <cell r="H136">
            <v>5592630.9999999991</v>
          </cell>
          <cell r="I136">
            <v>5489739.5000000047</v>
          </cell>
          <cell r="J136">
            <v>5353929.4999999981</v>
          </cell>
        </row>
        <row r="137">
          <cell r="B137" t="str">
            <v>LBR</v>
          </cell>
          <cell r="C137" t="str">
            <v>Liberia</v>
          </cell>
          <cell r="D137" t="str">
            <v/>
          </cell>
          <cell r="E137" t="str">
            <v/>
          </cell>
          <cell r="F137" t="str">
            <v/>
          </cell>
          <cell r="G137">
            <v>5302681</v>
          </cell>
          <cell r="H137">
            <v>5193415.5000000019</v>
          </cell>
          <cell r="I137">
            <v>5302681.0000000028</v>
          </cell>
          <cell r="J137">
            <v>5418376.4999999963</v>
          </cell>
        </row>
        <row r="138">
          <cell r="B138" t="str">
            <v>LBY</v>
          </cell>
          <cell r="C138" t="str">
            <v>Libya</v>
          </cell>
          <cell r="D138" t="str">
            <v/>
          </cell>
          <cell r="E138" t="str">
            <v/>
          </cell>
          <cell r="F138" t="str">
            <v/>
          </cell>
          <cell r="G138">
            <v>6812341</v>
          </cell>
          <cell r="H138">
            <v>6735276.9999999981</v>
          </cell>
          <cell r="I138">
            <v>6812341.0000000019</v>
          </cell>
          <cell r="J138">
            <v>6888387.9999999972</v>
          </cell>
        </row>
        <row r="139">
          <cell r="B139" t="str">
            <v>LCA</v>
          </cell>
          <cell r="C139" t="str">
            <v>St. Lucia</v>
          </cell>
          <cell r="D139" t="str">
            <v/>
          </cell>
          <cell r="E139" t="str">
            <v/>
          </cell>
          <cell r="F139" t="str">
            <v/>
          </cell>
          <cell r="G139">
            <v>179857</v>
          </cell>
          <cell r="H139">
            <v>179651.49999999991</v>
          </cell>
          <cell r="I139">
            <v>179857.50000000003</v>
          </cell>
          <cell r="J139">
            <v>180251</v>
          </cell>
        </row>
        <row r="140">
          <cell r="B140" t="str">
            <v>LCN</v>
          </cell>
          <cell r="C140" t="str">
            <v>Latin America &amp; Caribbean</v>
          </cell>
          <cell r="D140" t="str">
            <v/>
          </cell>
          <cell r="E140" t="str">
            <v/>
          </cell>
          <cell r="F140" t="str">
            <v/>
          </cell>
          <cell r="G140">
            <v>659310564</v>
          </cell>
          <cell r="H140" t="str">
            <v/>
          </cell>
          <cell r="I140" t="str">
            <v/>
          </cell>
          <cell r="J140" t="str">
            <v/>
          </cell>
        </row>
        <row r="141">
          <cell r="B141" t="str">
            <v>LDC</v>
          </cell>
          <cell r="C141" t="str">
            <v>Least developed countries: UN classification</v>
          </cell>
          <cell r="D141" t="str">
            <v/>
          </cell>
          <cell r="E141" t="str">
            <v/>
          </cell>
          <cell r="F141" t="str">
            <v/>
          </cell>
          <cell r="G141">
            <v>1124396999</v>
          </cell>
          <cell r="H141" t="str">
            <v/>
          </cell>
          <cell r="I141" t="str">
            <v/>
          </cell>
          <cell r="J141" t="str">
            <v/>
          </cell>
        </row>
        <row r="142">
          <cell r="B142" t="str">
            <v>LIC</v>
          </cell>
          <cell r="C142" t="str">
            <v>Low income</v>
          </cell>
          <cell r="D142" t="str">
            <v/>
          </cell>
          <cell r="E142" t="str">
            <v/>
          </cell>
          <cell r="F142" t="str">
            <v/>
          </cell>
          <cell r="G142">
            <v>703727949</v>
          </cell>
          <cell r="H142" t="str">
            <v/>
          </cell>
          <cell r="I142" t="str">
            <v/>
          </cell>
          <cell r="J142" t="str">
            <v/>
          </cell>
        </row>
        <row r="143">
          <cell r="B143" t="str">
            <v>LIE</v>
          </cell>
          <cell r="C143" t="str">
            <v>Liechtenstein</v>
          </cell>
          <cell r="D143" t="str">
            <v>High income</v>
          </cell>
          <cell r="E143" t="str">
            <v/>
          </cell>
          <cell r="F143" t="str">
            <v/>
          </cell>
          <cell r="G143">
            <v>39327</v>
          </cell>
          <cell r="H143">
            <v>39039.5</v>
          </cell>
          <cell r="I143">
            <v>39326.999999999993</v>
          </cell>
          <cell r="J143">
            <v>39584.500000000007</v>
          </cell>
        </row>
        <row r="144">
          <cell r="B144" t="str">
            <v>LKA</v>
          </cell>
          <cell r="C144" t="str">
            <v>Sri Lanka</v>
          </cell>
          <cell r="D144" t="str">
            <v/>
          </cell>
          <cell r="E144" t="str">
            <v/>
          </cell>
          <cell r="F144" t="str">
            <v/>
          </cell>
          <cell r="G144">
            <v>22181000</v>
          </cell>
          <cell r="H144">
            <v>21773440.500000004</v>
          </cell>
          <cell r="I144">
            <v>21832143.000000004</v>
          </cell>
          <cell r="J144">
            <v>21893578.999999989</v>
          </cell>
        </row>
        <row r="145">
          <cell r="B145" t="str">
            <v>LMC</v>
          </cell>
          <cell r="C145" t="str">
            <v>Lower middle income</v>
          </cell>
          <cell r="D145" t="str">
            <v/>
          </cell>
          <cell r="E145" t="str">
            <v/>
          </cell>
          <cell r="F145" t="str">
            <v/>
          </cell>
          <cell r="G145">
            <v>3190184199</v>
          </cell>
          <cell r="H145" t="str">
            <v/>
          </cell>
          <cell r="I145" t="str">
            <v/>
          </cell>
          <cell r="J145" t="str">
            <v/>
          </cell>
        </row>
        <row r="146">
          <cell r="B146" t="str">
            <v>LMY</v>
          </cell>
          <cell r="C146" t="str">
            <v>Low &amp; middle income</v>
          </cell>
          <cell r="D146" t="str">
            <v/>
          </cell>
          <cell r="E146" t="str">
            <v/>
          </cell>
          <cell r="F146" t="str">
            <v/>
          </cell>
          <cell r="G146">
            <v>6678280291</v>
          </cell>
          <cell r="H146" t="str">
            <v/>
          </cell>
          <cell r="I146" t="str">
            <v/>
          </cell>
          <cell r="J146" t="str">
            <v/>
          </cell>
        </row>
        <row r="147">
          <cell r="B147" t="str">
            <v>LSO</v>
          </cell>
          <cell r="C147" t="str">
            <v>Lesotho</v>
          </cell>
          <cell r="D147" t="str">
            <v/>
          </cell>
          <cell r="E147" t="str">
            <v/>
          </cell>
          <cell r="F147" t="str">
            <v/>
          </cell>
          <cell r="G147">
            <v>2305825</v>
          </cell>
          <cell r="H147">
            <v>2281454.5000000014</v>
          </cell>
          <cell r="I147">
            <v>2305825.5000000019</v>
          </cell>
          <cell r="J147">
            <v>2330317.4999999986</v>
          </cell>
        </row>
        <row r="148">
          <cell r="B148" t="str">
            <v>LTE</v>
          </cell>
          <cell r="C148" t="str">
            <v>Late-demographic dividend</v>
          </cell>
          <cell r="D148" t="str">
            <v/>
          </cell>
          <cell r="E148" t="str">
            <v/>
          </cell>
          <cell r="F148" t="str">
            <v/>
          </cell>
          <cell r="G148">
            <v>2325542891</v>
          </cell>
          <cell r="H148" t="str">
            <v/>
          </cell>
          <cell r="I148" t="str">
            <v/>
          </cell>
          <cell r="J148" t="str">
            <v/>
          </cell>
        </row>
        <row r="149">
          <cell r="B149" t="str">
            <v>LTU</v>
          </cell>
          <cell r="C149" t="str">
            <v>Lithuania</v>
          </cell>
          <cell r="D149" t="str">
            <v>High income</v>
          </cell>
          <cell r="E149" t="str">
            <v/>
          </cell>
          <cell r="F149" t="str">
            <v>OECD</v>
          </cell>
          <cell r="G149">
            <v>2831639</v>
          </cell>
          <cell r="H149">
            <v>2786650.5000000009</v>
          </cell>
          <cell r="I149">
            <v>2750055.0000000005</v>
          </cell>
          <cell r="J149">
            <v>2718351.5000000005</v>
          </cell>
        </row>
        <row r="150">
          <cell r="B150" t="str">
            <v>LUX</v>
          </cell>
          <cell r="C150" t="str">
            <v>Luxembourg</v>
          </cell>
          <cell r="D150" t="str">
            <v>High income</v>
          </cell>
          <cell r="E150" t="str">
            <v/>
          </cell>
          <cell r="F150" t="str">
            <v>OECD</v>
          </cell>
          <cell r="G150">
            <v>653103</v>
          </cell>
          <cell r="H150">
            <v>639321</v>
          </cell>
          <cell r="I150">
            <v>647599.00000000012</v>
          </cell>
          <cell r="J150">
            <v>654767.49999999977</v>
          </cell>
        </row>
        <row r="151">
          <cell r="B151" t="str">
            <v>LVA</v>
          </cell>
          <cell r="C151" t="str">
            <v>Latvia</v>
          </cell>
          <cell r="D151" t="str">
            <v>High income</v>
          </cell>
          <cell r="E151" t="str">
            <v/>
          </cell>
          <cell r="F151" t="str">
            <v>OECD</v>
          </cell>
          <cell r="G151">
            <v>1879383</v>
          </cell>
          <cell r="H151">
            <v>1873918.9999999998</v>
          </cell>
          <cell r="I151">
            <v>1850650.9999999993</v>
          </cell>
          <cell r="J151">
            <v>1830211.5000000002</v>
          </cell>
        </row>
        <row r="152">
          <cell r="B152" t="str">
            <v>MAC</v>
          </cell>
          <cell r="C152" t="str">
            <v>Macao SAR, China</v>
          </cell>
          <cell r="D152" t="str">
            <v>High income</v>
          </cell>
          <cell r="E152" t="str">
            <v/>
          </cell>
          <cell r="F152" t="str">
            <v/>
          </cell>
          <cell r="G152">
            <v>695168</v>
          </cell>
          <cell r="H152">
            <v>686607.00000000023</v>
          </cell>
          <cell r="I152">
            <v>695168.49999999953</v>
          </cell>
          <cell r="J152">
            <v>704149.50000000023</v>
          </cell>
        </row>
        <row r="153">
          <cell r="B153" t="str">
            <v>MAF</v>
          </cell>
          <cell r="C153" t="str">
            <v>St. Martin (French part)</v>
          </cell>
          <cell r="D153" t="str">
            <v>High income</v>
          </cell>
          <cell r="E153" t="str">
            <v/>
          </cell>
          <cell r="F153" t="str">
            <v/>
          </cell>
          <cell r="G153">
            <v>31791</v>
          </cell>
          <cell r="H153">
            <v>31947.500000000004</v>
          </cell>
          <cell r="I153">
            <v>31790.999999999996</v>
          </cell>
          <cell r="J153">
            <v>32077</v>
          </cell>
        </row>
        <row r="154">
          <cell r="B154" t="str">
            <v>MAR</v>
          </cell>
          <cell r="C154" t="str">
            <v>Morocco</v>
          </cell>
          <cell r="D154" t="str">
            <v/>
          </cell>
          <cell r="E154" t="str">
            <v/>
          </cell>
          <cell r="F154" t="str">
            <v/>
          </cell>
          <cell r="G154">
            <v>37457971</v>
          </cell>
          <cell r="H154">
            <v>37076584.500000007</v>
          </cell>
          <cell r="I154">
            <v>37457970.5</v>
          </cell>
          <cell r="J154">
            <v>37840044</v>
          </cell>
        </row>
        <row r="155">
          <cell r="B155" t="str">
            <v>MCO</v>
          </cell>
          <cell r="C155" t="str">
            <v>Monaco</v>
          </cell>
          <cell r="D155" t="str">
            <v>High income</v>
          </cell>
          <cell r="E155" t="str">
            <v/>
          </cell>
          <cell r="F155" t="str">
            <v/>
          </cell>
          <cell r="G155">
            <v>36469</v>
          </cell>
          <cell r="H155">
            <v>36685.999999999993</v>
          </cell>
          <cell r="I155">
            <v>36469</v>
          </cell>
          <cell r="J155">
            <v>36297.499999999985</v>
          </cell>
        </row>
        <row r="156">
          <cell r="B156" t="str">
            <v>MDA</v>
          </cell>
          <cell r="C156" t="str">
            <v>Moldova</v>
          </cell>
          <cell r="D156" t="str">
            <v/>
          </cell>
          <cell r="E156" t="str">
            <v/>
          </cell>
          <cell r="F156" t="str">
            <v/>
          </cell>
          <cell r="G156">
            <v>2538894</v>
          </cell>
          <cell r="H156">
            <v>3061506.4999999991</v>
          </cell>
          <cell r="I156">
            <v>3272995.9999999986</v>
          </cell>
          <cell r="J156">
            <v>3435931</v>
          </cell>
        </row>
        <row r="157">
          <cell r="B157" t="str">
            <v>MDG</v>
          </cell>
          <cell r="C157" t="str">
            <v>Madagascar</v>
          </cell>
          <cell r="D157" t="str">
            <v/>
          </cell>
          <cell r="E157" t="str">
            <v/>
          </cell>
          <cell r="F157" t="str">
            <v/>
          </cell>
          <cell r="G157">
            <v>29611714</v>
          </cell>
          <cell r="H157">
            <v>28915652.500000004</v>
          </cell>
          <cell r="I157">
            <v>29611714.000000004</v>
          </cell>
          <cell r="J157">
            <v>30325731.999999996</v>
          </cell>
        </row>
        <row r="158">
          <cell r="B158" t="str">
            <v>MDV</v>
          </cell>
          <cell r="C158" t="str">
            <v>Maldives</v>
          </cell>
          <cell r="D158" t="str">
            <v/>
          </cell>
          <cell r="E158" t="str">
            <v/>
          </cell>
          <cell r="F158" t="str">
            <v/>
          </cell>
          <cell r="G158">
            <v>523787</v>
          </cell>
          <cell r="H158">
            <v>521457.50000000035</v>
          </cell>
          <cell r="I158">
            <v>523786.99999999971</v>
          </cell>
          <cell r="J158">
            <v>521021.49999999971</v>
          </cell>
        </row>
        <row r="159">
          <cell r="B159" t="str">
            <v>MEA</v>
          </cell>
          <cell r="C159" t="str">
            <v>Middle East &amp; North Africa</v>
          </cell>
          <cell r="D159" t="str">
            <v/>
          </cell>
          <cell r="E159" t="str">
            <v/>
          </cell>
          <cell r="F159" t="str">
            <v/>
          </cell>
          <cell r="G159">
            <v>493279469</v>
          </cell>
          <cell r="H159" t="str">
            <v/>
          </cell>
          <cell r="I159" t="str">
            <v/>
          </cell>
          <cell r="J159" t="str">
            <v/>
          </cell>
        </row>
        <row r="160">
          <cell r="B160" t="str">
            <v>MEX</v>
          </cell>
          <cell r="C160" t="str">
            <v>Mexico</v>
          </cell>
          <cell r="D160" t="str">
            <v/>
          </cell>
          <cell r="E160" t="str">
            <v>Latin America and the Caribbean</v>
          </cell>
          <cell r="F160" t="str">
            <v>OECD</v>
          </cell>
          <cell r="G160">
            <v>127504125</v>
          </cell>
          <cell r="H160">
            <v>126705138.00000001</v>
          </cell>
          <cell r="I160">
            <v>127504125.49999999</v>
          </cell>
          <cell r="J160">
            <v>128455566.49999999</v>
          </cell>
        </row>
        <row r="161">
          <cell r="B161" t="str">
            <v>MHL</v>
          </cell>
          <cell r="C161" t="str">
            <v>Marshall Islands</v>
          </cell>
          <cell r="D161" t="str">
            <v/>
          </cell>
          <cell r="E161" t="str">
            <v/>
          </cell>
          <cell r="F161" t="str">
            <v/>
          </cell>
          <cell r="G161">
            <v>41569</v>
          </cell>
          <cell r="H161">
            <v>42050.000000000022</v>
          </cell>
          <cell r="I161">
            <v>41569.000000000007</v>
          </cell>
          <cell r="J161">
            <v>41996.000000000007</v>
          </cell>
        </row>
        <row r="162">
          <cell r="B162" t="str">
            <v>MIC</v>
          </cell>
          <cell r="C162" t="str">
            <v>Middle income</v>
          </cell>
          <cell r="D162" t="str">
            <v/>
          </cell>
          <cell r="E162" t="str">
            <v/>
          </cell>
          <cell r="F162" t="str">
            <v/>
          </cell>
          <cell r="G162">
            <v>5974552342</v>
          </cell>
          <cell r="H162" t="str">
            <v/>
          </cell>
          <cell r="I162" t="str">
            <v/>
          </cell>
          <cell r="J162" t="str">
            <v/>
          </cell>
        </row>
        <row r="163">
          <cell r="B163" t="str">
            <v>MKD</v>
          </cell>
          <cell r="C163" t="str">
            <v>North Macedonia</v>
          </cell>
          <cell r="D163" t="str">
            <v/>
          </cell>
          <cell r="E163" t="str">
            <v/>
          </cell>
          <cell r="F163" t="str">
            <v/>
          </cell>
          <cell r="G163">
            <v>2057679</v>
          </cell>
          <cell r="H163">
            <v>2103330.0000000005</v>
          </cell>
          <cell r="I163">
            <v>2093598.5</v>
          </cell>
          <cell r="J163">
            <v>2085678.9999999991</v>
          </cell>
        </row>
        <row r="164">
          <cell r="B164" t="str">
            <v>MLI</v>
          </cell>
          <cell r="C164" t="str">
            <v>Mali</v>
          </cell>
          <cell r="D164" t="str">
            <v/>
          </cell>
          <cell r="E164" t="str">
            <v/>
          </cell>
          <cell r="F164" t="str">
            <v/>
          </cell>
          <cell r="G164">
            <v>22593590</v>
          </cell>
          <cell r="H164">
            <v>21904982.999999996</v>
          </cell>
          <cell r="I164">
            <v>22593590.500000022</v>
          </cell>
          <cell r="J164">
            <v>23293698.499999996</v>
          </cell>
        </row>
        <row r="165">
          <cell r="B165" t="str">
            <v>MLT</v>
          </cell>
          <cell r="C165" t="str">
            <v>Malta</v>
          </cell>
          <cell r="D165" t="str">
            <v>High income</v>
          </cell>
          <cell r="E165" t="str">
            <v/>
          </cell>
          <cell r="F165" t="str">
            <v/>
          </cell>
          <cell r="G165">
            <v>531113</v>
          </cell>
          <cell r="H165">
            <v>526748</v>
          </cell>
          <cell r="I165">
            <v>533286</v>
          </cell>
          <cell r="J165">
            <v>535064.5</v>
          </cell>
        </row>
        <row r="166">
          <cell r="B166" t="str">
            <v>MMR</v>
          </cell>
          <cell r="C166" t="str">
            <v>Myanmar</v>
          </cell>
          <cell r="D166" t="str">
            <v/>
          </cell>
          <cell r="E166" t="str">
            <v/>
          </cell>
          <cell r="F166" t="str">
            <v/>
          </cell>
          <cell r="G166">
            <v>54179306</v>
          </cell>
          <cell r="H166">
            <v>53798084.500000015</v>
          </cell>
          <cell r="I166">
            <v>54179305.999999985</v>
          </cell>
          <cell r="J166">
            <v>54577996.999999993</v>
          </cell>
        </row>
        <row r="167">
          <cell r="B167" t="str">
            <v>MNA</v>
          </cell>
          <cell r="C167" t="str">
            <v>Middle East &amp; North Africa (excluding high income)</v>
          </cell>
          <cell r="D167" t="str">
            <v/>
          </cell>
          <cell r="E167" t="str">
            <v/>
          </cell>
          <cell r="F167" t="str">
            <v/>
          </cell>
          <cell r="G167">
            <v>424328381</v>
          </cell>
          <cell r="H167" t="str">
            <v/>
          </cell>
          <cell r="I167" t="str">
            <v/>
          </cell>
          <cell r="J167" t="str">
            <v/>
          </cell>
        </row>
        <row r="168">
          <cell r="B168" t="str">
            <v>MNE</v>
          </cell>
          <cell r="C168" t="str">
            <v>Montenegro</v>
          </cell>
          <cell r="D168" t="str">
            <v/>
          </cell>
          <cell r="E168" t="str">
            <v/>
          </cell>
          <cell r="F168" t="str">
            <v/>
          </cell>
          <cell r="G168">
            <v>617213</v>
          </cell>
          <cell r="H168">
            <v>627858.49999999965</v>
          </cell>
          <cell r="I168">
            <v>627082.5</v>
          </cell>
          <cell r="J168">
            <v>626484.49999999988</v>
          </cell>
        </row>
        <row r="169">
          <cell r="B169" t="str">
            <v>MNG</v>
          </cell>
          <cell r="C169" t="str">
            <v>Mongolia</v>
          </cell>
          <cell r="D169" t="str">
            <v/>
          </cell>
          <cell r="E169" t="str">
            <v/>
          </cell>
          <cell r="F169" t="str">
            <v/>
          </cell>
          <cell r="G169">
            <v>3398366</v>
          </cell>
          <cell r="H169">
            <v>3347782.4999999977</v>
          </cell>
          <cell r="I169">
            <v>3398366.0000000005</v>
          </cell>
          <cell r="J169">
            <v>3447156.5000000005</v>
          </cell>
        </row>
        <row r="170">
          <cell r="B170" t="str">
            <v>MNP</v>
          </cell>
          <cell r="C170" t="str">
            <v>Northern Mariana Islands</v>
          </cell>
          <cell r="D170" t="str">
            <v>High income</v>
          </cell>
          <cell r="E170" t="str">
            <v/>
          </cell>
          <cell r="F170" t="str">
            <v/>
          </cell>
          <cell r="G170">
            <v>49551</v>
          </cell>
          <cell r="H170">
            <v>49481.5</v>
          </cell>
          <cell r="I170">
            <v>49550.999999999985</v>
          </cell>
          <cell r="J170">
            <v>49795.999999999985</v>
          </cell>
        </row>
        <row r="171">
          <cell r="B171" t="str">
            <v>MOZ</v>
          </cell>
          <cell r="C171" t="str">
            <v>Mozambique</v>
          </cell>
          <cell r="D171" t="str">
            <v/>
          </cell>
          <cell r="E171" t="str">
            <v/>
          </cell>
          <cell r="F171" t="str">
            <v/>
          </cell>
          <cell r="G171">
            <v>32969518</v>
          </cell>
          <cell r="H171">
            <v>32077072.000000011</v>
          </cell>
          <cell r="I171">
            <v>32969518.500000007</v>
          </cell>
          <cell r="J171">
            <v>33897353.999999985</v>
          </cell>
        </row>
        <row r="172">
          <cell r="B172" t="str">
            <v>MRT</v>
          </cell>
          <cell r="C172" t="str">
            <v>Mauritania</v>
          </cell>
          <cell r="D172" t="str">
            <v/>
          </cell>
          <cell r="E172" t="str">
            <v/>
          </cell>
          <cell r="F172" t="str">
            <v/>
          </cell>
          <cell r="G172">
            <v>4736139</v>
          </cell>
          <cell r="H172">
            <v>4614974</v>
          </cell>
          <cell r="I172">
            <v>4736138.9999999991</v>
          </cell>
          <cell r="J172">
            <v>4862988.4999999953</v>
          </cell>
        </row>
        <row r="173">
          <cell r="B173" t="str">
            <v>MUS</v>
          </cell>
          <cell r="C173" t="str">
            <v>Mauritius</v>
          </cell>
          <cell r="D173" t="str">
            <v/>
          </cell>
          <cell r="E173" t="str">
            <v/>
          </cell>
          <cell r="F173" t="str">
            <v/>
          </cell>
          <cell r="G173">
            <v>1262523</v>
          </cell>
          <cell r="H173">
            <v>1298914.4999999995</v>
          </cell>
          <cell r="I173">
            <v>1299468.9999999986</v>
          </cell>
          <cell r="J173">
            <v>1300557.0000000002</v>
          </cell>
        </row>
        <row r="174">
          <cell r="B174" t="str">
            <v>MWI</v>
          </cell>
          <cell r="C174" t="str">
            <v>Malawi</v>
          </cell>
          <cell r="D174" t="str">
            <v/>
          </cell>
          <cell r="E174" t="str">
            <v/>
          </cell>
          <cell r="F174" t="str">
            <v/>
          </cell>
          <cell r="G174">
            <v>20405317</v>
          </cell>
          <cell r="H174">
            <v>19889742.000000011</v>
          </cell>
          <cell r="I174">
            <v>20405316.500000019</v>
          </cell>
          <cell r="J174">
            <v>20931750.999999989</v>
          </cell>
        </row>
        <row r="175">
          <cell r="B175" t="str">
            <v>MYS</v>
          </cell>
          <cell r="C175" t="str">
            <v>Malaysia</v>
          </cell>
          <cell r="D175" t="str">
            <v/>
          </cell>
          <cell r="E175" t="str">
            <v/>
          </cell>
          <cell r="F175" t="str">
            <v/>
          </cell>
          <cell r="G175">
            <v>33938221</v>
          </cell>
          <cell r="H175">
            <v>33573873.499999993</v>
          </cell>
          <cell r="I175">
            <v>33938221.499999993</v>
          </cell>
          <cell r="J175">
            <v>34308524.999999993</v>
          </cell>
        </row>
        <row r="176">
          <cell r="B176" t="str">
            <v>NAC</v>
          </cell>
          <cell r="C176" t="str">
            <v>North America</v>
          </cell>
          <cell r="D176" t="str">
            <v/>
          </cell>
          <cell r="E176" t="str">
            <v/>
          </cell>
          <cell r="F176" t="str">
            <v/>
          </cell>
          <cell r="G176">
            <v>372280991</v>
          </cell>
          <cell r="H176" t="str">
            <v/>
          </cell>
          <cell r="I176" t="str">
            <v/>
          </cell>
          <cell r="J176" t="str">
            <v/>
          </cell>
        </row>
        <row r="177">
          <cell r="B177" t="str">
            <v>NAM</v>
          </cell>
          <cell r="C177" t="str">
            <v>Namibia</v>
          </cell>
          <cell r="D177" t="str">
            <v/>
          </cell>
          <cell r="E177" t="str">
            <v/>
          </cell>
          <cell r="F177" t="str">
            <v/>
          </cell>
          <cell r="G177">
            <v>2567012</v>
          </cell>
          <cell r="H177">
            <v>2530150.5000000014</v>
          </cell>
          <cell r="I177">
            <v>2567012.4999999995</v>
          </cell>
          <cell r="J177">
            <v>2604171.9999999995</v>
          </cell>
        </row>
        <row r="178">
          <cell r="B178" t="str">
            <v>NCL</v>
          </cell>
          <cell r="C178" t="str">
            <v>New Caledonia</v>
          </cell>
          <cell r="D178" t="str">
            <v>High income</v>
          </cell>
          <cell r="E178" t="str">
            <v/>
          </cell>
          <cell r="F178" t="str">
            <v/>
          </cell>
          <cell r="G178">
            <v>269220</v>
          </cell>
          <cell r="H178">
            <v>287800</v>
          </cell>
          <cell r="I178">
            <v>289950.49999999988</v>
          </cell>
          <cell r="J178">
            <v>292991.00000000012</v>
          </cell>
        </row>
        <row r="179">
          <cell r="B179" t="str">
            <v>NER</v>
          </cell>
          <cell r="C179" t="str">
            <v>Niger</v>
          </cell>
          <cell r="D179" t="str">
            <v/>
          </cell>
          <cell r="E179" t="str">
            <v/>
          </cell>
          <cell r="F179" t="str">
            <v/>
          </cell>
          <cell r="G179">
            <v>26207977</v>
          </cell>
          <cell r="H179">
            <v>25252721.999999989</v>
          </cell>
          <cell r="I179">
            <v>26207976.5</v>
          </cell>
          <cell r="J179">
            <v>27202843</v>
          </cell>
        </row>
        <row r="180">
          <cell r="B180" t="str">
            <v>NGA</v>
          </cell>
          <cell r="C180" t="str">
            <v>Nigeria</v>
          </cell>
          <cell r="D180" t="str">
            <v/>
          </cell>
          <cell r="E180" t="str">
            <v/>
          </cell>
          <cell r="F180" t="str">
            <v/>
          </cell>
          <cell r="G180">
            <v>218541212</v>
          </cell>
          <cell r="H180">
            <v>213401322.49999997</v>
          </cell>
          <cell r="I180">
            <v>218541211.50000003</v>
          </cell>
          <cell r="J180">
            <v>223804632.00000009</v>
          </cell>
        </row>
        <row r="181">
          <cell r="B181" t="str">
            <v>NIC</v>
          </cell>
          <cell r="C181" t="str">
            <v>Nicaragua</v>
          </cell>
          <cell r="D181" t="str">
            <v/>
          </cell>
          <cell r="E181" t="str">
            <v>Latin America and the Caribbean</v>
          </cell>
          <cell r="F181" t="str">
            <v/>
          </cell>
          <cell r="G181">
            <v>6948392</v>
          </cell>
          <cell r="H181">
            <v>6850539.9999999981</v>
          </cell>
          <cell r="I181">
            <v>6948392</v>
          </cell>
          <cell r="J181">
            <v>7046310.5</v>
          </cell>
        </row>
        <row r="182">
          <cell r="B182" t="str">
            <v>NLD</v>
          </cell>
          <cell r="C182" t="str">
            <v>Netherlands</v>
          </cell>
          <cell r="D182" t="str">
            <v>High income</v>
          </cell>
          <cell r="E182" t="str">
            <v/>
          </cell>
          <cell r="F182" t="str">
            <v>OECD</v>
          </cell>
          <cell r="G182">
            <v>17700982</v>
          </cell>
          <cell r="H182">
            <v>17501695.499999993</v>
          </cell>
          <cell r="I182">
            <v>17564014.000000007</v>
          </cell>
          <cell r="J182">
            <v>17618298.5</v>
          </cell>
        </row>
        <row r="183">
          <cell r="B183" t="str">
            <v>NOR</v>
          </cell>
          <cell r="C183" t="str">
            <v>Norway</v>
          </cell>
          <cell r="D183" t="str">
            <v>High income</v>
          </cell>
          <cell r="E183" t="str">
            <v/>
          </cell>
          <cell r="F183" t="str">
            <v>OECD</v>
          </cell>
          <cell r="G183">
            <v>5457127</v>
          </cell>
          <cell r="H183">
            <v>5403021</v>
          </cell>
          <cell r="I183">
            <v>5434318.9999999981</v>
          </cell>
          <cell r="J183">
            <v>5474359.9999999991</v>
          </cell>
        </row>
        <row r="184">
          <cell r="B184" t="str">
            <v>NPL</v>
          </cell>
          <cell r="C184" t="str">
            <v>Nepal</v>
          </cell>
          <cell r="D184" t="str">
            <v/>
          </cell>
          <cell r="E184" t="str">
            <v/>
          </cell>
          <cell r="F184" t="str">
            <v/>
          </cell>
          <cell r="G184">
            <v>30547580</v>
          </cell>
          <cell r="H184">
            <v>30034989.500000011</v>
          </cell>
          <cell r="I184">
            <v>30547579.999999996</v>
          </cell>
          <cell r="J184">
            <v>30896590.000000022</v>
          </cell>
        </row>
        <row r="185">
          <cell r="B185" t="str">
            <v>NRU</v>
          </cell>
          <cell r="C185" t="str">
            <v>Nauru</v>
          </cell>
          <cell r="D185" t="str">
            <v>High income</v>
          </cell>
          <cell r="E185" t="str">
            <v/>
          </cell>
          <cell r="F185" t="str">
            <v/>
          </cell>
          <cell r="G185">
            <v>12668</v>
          </cell>
          <cell r="H185">
            <v>12511.5</v>
          </cell>
          <cell r="I185">
            <v>12668.000000000009</v>
          </cell>
          <cell r="J185">
            <v>12780.000000000011</v>
          </cell>
        </row>
        <row r="186">
          <cell r="B186" t="str">
            <v>NZL</v>
          </cell>
          <cell r="C186" t="str">
            <v>New Zealand</v>
          </cell>
          <cell r="D186" t="str">
            <v>High income</v>
          </cell>
          <cell r="E186" t="str">
            <v/>
          </cell>
          <cell r="F186" t="str">
            <v>OECD</v>
          </cell>
          <cell r="G186">
            <v>5124100</v>
          </cell>
          <cell r="H186">
            <v>5129727.4999999972</v>
          </cell>
          <cell r="I186">
            <v>5185288.5</v>
          </cell>
          <cell r="J186">
            <v>5228099.4999999981</v>
          </cell>
        </row>
        <row r="187">
          <cell r="B187" t="str">
            <v>OED</v>
          </cell>
          <cell r="C187" t="str">
            <v>OECD members</v>
          </cell>
          <cell r="D187" t="str">
            <v/>
          </cell>
          <cell r="E187" t="str">
            <v/>
          </cell>
          <cell r="F187" t="str">
            <v/>
          </cell>
          <cell r="G187">
            <v>1376606817</v>
          </cell>
          <cell r="H187" t="str">
            <v/>
          </cell>
          <cell r="I187" t="str">
            <v/>
          </cell>
          <cell r="J187" t="str">
            <v/>
          </cell>
        </row>
        <row r="188">
          <cell r="B188" t="str">
            <v>OMN</v>
          </cell>
          <cell r="C188" t="str">
            <v>Oman</v>
          </cell>
          <cell r="D188" t="str">
            <v>High income</v>
          </cell>
          <cell r="E188" t="str">
            <v/>
          </cell>
          <cell r="F188" t="str">
            <v/>
          </cell>
          <cell r="G188">
            <v>4576298</v>
          </cell>
          <cell r="H188">
            <v>4520471.0000000009</v>
          </cell>
          <cell r="I188">
            <v>4576297.9999999991</v>
          </cell>
          <cell r="J188">
            <v>4644384.0000000009</v>
          </cell>
        </row>
        <row r="189">
          <cell r="B189" t="str">
            <v>OSS</v>
          </cell>
          <cell r="C189" t="str">
            <v>Other small states</v>
          </cell>
          <cell r="D189" t="str">
            <v/>
          </cell>
          <cell r="E189" t="str">
            <v/>
          </cell>
          <cell r="F189" t="str">
            <v/>
          </cell>
          <cell r="G189">
            <v>33169026</v>
          </cell>
          <cell r="H189" t="str">
            <v/>
          </cell>
          <cell r="I189" t="str">
            <v/>
          </cell>
          <cell r="J189" t="str">
            <v/>
          </cell>
        </row>
        <row r="190">
          <cell r="B190" t="str">
            <v>PAK</v>
          </cell>
          <cell r="C190" t="str">
            <v>Pakistan</v>
          </cell>
          <cell r="D190" t="str">
            <v/>
          </cell>
          <cell r="E190" t="str">
            <v/>
          </cell>
          <cell r="F190" t="str">
            <v/>
          </cell>
          <cell r="G190">
            <v>235824862</v>
          </cell>
          <cell r="H190">
            <v>231402116.49999997</v>
          </cell>
          <cell r="I190">
            <v>235824862.50000012</v>
          </cell>
          <cell r="J190">
            <v>240485657.49999985</v>
          </cell>
        </row>
        <row r="191">
          <cell r="B191" t="str">
            <v>PAN</v>
          </cell>
          <cell r="C191" t="str">
            <v>Panama</v>
          </cell>
          <cell r="D191" t="str">
            <v>High income</v>
          </cell>
          <cell r="E191" t="str">
            <v>Latin America and the Caribbean</v>
          </cell>
          <cell r="F191" t="str">
            <v/>
          </cell>
          <cell r="G191">
            <v>4408581</v>
          </cell>
          <cell r="H191">
            <v>4351266.9999999963</v>
          </cell>
          <cell r="I191">
            <v>4408580.5</v>
          </cell>
          <cell r="J191">
            <v>4468086.4999999972</v>
          </cell>
        </row>
        <row r="192">
          <cell r="B192" t="str">
            <v>PER</v>
          </cell>
          <cell r="C192" t="str">
            <v>Peru</v>
          </cell>
          <cell r="D192" t="str">
            <v/>
          </cell>
          <cell r="E192" t="str">
            <v>Latin America and the Caribbean</v>
          </cell>
          <cell r="F192" t="str">
            <v/>
          </cell>
          <cell r="G192">
            <v>34049588</v>
          </cell>
          <cell r="H192">
            <v>33715471.499999985</v>
          </cell>
          <cell r="I192">
            <v>34049588.499999993</v>
          </cell>
          <cell r="J192">
            <v>34352718.499999978</v>
          </cell>
        </row>
        <row r="193">
          <cell r="B193" t="str">
            <v>PHL</v>
          </cell>
          <cell r="C193" t="str">
            <v>Philippines</v>
          </cell>
          <cell r="D193" t="str">
            <v/>
          </cell>
          <cell r="E193" t="str">
            <v/>
          </cell>
          <cell r="F193" t="str">
            <v/>
          </cell>
          <cell r="G193">
            <v>115559009</v>
          </cell>
          <cell r="H193">
            <v>113880328.00000001</v>
          </cell>
          <cell r="I193">
            <v>115559008.99999996</v>
          </cell>
          <cell r="J193">
            <v>117337367.99999996</v>
          </cell>
        </row>
        <row r="194">
          <cell r="B194" t="str">
            <v>PLW</v>
          </cell>
          <cell r="C194" t="str">
            <v>Palau</v>
          </cell>
          <cell r="D194" t="str">
            <v/>
          </cell>
          <cell r="E194" t="str">
            <v/>
          </cell>
          <cell r="F194" t="str">
            <v/>
          </cell>
          <cell r="G194">
            <v>18055</v>
          </cell>
          <cell r="H194">
            <v>18024</v>
          </cell>
          <cell r="I194">
            <v>18054.5</v>
          </cell>
          <cell r="J194">
            <v>18057.500000000004</v>
          </cell>
        </row>
        <row r="195">
          <cell r="B195" t="str">
            <v>PNG</v>
          </cell>
          <cell r="C195" t="str">
            <v>Papua New Guinea</v>
          </cell>
          <cell r="D195" t="str">
            <v/>
          </cell>
          <cell r="E195" t="str">
            <v/>
          </cell>
          <cell r="F195" t="str">
            <v/>
          </cell>
          <cell r="G195">
            <v>10142619</v>
          </cell>
          <cell r="H195">
            <v>9949436.9999999925</v>
          </cell>
          <cell r="I195">
            <v>10142618.5</v>
          </cell>
          <cell r="J195">
            <v>10329930.499999993</v>
          </cell>
        </row>
        <row r="196">
          <cell r="B196" t="str">
            <v>POL</v>
          </cell>
          <cell r="C196" t="str">
            <v>Poland</v>
          </cell>
          <cell r="D196" t="str">
            <v>High income</v>
          </cell>
          <cell r="E196" t="str">
            <v/>
          </cell>
          <cell r="F196" t="str">
            <v>OECD</v>
          </cell>
          <cell r="G196">
            <v>36821749</v>
          </cell>
          <cell r="H196">
            <v>38307725.500000037</v>
          </cell>
          <cell r="I196">
            <v>39857145.499999985</v>
          </cell>
          <cell r="J196">
            <v>41026067.500000015</v>
          </cell>
        </row>
        <row r="197">
          <cell r="B197" t="str">
            <v>PRE</v>
          </cell>
          <cell r="C197" t="str">
            <v>Pre-demographic dividend</v>
          </cell>
          <cell r="D197" t="str">
            <v/>
          </cell>
          <cell r="E197" t="str">
            <v/>
          </cell>
          <cell r="F197" t="str">
            <v/>
          </cell>
          <cell r="G197">
            <v>1038012552</v>
          </cell>
          <cell r="H197" t="str">
            <v/>
          </cell>
          <cell r="I197" t="str">
            <v/>
          </cell>
          <cell r="J197" t="str">
            <v/>
          </cell>
        </row>
        <row r="198">
          <cell r="B198" t="str">
            <v>PRI</v>
          </cell>
          <cell r="C198" t="str">
            <v>Puerto Rico</v>
          </cell>
          <cell r="D198" t="str">
            <v>High income</v>
          </cell>
          <cell r="E198" t="str">
            <v/>
          </cell>
          <cell r="F198" t="str">
            <v/>
          </cell>
          <cell r="G198">
            <v>3221789</v>
          </cell>
          <cell r="H198">
            <v>3256027.4999999995</v>
          </cell>
          <cell r="I198">
            <v>3252407.0000000005</v>
          </cell>
          <cell r="J198">
            <v>3260314.0000000023</v>
          </cell>
        </row>
        <row r="199">
          <cell r="B199" t="str">
            <v>PRK</v>
          </cell>
          <cell r="C199" t="str">
            <v>Korea, Dem. People's Rep.</v>
          </cell>
          <cell r="D199" t="str">
            <v/>
          </cell>
          <cell r="E199" t="str">
            <v/>
          </cell>
          <cell r="F199" t="str">
            <v/>
          </cell>
          <cell r="G199">
            <v>26069416</v>
          </cell>
          <cell r="H199">
            <v>25971909</v>
          </cell>
          <cell r="I199">
            <v>26069416.500000004</v>
          </cell>
          <cell r="J199">
            <v>26160821.5</v>
          </cell>
        </row>
        <row r="200">
          <cell r="B200" t="str">
            <v>PRT</v>
          </cell>
          <cell r="C200" t="str">
            <v>Portugal</v>
          </cell>
          <cell r="D200" t="str">
            <v>High income</v>
          </cell>
          <cell r="E200" t="str">
            <v/>
          </cell>
          <cell r="F200" t="str">
            <v>OECD</v>
          </cell>
          <cell r="G200">
            <v>10409704</v>
          </cell>
          <cell r="H200">
            <v>10290103</v>
          </cell>
          <cell r="I200">
            <v>10270865.000000004</v>
          </cell>
          <cell r="J200">
            <v>10247605.000000002</v>
          </cell>
        </row>
        <row r="201">
          <cell r="B201" t="str">
            <v>PRY</v>
          </cell>
          <cell r="C201" t="str">
            <v>Paraguay</v>
          </cell>
          <cell r="D201" t="str">
            <v/>
          </cell>
          <cell r="E201" t="str">
            <v>Latin America and the Caribbean</v>
          </cell>
          <cell r="F201" t="str">
            <v/>
          </cell>
          <cell r="G201">
            <v>6780744</v>
          </cell>
          <cell r="H201">
            <v>6703799.0000000028</v>
          </cell>
          <cell r="I201">
            <v>6780744</v>
          </cell>
          <cell r="J201">
            <v>6861523.5000000028</v>
          </cell>
        </row>
        <row r="202">
          <cell r="B202" t="str">
            <v>PSE</v>
          </cell>
          <cell r="C202" t="str">
            <v>West Bank and Gaza</v>
          </cell>
          <cell r="D202" t="str">
            <v/>
          </cell>
          <cell r="E202" t="str">
            <v/>
          </cell>
          <cell r="F202" t="str">
            <v/>
          </cell>
          <cell r="G202">
            <v>5043612</v>
          </cell>
          <cell r="H202">
            <v>5133392.0000000009</v>
          </cell>
          <cell r="I202">
            <v>5250071.9999999981</v>
          </cell>
          <cell r="J202">
            <v>5371230.0000000009</v>
          </cell>
        </row>
        <row r="203">
          <cell r="B203" t="str">
            <v>PSS</v>
          </cell>
          <cell r="C203" t="str">
            <v>Pacific island small states</v>
          </cell>
          <cell r="D203" t="str">
            <v/>
          </cell>
          <cell r="E203" t="str">
            <v/>
          </cell>
          <cell r="F203" t="str">
            <v/>
          </cell>
          <cell r="G203">
            <v>2639019</v>
          </cell>
          <cell r="H203" t="str">
            <v/>
          </cell>
          <cell r="I203" t="str">
            <v/>
          </cell>
          <cell r="J203" t="str">
            <v/>
          </cell>
        </row>
        <row r="204">
          <cell r="B204" t="str">
            <v>PST</v>
          </cell>
          <cell r="C204" t="str">
            <v>Post-demographic dividend</v>
          </cell>
          <cell r="D204" t="str">
            <v/>
          </cell>
          <cell r="E204" t="str">
            <v/>
          </cell>
          <cell r="F204" t="str">
            <v/>
          </cell>
          <cell r="G204">
            <v>1113495082</v>
          </cell>
          <cell r="H204" t="str">
            <v/>
          </cell>
          <cell r="I204" t="str">
            <v/>
          </cell>
          <cell r="J204" t="str">
            <v/>
          </cell>
        </row>
        <row r="205">
          <cell r="B205" t="str">
            <v>PYF</v>
          </cell>
          <cell r="C205" t="str">
            <v>French Polynesia</v>
          </cell>
          <cell r="D205" t="str">
            <v>High income</v>
          </cell>
          <cell r="E205" t="str">
            <v/>
          </cell>
          <cell r="F205" t="str">
            <v/>
          </cell>
          <cell r="G205">
            <v>306279</v>
          </cell>
          <cell r="H205">
            <v>304031.99999999994</v>
          </cell>
          <cell r="I205">
            <v>306279.00000000012</v>
          </cell>
          <cell r="J205">
            <v>308871.50000000006</v>
          </cell>
        </row>
        <row r="206">
          <cell r="B206" t="str">
            <v>QAT</v>
          </cell>
          <cell r="C206" t="str">
            <v>Qatar</v>
          </cell>
          <cell r="D206" t="str">
            <v>High income</v>
          </cell>
          <cell r="E206" t="str">
            <v/>
          </cell>
          <cell r="F206" t="str">
            <v/>
          </cell>
          <cell r="G206">
            <v>2695122</v>
          </cell>
          <cell r="H206">
            <v>2688234.9999999991</v>
          </cell>
          <cell r="I206">
            <v>2695122.0000000005</v>
          </cell>
          <cell r="J206">
            <v>2716391</v>
          </cell>
        </row>
        <row r="207">
          <cell r="B207" t="str">
            <v>ROU</v>
          </cell>
          <cell r="C207" t="str">
            <v>Romania</v>
          </cell>
          <cell r="D207" t="str">
            <v>High income</v>
          </cell>
          <cell r="E207" t="str">
            <v/>
          </cell>
          <cell r="F207" t="str">
            <v/>
          </cell>
          <cell r="G207">
            <v>19047009</v>
          </cell>
          <cell r="H207">
            <v>19328559.999999993</v>
          </cell>
          <cell r="I207">
            <v>19659266.499999985</v>
          </cell>
          <cell r="J207">
            <v>19892811.999999989</v>
          </cell>
        </row>
        <row r="208">
          <cell r="B208" t="str">
            <v>RUS</v>
          </cell>
          <cell r="C208" t="str">
            <v>Russian Federation</v>
          </cell>
          <cell r="D208" t="str">
            <v/>
          </cell>
          <cell r="E208" t="str">
            <v/>
          </cell>
          <cell r="F208" t="str">
            <v/>
          </cell>
          <cell r="G208">
            <v>144236933</v>
          </cell>
          <cell r="H208">
            <v>145102754.99999997</v>
          </cell>
          <cell r="I208">
            <v>144713314</v>
          </cell>
          <cell r="J208">
            <v>144444359.00000009</v>
          </cell>
        </row>
        <row r="209">
          <cell r="B209" t="str">
            <v>RWA</v>
          </cell>
          <cell r="C209" t="str">
            <v>Rwanda</v>
          </cell>
          <cell r="D209" t="str">
            <v/>
          </cell>
          <cell r="E209" t="str">
            <v/>
          </cell>
          <cell r="F209" t="str">
            <v/>
          </cell>
          <cell r="G209">
            <v>13776698</v>
          </cell>
          <cell r="H209">
            <v>13461887.499999998</v>
          </cell>
          <cell r="I209">
            <v>13776697.499999994</v>
          </cell>
          <cell r="J209">
            <v>14094683</v>
          </cell>
        </row>
        <row r="210">
          <cell r="B210" t="str">
            <v>SAS</v>
          </cell>
          <cell r="C210" t="str">
            <v>South Asia</v>
          </cell>
          <cell r="D210" t="str">
            <v/>
          </cell>
          <cell r="E210" t="str">
            <v/>
          </cell>
          <cell r="F210" t="str">
            <v/>
          </cell>
          <cell r="G210">
            <v>1919348000</v>
          </cell>
          <cell r="H210" t="str">
            <v/>
          </cell>
          <cell r="I210" t="str">
            <v/>
          </cell>
          <cell r="J210" t="str">
            <v/>
          </cell>
        </row>
        <row r="211">
          <cell r="B211" t="str">
            <v>SAU</v>
          </cell>
          <cell r="C211" t="str">
            <v>Saudi Arabia</v>
          </cell>
          <cell r="D211" t="str">
            <v>High income</v>
          </cell>
          <cell r="E211" t="str">
            <v/>
          </cell>
          <cell r="F211" t="str">
            <v/>
          </cell>
          <cell r="G211">
            <v>36408820</v>
          </cell>
          <cell r="H211">
            <v>35950396.000000022</v>
          </cell>
          <cell r="I211">
            <v>36408819.999999993</v>
          </cell>
          <cell r="J211">
            <v>36947024.999999978</v>
          </cell>
        </row>
        <row r="212">
          <cell r="B212" t="str">
            <v>SDN</v>
          </cell>
          <cell r="C212" t="str">
            <v>Sudan</v>
          </cell>
          <cell r="D212" t="str">
            <v/>
          </cell>
          <cell r="E212" t="str">
            <v/>
          </cell>
          <cell r="F212" t="str">
            <v/>
          </cell>
          <cell r="G212">
            <v>46874204</v>
          </cell>
          <cell r="H212">
            <v>45657201.5</v>
          </cell>
          <cell r="I212">
            <v>46874203.999999985</v>
          </cell>
          <cell r="J212">
            <v>48109006</v>
          </cell>
        </row>
        <row r="213">
          <cell r="B213" t="str">
            <v>SEN</v>
          </cell>
          <cell r="C213" t="str">
            <v>Senegal</v>
          </cell>
          <cell r="D213" t="str">
            <v/>
          </cell>
          <cell r="E213" t="str">
            <v/>
          </cell>
          <cell r="F213" t="str">
            <v/>
          </cell>
          <cell r="G213">
            <v>17316449</v>
          </cell>
          <cell r="H213">
            <v>16876719.999999996</v>
          </cell>
          <cell r="I213">
            <v>17316449</v>
          </cell>
          <cell r="J213">
            <v>17763163.000000011</v>
          </cell>
        </row>
        <row r="214">
          <cell r="B214" t="str">
            <v>SGP</v>
          </cell>
          <cell r="C214" t="str">
            <v>Singapore</v>
          </cell>
          <cell r="D214" t="str">
            <v>High income</v>
          </cell>
          <cell r="E214" t="str">
            <v/>
          </cell>
          <cell r="F214" t="str">
            <v/>
          </cell>
          <cell r="G214">
            <v>5637022</v>
          </cell>
          <cell r="H214">
            <v>5941060.5000000009</v>
          </cell>
          <cell r="I214">
            <v>5975688.5000000028</v>
          </cell>
          <cell r="J214">
            <v>6014722.9999999991</v>
          </cell>
        </row>
        <row r="215">
          <cell r="B215" t="str">
            <v>SLB</v>
          </cell>
          <cell r="C215" t="str">
            <v>Solomon Islands</v>
          </cell>
          <cell r="D215" t="str">
            <v/>
          </cell>
          <cell r="E215" t="str">
            <v/>
          </cell>
          <cell r="F215" t="str">
            <v/>
          </cell>
          <cell r="G215">
            <v>724273</v>
          </cell>
          <cell r="H215">
            <v>707851</v>
          </cell>
          <cell r="I215">
            <v>724272.49999999953</v>
          </cell>
          <cell r="J215">
            <v>740424.50000000012</v>
          </cell>
        </row>
        <row r="216">
          <cell r="B216" t="str">
            <v>SLE</v>
          </cell>
          <cell r="C216" t="str">
            <v>Sierra Leone</v>
          </cell>
          <cell r="D216" t="str">
            <v/>
          </cell>
          <cell r="E216" t="str">
            <v/>
          </cell>
          <cell r="F216" t="str">
            <v/>
          </cell>
          <cell r="G216">
            <v>8605718</v>
          </cell>
          <cell r="H216">
            <v>8420641.0000000037</v>
          </cell>
          <cell r="I216">
            <v>8605718.0000000056</v>
          </cell>
          <cell r="J216">
            <v>8791091.9999999944</v>
          </cell>
        </row>
        <row r="217">
          <cell r="B217" t="str">
            <v>SLV</v>
          </cell>
          <cell r="C217" t="str">
            <v>El Salvador</v>
          </cell>
          <cell r="D217" t="str">
            <v/>
          </cell>
          <cell r="E217" t="str">
            <v>Latin America and the Caribbean</v>
          </cell>
          <cell r="F217" t="str">
            <v/>
          </cell>
          <cell r="G217">
            <v>6336392</v>
          </cell>
          <cell r="H217">
            <v>6314167.5000000019</v>
          </cell>
          <cell r="I217">
            <v>6336392.0000000009</v>
          </cell>
          <cell r="J217">
            <v>6364942.4999999972</v>
          </cell>
        </row>
        <row r="218">
          <cell r="B218" t="str">
            <v>SMR</v>
          </cell>
          <cell r="C218" t="str">
            <v>San Marino</v>
          </cell>
          <cell r="D218" t="str">
            <v>High income</v>
          </cell>
          <cell r="E218" t="str">
            <v/>
          </cell>
          <cell r="F218" t="str">
            <v/>
          </cell>
          <cell r="G218">
            <v>33660</v>
          </cell>
          <cell r="H218">
            <v>33745.5</v>
          </cell>
          <cell r="I218">
            <v>33660.500000000007</v>
          </cell>
          <cell r="J218">
            <v>33641.999999999993</v>
          </cell>
        </row>
        <row r="219">
          <cell r="B219" t="str">
            <v>SOM</v>
          </cell>
          <cell r="C219" t="str">
            <v>Somalia</v>
          </cell>
          <cell r="D219" t="str">
            <v/>
          </cell>
          <cell r="E219" t="str">
            <v/>
          </cell>
          <cell r="F219" t="str">
            <v/>
          </cell>
          <cell r="G219">
            <v>17597511</v>
          </cell>
          <cell r="H219">
            <v>17065581.000000007</v>
          </cell>
          <cell r="I219">
            <v>17597510.999999993</v>
          </cell>
          <cell r="J219">
            <v>18143378.499999993</v>
          </cell>
        </row>
        <row r="220">
          <cell r="B220" t="str">
            <v>SRB</v>
          </cell>
          <cell r="C220" t="str">
            <v>Serbia</v>
          </cell>
          <cell r="D220" t="str">
            <v/>
          </cell>
          <cell r="E220" t="str">
            <v/>
          </cell>
          <cell r="F220" t="str">
            <v/>
          </cell>
          <cell r="G220">
            <v>6664449</v>
          </cell>
          <cell r="H220">
            <v>7296768.4999999991</v>
          </cell>
          <cell r="I220">
            <v>7221365.5000000019</v>
          </cell>
          <cell r="J220">
            <v>7149076.4999999981</v>
          </cell>
        </row>
        <row r="221">
          <cell r="B221" t="str">
            <v>SSA</v>
          </cell>
          <cell r="C221" t="str">
            <v>Sub-Saharan Africa (excluding high income)</v>
          </cell>
          <cell r="D221" t="str">
            <v/>
          </cell>
          <cell r="E221" t="str">
            <v/>
          </cell>
          <cell r="F221" t="str">
            <v/>
          </cell>
          <cell r="G221">
            <v>1211070124</v>
          </cell>
          <cell r="H221" t="str">
            <v/>
          </cell>
          <cell r="I221" t="str">
            <v/>
          </cell>
          <cell r="J221" t="str">
            <v/>
          </cell>
        </row>
        <row r="222">
          <cell r="B222" t="str">
            <v>SSD</v>
          </cell>
          <cell r="C222" t="str">
            <v>South Sudan</v>
          </cell>
          <cell r="D222" t="str">
            <v/>
          </cell>
          <cell r="E222" t="str">
            <v/>
          </cell>
          <cell r="F222" t="str">
            <v/>
          </cell>
          <cell r="G222">
            <v>10913164</v>
          </cell>
          <cell r="H222">
            <v>10748272.499999998</v>
          </cell>
          <cell r="I222">
            <v>10913163.5</v>
          </cell>
          <cell r="J222">
            <v>11088795.999999998</v>
          </cell>
        </row>
        <row r="223">
          <cell r="B223" t="str">
            <v>SSF</v>
          </cell>
          <cell r="C223" t="str">
            <v>Sub-Saharan Africa</v>
          </cell>
          <cell r="D223" t="str">
            <v/>
          </cell>
          <cell r="E223" t="str">
            <v/>
          </cell>
          <cell r="F223" t="str">
            <v/>
          </cell>
          <cell r="G223">
            <v>1211190002</v>
          </cell>
          <cell r="H223" t="str">
            <v/>
          </cell>
          <cell r="I223" t="str">
            <v/>
          </cell>
          <cell r="J223" t="str">
            <v/>
          </cell>
        </row>
        <row r="224">
          <cell r="B224" t="str">
            <v>SST</v>
          </cell>
          <cell r="C224" t="str">
            <v>Small states</v>
          </cell>
          <cell r="D224" t="str">
            <v/>
          </cell>
          <cell r="E224" t="str">
            <v/>
          </cell>
          <cell r="F224" t="str">
            <v/>
          </cell>
          <cell r="G224">
            <v>43313523</v>
          </cell>
          <cell r="H224" t="str">
            <v/>
          </cell>
          <cell r="I224" t="str">
            <v/>
          </cell>
          <cell r="J224" t="str">
            <v/>
          </cell>
        </row>
        <row r="225">
          <cell r="B225" t="str">
            <v>STP</v>
          </cell>
          <cell r="C225" t="str">
            <v>Sao Tome and Principe</v>
          </cell>
          <cell r="D225" t="str">
            <v/>
          </cell>
          <cell r="E225" t="str">
            <v/>
          </cell>
          <cell r="F225" t="str">
            <v/>
          </cell>
          <cell r="G225">
            <v>227380</v>
          </cell>
          <cell r="H225">
            <v>223107.49999999991</v>
          </cell>
          <cell r="I225">
            <v>227379.5</v>
          </cell>
          <cell r="J225">
            <v>231855.49999999997</v>
          </cell>
        </row>
        <row r="226">
          <cell r="B226" t="str">
            <v>SUR</v>
          </cell>
          <cell r="C226" t="str">
            <v>Suriname</v>
          </cell>
          <cell r="D226" t="str">
            <v/>
          </cell>
          <cell r="E226" t="str">
            <v>Latin America and the Caribbean</v>
          </cell>
          <cell r="F226" t="str">
            <v/>
          </cell>
          <cell r="G226">
            <v>618040</v>
          </cell>
          <cell r="H226">
            <v>612984.50000000023</v>
          </cell>
          <cell r="I226">
            <v>618040.5</v>
          </cell>
          <cell r="J226">
            <v>623236.50000000035</v>
          </cell>
        </row>
        <row r="227">
          <cell r="B227" t="str">
            <v>SVK</v>
          </cell>
          <cell r="C227" t="str">
            <v>Slovak Republic</v>
          </cell>
          <cell r="D227" t="str">
            <v>High income</v>
          </cell>
          <cell r="E227" t="str">
            <v/>
          </cell>
          <cell r="F227" t="str">
            <v>OECD</v>
          </cell>
          <cell r="G227">
            <v>5431752</v>
          </cell>
          <cell r="H227">
            <v>5447621.9999999981</v>
          </cell>
          <cell r="I227">
            <v>5643452.9999999991</v>
          </cell>
          <cell r="J227">
            <v>5795199.0000000037</v>
          </cell>
        </row>
        <row r="228">
          <cell r="B228" t="str">
            <v>SVN</v>
          </cell>
          <cell r="C228" t="str">
            <v>Slovenia</v>
          </cell>
          <cell r="D228" t="str">
            <v>High income</v>
          </cell>
          <cell r="E228" t="str">
            <v/>
          </cell>
          <cell r="F228" t="str">
            <v>OECD</v>
          </cell>
          <cell r="G228">
            <v>2111986</v>
          </cell>
          <cell r="H228">
            <v>2119409.5000000005</v>
          </cell>
          <cell r="I228">
            <v>2119843.9999999991</v>
          </cell>
          <cell r="J228">
            <v>2119674.5</v>
          </cell>
        </row>
        <row r="229">
          <cell r="B229" t="str">
            <v>SWE</v>
          </cell>
          <cell r="C229" t="str">
            <v>Sweden</v>
          </cell>
          <cell r="D229" t="str">
            <v>High income</v>
          </cell>
          <cell r="E229" t="str">
            <v/>
          </cell>
          <cell r="F229" t="str">
            <v>OECD</v>
          </cell>
          <cell r="G229">
            <v>10486941</v>
          </cell>
          <cell r="H229">
            <v>10467097</v>
          </cell>
          <cell r="I229">
            <v>10549347</v>
          </cell>
          <cell r="J229">
            <v>10612086</v>
          </cell>
        </row>
        <row r="230">
          <cell r="B230" t="str">
            <v>SWZ</v>
          </cell>
          <cell r="C230" t="str">
            <v>Eswatini</v>
          </cell>
          <cell r="D230" t="str">
            <v/>
          </cell>
          <cell r="E230" t="str">
            <v/>
          </cell>
          <cell r="F230" t="str">
            <v/>
          </cell>
          <cell r="G230">
            <v>1201670</v>
          </cell>
          <cell r="H230">
            <v>1192271.0000000002</v>
          </cell>
          <cell r="I230">
            <v>1201670.4999999995</v>
          </cell>
          <cell r="J230">
            <v>1210821.4999999995</v>
          </cell>
        </row>
        <row r="231">
          <cell r="B231" t="str">
            <v>SXM</v>
          </cell>
          <cell r="C231" t="str">
            <v>Sint Maarten (Dutch part)</v>
          </cell>
          <cell r="D231" t="str">
            <v>High income</v>
          </cell>
          <cell r="E231" t="str">
            <v/>
          </cell>
          <cell r="F231" t="str">
            <v/>
          </cell>
          <cell r="G231">
            <v>42848</v>
          </cell>
          <cell r="H231">
            <v>44041.999999999993</v>
          </cell>
          <cell r="I231">
            <v>44175.000000000015</v>
          </cell>
          <cell r="J231">
            <v>44222.000000000007</v>
          </cell>
        </row>
        <row r="232">
          <cell r="B232" t="str">
            <v>SYC</v>
          </cell>
          <cell r="C232" t="str">
            <v>Seychelles</v>
          </cell>
          <cell r="D232" t="str">
            <v>High income</v>
          </cell>
          <cell r="E232" t="str">
            <v/>
          </cell>
          <cell r="F232" t="str">
            <v/>
          </cell>
          <cell r="G232">
            <v>119878</v>
          </cell>
          <cell r="H232">
            <v>106470.49999999996</v>
          </cell>
          <cell r="I232">
            <v>107118.5</v>
          </cell>
          <cell r="J232">
            <v>107660.00000000001</v>
          </cell>
        </row>
        <row r="233">
          <cell r="B233" t="str">
            <v>SYR</v>
          </cell>
          <cell r="C233" t="str">
            <v>Syrian Arab Republic</v>
          </cell>
          <cell r="D233" t="str">
            <v/>
          </cell>
          <cell r="E233" t="str">
            <v/>
          </cell>
          <cell r="F233" t="str">
            <v/>
          </cell>
          <cell r="G233">
            <v>22125249</v>
          </cell>
          <cell r="H233">
            <v>21324367.000000004</v>
          </cell>
          <cell r="I233">
            <v>22125248.499999989</v>
          </cell>
          <cell r="J233">
            <v>23227013.499999985</v>
          </cell>
        </row>
        <row r="234">
          <cell r="B234" t="str">
            <v>TCA</v>
          </cell>
          <cell r="C234" t="str">
            <v>Turks and Caicos Islands</v>
          </cell>
          <cell r="D234" t="str">
            <v>High income</v>
          </cell>
          <cell r="E234" t="str">
            <v/>
          </cell>
          <cell r="F234" t="str">
            <v/>
          </cell>
          <cell r="G234">
            <v>45703</v>
          </cell>
          <cell r="H234">
            <v>45114.000000000029</v>
          </cell>
          <cell r="I234">
            <v>45702.500000000029</v>
          </cell>
          <cell r="J234">
            <v>46061.500000000029</v>
          </cell>
        </row>
        <row r="235">
          <cell r="B235" t="str">
            <v>TCD</v>
          </cell>
          <cell r="C235" t="str">
            <v>Chad</v>
          </cell>
          <cell r="D235" t="str">
            <v/>
          </cell>
          <cell r="E235" t="str">
            <v/>
          </cell>
          <cell r="F235" t="str">
            <v/>
          </cell>
          <cell r="G235">
            <v>17723315</v>
          </cell>
          <cell r="H235">
            <v>17179739.999999996</v>
          </cell>
          <cell r="I235">
            <v>17723314.500000004</v>
          </cell>
          <cell r="J235">
            <v>18278567.499999996</v>
          </cell>
        </row>
        <row r="236">
          <cell r="B236" t="str">
            <v>TEA</v>
          </cell>
          <cell r="C236" t="str">
            <v>East Asia &amp; Pacific (IDA &amp; IBRD countries)</v>
          </cell>
          <cell r="D236" t="str">
            <v/>
          </cell>
          <cell r="E236" t="str">
            <v/>
          </cell>
          <cell r="F236" t="str">
            <v/>
          </cell>
          <cell r="G236">
            <v>2103055378</v>
          </cell>
          <cell r="H236" t="str">
            <v/>
          </cell>
          <cell r="I236" t="str">
            <v/>
          </cell>
          <cell r="J236" t="str">
            <v/>
          </cell>
        </row>
        <row r="237">
          <cell r="B237" t="str">
            <v>TEC</v>
          </cell>
          <cell r="C237" t="str">
            <v>Europe &amp; Central Asia (IDA &amp; IBRD countries)</v>
          </cell>
          <cell r="D237" t="str">
            <v/>
          </cell>
          <cell r="E237" t="str">
            <v/>
          </cell>
          <cell r="F237" t="str">
            <v/>
          </cell>
          <cell r="G237">
            <v>457549063</v>
          </cell>
          <cell r="H237" t="str">
            <v/>
          </cell>
          <cell r="I237" t="str">
            <v/>
          </cell>
          <cell r="J237" t="str">
            <v/>
          </cell>
        </row>
        <row r="238">
          <cell r="B238" t="str">
            <v>TGO</v>
          </cell>
          <cell r="C238" t="str">
            <v>Togo</v>
          </cell>
          <cell r="D238" t="str">
            <v/>
          </cell>
          <cell r="E238" t="str">
            <v/>
          </cell>
          <cell r="F238" t="str">
            <v/>
          </cell>
          <cell r="G238">
            <v>8848699</v>
          </cell>
          <cell r="H238">
            <v>8644828.9999999981</v>
          </cell>
          <cell r="I238">
            <v>8848698.5000000019</v>
          </cell>
          <cell r="J238">
            <v>9053799.0000000037</v>
          </cell>
        </row>
        <row r="239">
          <cell r="B239" t="str">
            <v>THA</v>
          </cell>
          <cell r="C239" t="str">
            <v>Thailand</v>
          </cell>
          <cell r="D239" t="str">
            <v/>
          </cell>
          <cell r="E239" t="str">
            <v/>
          </cell>
          <cell r="F239" t="str">
            <v/>
          </cell>
          <cell r="G239">
            <v>71697030</v>
          </cell>
          <cell r="H239">
            <v>71601103</v>
          </cell>
          <cell r="I239">
            <v>71697029.500000015</v>
          </cell>
          <cell r="J239">
            <v>71801278.999999985</v>
          </cell>
        </row>
        <row r="240">
          <cell r="B240" t="str">
            <v>TJK</v>
          </cell>
          <cell r="C240" t="str">
            <v>Tajikistan</v>
          </cell>
          <cell r="D240" t="str">
            <v/>
          </cell>
          <cell r="E240" t="str">
            <v/>
          </cell>
          <cell r="F240" t="str">
            <v/>
          </cell>
          <cell r="G240">
            <v>9952787</v>
          </cell>
          <cell r="H240">
            <v>9750064.0000000019</v>
          </cell>
          <cell r="I240">
            <v>9952786.9999999981</v>
          </cell>
          <cell r="J240">
            <v>10143543.000000004</v>
          </cell>
        </row>
        <row r="241">
          <cell r="B241" t="str">
            <v>TKM</v>
          </cell>
          <cell r="C241" t="str">
            <v>Turkmenistan</v>
          </cell>
          <cell r="D241" t="str">
            <v/>
          </cell>
          <cell r="E241" t="str">
            <v/>
          </cell>
          <cell r="F241" t="str">
            <v/>
          </cell>
          <cell r="G241">
            <v>6430770</v>
          </cell>
          <cell r="H241">
            <v>6341855.0000000019</v>
          </cell>
          <cell r="I241">
            <v>6430770.5000000028</v>
          </cell>
          <cell r="J241">
            <v>6516099.9999999963</v>
          </cell>
        </row>
        <row r="242">
          <cell r="B242" t="str">
            <v>TLA</v>
          </cell>
          <cell r="C242" t="str">
            <v>Latin America &amp; the Caribbean (IDA &amp; IBRD countries)</v>
          </cell>
          <cell r="D242" t="str">
            <v/>
          </cell>
          <cell r="E242" t="str">
            <v/>
          </cell>
          <cell r="F242" t="str">
            <v/>
          </cell>
          <cell r="G242">
            <v>643602758</v>
          </cell>
          <cell r="H242" t="str">
            <v/>
          </cell>
          <cell r="I242" t="str">
            <v/>
          </cell>
          <cell r="J242" t="str">
            <v/>
          </cell>
        </row>
        <row r="243">
          <cell r="B243" t="str">
            <v>TLS</v>
          </cell>
          <cell r="C243" t="str">
            <v>Timor-Leste</v>
          </cell>
          <cell r="D243" t="str">
            <v/>
          </cell>
          <cell r="E243" t="str">
            <v/>
          </cell>
          <cell r="F243" t="str">
            <v/>
          </cell>
          <cell r="G243">
            <v>1341296</v>
          </cell>
          <cell r="H243">
            <v>1320941.9999999998</v>
          </cell>
          <cell r="I243">
            <v>1341296.0000000002</v>
          </cell>
          <cell r="J243">
            <v>1360595.9999999998</v>
          </cell>
        </row>
        <row r="244">
          <cell r="B244" t="str">
            <v>TMN</v>
          </cell>
          <cell r="C244" t="str">
            <v>Middle East &amp; North Africa (IDA &amp; IBRD countries)</v>
          </cell>
          <cell r="D244" t="str">
            <v/>
          </cell>
          <cell r="E244" t="str">
            <v/>
          </cell>
          <cell r="F244" t="str">
            <v/>
          </cell>
          <cell r="G244">
            <v>419284769</v>
          </cell>
          <cell r="H244" t="str">
            <v/>
          </cell>
          <cell r="I244" t="str">
            <v/>
          </cell>
          <cell r="J244" t="str">
            <v/>
          </cell>
        </row>
        <row r="245">
          <cell r="B245" t="str">
            <v>TON</v>
          </cell>
          <cell r="C245" t="str">
            <v>Tonga</v>
          </cell>
          <cell r="D245" t="str">
            <v/>
          </cell>
          <cell r="E245" t="str">
            <v/>
          </cell>
          <cell r="F245" t="str">
            <v/>
          </cell>
          <cell r="G245">
            <v>106858</v>
          </cell>
          <cell r="H245">
            <v>106017</v>
          </cell>
          <cell r="I245">
            <v>106857.5</v>
          </cell>
          <cell r="J245">
            <v>107773.00000000007</v>
          </cell>
        </row>
        <row r="246">
          <cell r="B246" t="str">
            <v>TSA</v>
          </cell>
          <cell r="C246" t="str">
            <v>South Asia (IDA &amp; IBRD)</v>
          </cell>
          <cell r="D246" t="str">
            <v/>
          </cell>
          <cell r="E246" t="str">
            <v/>
          </cell>
          <cell r="F246" t="str">
            <v/>
          </cell>
          <cell r="G246">
            <v>1919348000</v>
          </cell>
          <cell r="H246" t="str">
            <v/>
          </cell>
          <cell r="I246" t="str">
            <v/>
          </cell>
          <cell r="J246" t="str">
            <v/>
          </cell>
        </row>
        <row r="247">
          <cell r="B247" t="str">
            <v>TSS</v>
          </cell>
          <cell r="C247" t="str">
            <v>Sub-Saharan Africa (IDA &amp; IBRD countries)</v>
          </cell>
          <cell r="D247" t="str">
            <v/>
          </cell>
          <cell r="E247" t="str">
            <v/>
          </cell>
          <cell r="F247" t="str">
            <v/>
          </cell>
          <cell r="G247">
            <v>1211190002</v>
          </cell>
          <cell r="H247" t="str">
            <v/>
          </cell>
          <cell r="I247" t="str">
            <v/>
          </cell>
          <cell r="J247" t="str">
            <v/>
          </cell>
        </row>
        <row r="248">
          <cell r="B248" t="str">
            <v>TTO</v>
          </cell>
          <cell r="C248" t="str">
            <v>Trinidad and Tobago</v>
          </cell>
          <cell r="D248" t="str">
            <v>High income</v>
          </cell>
          <cell r="E248" t="str">
            <v>Latin America and the Caribbean</v>
          </cell>
          <cell r="F248" t="str">
            <v/>
          </cell>
          <cell r="G248">
            <v>1531044</v>
          </cell>
          <cell r="H248">
            <v>1525662.9999999991</v>
          </cell>
          <cell r="I248">
            <v>1531044.4999999998</v>
          </cell>
          <cell r="J248">
            <v>1534937.0000000005</v>
          </cell>
        </row>
        <row r="249">
          <cell r="B249" t="str">
            <v>TUN</v>
          </cell>
          <cell r="C249" t="str">
            <v>Tunisia</v>
          </cell>
          <cell r="D249" t="str">
            <v/>
          </cell>
          <cell r="E249" t="str">
            <v/>
          </cell>
          <cell r="F249" t="str">
            <v/>
          </cell>
          <cell r="G249">
            <v>12356117</v>
          </cell>
          <cell r="H249">
            <v>12262946.000000006</v>
          </cell>
          <cell r="I249">
            <v>12356117.000000004</v>
          </cell>
          <cell r="J249">
            <v>12458222.999999998</v>
          </cell>
        </row>
        <row r="250">
          <cell r="B250" t="str">
            <v>TUR</v>
          </cell>
          <cell r="C250" t="str">
            <v>Turkey</v>
          </cell>
          <cell r="D250" t="str">
            <v/>
          </cell>
          <cell r="E250" t="str">
            <v/>
          </cell>
          <cell r="F250" t="str">
            <v>OECD</v>
          </cell>
          <cell r="G250">
            <v>84979913</v>
          </cell>
          <cell r="H250">
            <v>84775403.50000003</v>
          </cell>
          <cell r="I250">
            <v>85341241.000000015</v>
          </cell>
          <cell r="J250">
            <v>85816199.000000015</v>
          </cell>
        </row>
        <row r="251">
          <cell r="B251" t="str">
            <v>TUV</v>
          </cell>
          <cell r="C251" t="str">
            <v>Tuvalu</v>
          </cell>
          <cell r="D251" t="str">
            <v/>
          </cell>
          <cell r="E251" t="str">
            <v/>
          </cell>
          <cell r="F251" t="str">
            <v/>
          </cell>
          <cell r="G251">
            <v>11312</v>
          </cell>
          <cell r="H251">
            <v>11203.500000000004</v>
          </cell>
          <cell r="I251">
            <v>11311.5</v>
          </cell>
          <cell r="J251">
            <v>11395.999999999993</v>
          </cell>
        </row>
        <row r="252">
          <cell r="B252" t="str">
            <v>TZA</v>
          </cell>
          <cell r="C252" t="str">
            <v>Tanzania</v>
          </cell>
          <cell r="D252" t="str">
            <v/>
          </cell>
          <cell r="E252" t="str">
            <v/>
          </cell>
          <cell r="F252" t="str">
            <v/>
          </cell>
          <cell r="G252">
            <v>65497748</v>
          </cell>
          <cell r="H252">
            <v>63588333.999999993</v>
          </cell>
          <cell r="I252">
            <v>65497748.000000045</v>
          </cell>
          <cell r="J252">
            <v>67438106.000000075</v>
          </cell>
        </row>
        <row r="253">
          <cell r="B253" t="str">
            <v>UGA</v>
          </cell>
          <cell r="C253" t="str">
            <v>Uganda</v>
          </cell>
          <cell r="D253" t="str">
            <v/>
          </cell>
          <cell r="E253" t="str">
            <v/>
          </cell>
          <cell r="F253" t="str">
            <v/>
          </cell>
          <cell r="G253">
            <v>47249585</v>
          </cell>
          <cell r="H253">
            <v>45853778.000000022</v>
          </cell>
          <cell r="I253">
            <v>47249584.999999978</v>
          </cell>
          <cell r="J253">
            <v>48582333.999999978</v>
          </cell>
        </row>
        <row r="254">
          <cell r="B254" t="str">
            <v>UKR</v>
          </cell>
          <cell r="C254" t="str">
            <v>Ukraine</v>
          </cell>
          <cell r="D254" t="str">
            <v/>
          </cell>
          <cell r="E254" t="str">
            <v/>
          </cell>
          <cell r="F254" t="str">
            <v/>
          </cell>
          <cell r="G254">
            <v>38000000</v>
          </cell>
          <cell r="H254">
            <v>43531421.999999978</v>
          </cell>
          <cell r="I254">
            <v>39701738.999999993</v>
          </cell>
          <cell r="J254">
            <v>36744633.500000007</v>
          </cell>
        </row>
        <row r="255">
          <cell r="B255" t="str">
            <v>UMC</v>
          </cell>
          <cell r="C255" t="str">
            <v>Upper middle income</v>
          </cell>
          <cell r="D255" t="str">
            <v/>
          </cell>
          <cell r="E255" t="str">
            <v/>
          </cell>
          <cell r="F255" t="str">
            <v/>
          </cell>
          <cell r="G255">
            <v>2784368143</v>
          </cell>
          <cell r="H255" t="str">
            <v/>
          </cell>
          <cell r="I255" t="str">
            <v/>
          </cell>
          <cell r="J255" t="str">
            <v/>
          </cell>
        </row>
        <row r="256">
          <cell r="B256" t="str">
            <v>URY</v>
          </cell>
          <cell r="C256" t="str">
            <v>Uruguay</v>
          </cell>
          <cell r="D256" t="str">
            <v>High income</v>
          </cell>
          <cell r="E256" t="str">
            <v>Latin America and the Caribbean</v>
          </cell>
          <cell r="F256" t="str">
            <v/>
          </cell>
          <cell r="G256">
            <v>3422794</v>
          </cell>
          <cell r="H256">
            <v>3426259.4999999995</v>
          </cell>
          <cell r="I256">
            <v>3422793.5</v>
          </cell>
          <cell r="J256">
            <v>3423108.4999999986</v>
          </cell>
        </row>
        <row r="257">
          <cell r="B257" t="str">
            <v>USA</v>
          </cell>
          <cell r="C257" t="str">
            <v>United States</v>
          </cell>
          <cell r="D257" t="str">
            <v>High income</v>
          </cell>
          <cell r="E257" t="str">
            <v/>
          </cell>
          <cell r="F257" t="str">
            <v>OECD</v>
          </cell>
          <cell r="G257">
            <v>333287557</v>
          </cell>
          <cell r="H257">
            <v>336997624</v>
          </cell>
          <cell r="I257">
            <v>338289856.99999982</v>
          </cell>
          <cell r="J257">
            <v>339996563.49999988</v>
          </cell>
        </row>
        <row r="258">
          <cell r="B258" t="str">
            <v>UZB</v>
          </cell>
          <cell r="C258" t="str">
            <v>Uzbekistan</v>
          </cell>
          <cell r="D258" t="str">
            <v/>
          </cell>
          <cell r="E258" t="str">
            <v/>
          </cell>
          <cell r="F258" t="str">
            <v/>
          </cell>
          <cell r="G258">
            <v>35648100</v>
          </cell>
          <cell r="H258">
            <v>34081448.999999993</v>
          </cell>
          <cell r="I258">
            <v>34627652.500000022</v>
          </cell>
          <cell r="J258">
            <v>35163943.500000015</v>
          </cell>
        </row>
        <row r="259">
          <cell r="B259" t="str">
            <v>VCT</v>
          </cell>
          <cell r="C259" t="str">
            <v>St. Vincent and the Grenadines</v>
          </cell>
          <cell r="D259" t="str">
            <v/>
          </cell>
          <cell r="E259" t="str">
            <v/>
          </cell>
          <cell r="F259" t="str">
            <v/>
          </cell>
          <cell r="G259">
            <v>103948</v>
          </cell>
          <cell r="H259">
            <v>104332</v>
          </cell>
          <cell r="I259">
            <v>103947.50000000001</v>
          </cell>
          <cell r="J259">
            <v>103698.5</v>
          </cell>
        </row>
        <row r="260">
          <cell r="B260" t="str">
            <v>VEN</v>
          </cell>
          <cell r="C260" t="str">
            <v>Venezuela</v>
          </cell>
          <cell r="D260" t="str">
            <v/>
          </cell>
          <cell r="E260" t="str">
            <v>Latin America and the Caribbean</v>
          </cell>
          <cell r="F260" t="str">
            <v/>
          </cell>
          <cell r="G260">
            <v>28301696</v>
          </cell>
          <cell r="H260">
            <v>28199866.500000004</v>
          </cell>
          <cell r="I260">
            <v>28301695.500000004</v>
          </cell>
          <cell r="J260">
            <v>28838498.999999985</v>
          </cell>
        </row>
        <row r="261">
          <cell r="B261" t="str">
            <v>VGB</v>
          </cell>
          <cell r="C261" t="str">
            <v>British Virgin Islands</v>
          </cell>
          <cell r="D261" t="str">
            <v>High income</v>
          </cell>
          <cell r="E261" t="str">
            <v/>
          </cell>
          <cell r="F261" t="str">
            <v/>
          </cell>
          <cell r="G261">
            <v>31305</v>
          </cell>
          <cell r="H261">
            <v>31121.999999999996</v>
          </cell>
          <cell r="I261">
            <v>31304.500000000007</v>
          </cell>
          <cell r="J261">
            <v>31538.000000000007</v>
          </cell>
        </row>
        <row r="262">
          <cell r="B262" t="str">
            <v>VIR</v>
          </cell>
          <cell r="C262" t="str">
            <v>Virgin Islands (U.S.)</v>
          </cell>
          <cell r="D262" t="str">
            <v>High income</v>
          </cell>
          <cell r="E262" t="str">
            <v/>
          </cell>
          <cell r="F262" t="str">
            <v/>
          </cell>
          <cell r="G262">
            <v>105413</v>
          </cell>
          <cell r="H262">
            <v>100091</v>
          </cell>
          <cell r="I262">
            <v>99464.999999999985</v>
          </cell>
          <cell r="J262">
            <v>98750.000000000044</v>
          </cell>
        </row>
        <row r="263">
          <cell r="B263" t="str">
            <v>VNM</v>
          </cell>
          <cell r="C263" t="str">
            <v>Viet Nam</v>
          </cell>
          <cell r="D263" t="str">
            <v/>
          </cell>
          <cell r="E263" t="str">
            <v/>
          </cell>
          <cell r="F263" t="str">
            <v/>
          </cell>
          <cell r="G263">
            <v>98186856</v>
          </cell>
          <cell r="H263">
            <v>97468028.499999985</v>
          </cell>
          <cell r="I263">
            <v>98186855.999999955</v>
          </cell>
          <cell r="J263">
            <v>98858949.99999997</v>
          </cell>
        </row>
        <row r="264">
          <cell r="B264" t="str">
            <v>VUT</v>
          </cell>
          <cell r="C264" t="str">
            <v>Vanuatu</v>
          </cell>
          <cell r="D264" t="str">
            <v/>
          </cell>
          <cell r="E264" t="str">
            <v/>
          </cell>
          <cell r="F264" t="str">
            <v/>
          </cell>
          <cell r="G264">
            <v>326740</v>
          </cell>
          <cell r="H264">
            <v>319136.5</v>
          </cell>
          <cell r="I264">
            <v>326740.49999999977</v>
          </cell>
          <cell r="J264">
            <v>334505.99999999994</v>
          </cell>
        </row>
        <row r="265">
          <cell r="B265" t="str">
            <v>WSM</v>
          </cell>
          <cell r="C265" t="str">
            <v>Samoa</v>
          </cell>
          <cell r="D265" t="str">
            <v/>
          </cell>
          <cell r="E265" t="str">
            <v/>
          </cell>
          <cell r="F265" t="str">
            <v/>
          </cell>
          <cell r="G265">
            <v>222382</v>
          </cell>
          <cell r="H265">
            <v>218764.00000000012</v>
          </cell>
          <cell r="I265">
            <v>222382.00000000006</v>
          </cell>
          <cell r="J265">
            <v>225681.00000000015</v>
          </cell>
        </row>
        <row r="266">
          <cell r="B266" t="str">
            <v>XKX</v>
          </cell>
          <cell r="C266" t="str">
            <v>Kosovo</v>
          </cell>
          <cell r="D266" t="str">
            <v/>
          </cell>
          <cell r="E266" t="str">
            <v/>
          </cell>
          <cell r="F266" t="str">
            <v/>
          </cell>
          <cell r="G266">
            <v>1761985</v>
          </cell>
          <cell r="H266">
            <v>1662009.4999999995</v>
          </cell>
          <cell r="I266">
            <v>1659713.5000000007</v>
          </cell>
          <cell r="J266">
            <v>1663594.4999999998</v>
          </cell>
        </row>
        <row r="267">
          <cell r="B267" t="str">
            <v>YEM</v>
          </cell>
          <cell r="C267" t="str">
            <v>Yemen, Rep.</v>
          </cell>
          <cell r="D267" t="str">
            <v/>
          </cell>
          <cell r="E267" t="str">
            <v/>
          </cell>
          <cell r="F267" t="str">
            <v/>
          </cell>
          <cell r="G267">
            <v>33696614</v>
          </cell>
          <cell r="H267">
            <v>32981641.499999989</v>
          </cell>
          <cell r="I267">
            <v>33696613.999999993</v>
          </cell>
          <cell r="J267">
            <v>34449825.000000015</v>
          </cell>
        </row>
        <row r="268">
          <cell r="B268" t="str">
            <v>ZAF</v>
          </cell>
          <cell r="C268" t="str">
            <v>South Africa</v>
          </cell>
          <cell r="D268" t="str">
            <v/>
          </cell>
          <cell r="E268" t="str">
            <v/>
          </cell>
          <cell r="F268" t="str">
            <v/>
          </cell>
          <cell r="G268">
            <v>59893885</v>
          </cell>
          <cell r="H268">
            <v>59392255</v>
          </cell>
          <cell r="I268">
            <v>59893885.5</v>
          </cell>
          <cell r="J268">
            <v>60414494.500000015</v>
          </cell>
        </row>
        <row r="269">
          <cell r="B269" t="str">
            <v>ZMB</v>
          </cell>
          <cell r="C269" t="str">
            <v>Zambia</v>
          </cell>
          <cell r="D269" t="str">
            <v/>
          </cell>
          <cell r="E269" t="str">
            <v/>
          </cell>
          <cell r="F269" t="str">
            <v/>
          </cell>
          <cell r="G269">
            <v>20017675</v>
          </cell>
          <cell r="H269">
            <v>19473124.999999996</v>
          </cell>
          <cell r="I269">
            <v>20017675.000000004</v>
          </cell>
          <cell r="J269">
            <v>20569737.500000011</v>
          </cell>
        </row>
        <row r="270">
          <cell r="B270" t="str">
            <v>ZWE</v>
          </cell>
          <cell r="C270" t="str">
            <v>Zimbabwe</v>
          </cell>
          <cell r="D270" t="str">
            <v/>
          </cell>
          <cell r="E270" t="str">
            <v/>
          </cell>
          <cell r="F270" t="str">
            <v/>
          </cell>
          <cell r="G270">
            <v>16320537</v>
          </cell>
          <cell r="H270">
            <v>15993524.000000002</v>
          </cell>
          <cell r="I270">
            <v>16320536.999999996</v>
          </cell>
          <cell r="J270">
            <v>16665408.500000013</v>
          </cell>
        </row>
        <row r="271">
          <cell r="B271" t="str">
            <v>TWN</v>
          </cell>
          <cell r="C271" t="str">
            <v>Taiwan, China</v>
          </cell>
          <cell r="D271" t="str">
            <v>High income</v>
          </cell>
          <cell r="H271">
            <v>23859912.000000011</v>
          </cell>
          <cell r="I271">
            <v>23893394.500000007</v>
          </cell>
          <cell r="J271">
            <v>23923276.500000007</v>
          </cell>
        </row>
        <row r="273">
          <cell r="B273" t="str">
            <v>WLD</v>
          </cell>
          <cell r="C273" t="str">
            <v>World</v>
          </cell>
          <cell r="G273">
            <v>7950946801</v>
          </cell>
          <cell r="H273">
            <v>7909295151.5000019</v>
          </cell>
          <cell r="I273">
            <v>7975105155.4999981</v>
          </cell>
          <cell r="J273">
            <v>8045311447.4999981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OP"/>
      <sheetName val="Groups&amp;Population"/>
      <sheetName val="WB_poverty"/>
      <sheetName val="HighIncome_oecd"/>
      <sheetName val="Fact1_data"/>
      <sheetName val="Fact1_2"/>
      <sheetName val="1bAnexo"/>
      <sheetName val="Fact3a"/>
      <sheetName val="Fact3_data"/>
      <sheetName val="Fact3b"/>
      <sheetName val="Fact4"/>
      <sheetName val="Fact5"/>
      <sheetName val="Fact6init"/>
      <sheetName val="agecom"/>
      <sheetName val="Fact5_predicextreme"/>
      <sheetName val="Fact5_predicmoderate"/>
      <sheetName val="Fact5_predicpoor_under5"/>
      <sheetName val="Fact6bh"/>
      <sheetName val="poverty_database"/>
      <sheetName val="Fact7d"/>
      <sheetName val="Sheet5"/>
      <sheetName val="Sheet4"/>
      <sheetName val="miembros"/>
      <sheetName val="otros"/>
      <sheetName val="Age_comp"/>
      <sheetName val="Fact2"/>
    </sheetNames>
    <sheetDataSet>
      <sheetData sheetId="0" refreshError="1"/>
      <sheetData sheetId="1">
        <row r="4">
          <cell r="B4" t="str">
            <v>isoalpha3</v>
          </cell>
          <cell r="C4" t="str">
            <v>Name</v>
          </cell>
          <cell r="D4" t="str">
            <v>High Income</v>
          </cell>
          <cell r="E4" t="str">
            <v>LAC</v>
          </cell>
          <cell r="F4" t="str">
            <v>OECD</v>
          </cell>
          <cell r="G4" t="str">
            <v>POP2022WB</v>
          </cell>
          <cell r="H4" t="str">
            <v>POP2021UN</v>
          </cell>
          <cell r="I4" t="str">
            <v>POP2022UN</v>
          </cell>
          <cell r="J4" t="str">
            <v>POP2023UN</v>
          </cell>
        </row>
        <row r="5">
          <cell r="C5" t="str">
            <v>Notes</v>
          </cell>
          <cell r="D5" t="str">
            <v>1/</v>
          </cell>
          <cell r="E5" t="str">
            <v>2/</v>
          </cell>
          <cell r="F5" t="str">
            <v>3/</v>
          </cell>
          <cell r="G5" t="str">
            <v>4/</v>
          </cell>
          <cell r="H5" t="str">
            <v>5/</v>
          </cell>
          <cell r="I5" t="str">
            <v>6/</v>
          </cell>
          <cell r="J5" t="str">
            <v>6/</v>
          </cell>
        </row>
        <row r="6">
          <cell r="B6" t="str">
            <v>ABW</v>
          </cell>
          <cell r="C6" t="str">
            <v>Aruba</v>
          </cell>
          <cell r="D6" t="str">
            <v>High income</v>
          </cell>
          <cell r="E6" t="str">
            <v/>
          </cell>
          <cell r="F6" t="str">
            <v/>
          </cell>
          <cell r="G6">
            <v>106445</v>
          </cell>
          <cell r="H6">
            <v>106536.49999999999</v>
          </cell>
          <cell r="I6">
            <v>106444.99999999999</v>
          </cell>
          <cell r="J6">
            <v>106276.99999999997</v>
          </cell>
        </row>
        <row r="7">
          <cell r="B7" t="str">
            <v>AFE</v>
          </cell>
          <cell r="C7" t="str">
            <v>Africa Eastern and Southern</v>
          </cell>
          <cell r="D7" t="str">
            <v/>
          </cell>
          <cell r="E7" t="str">
            <v/>
          </cell>
          <cell r="F7" t="str">
            <v/>
          </cell>
          <cell r="G7">
            <v>720859132</v>
          </cell>
          <cell r="H7" t="str">
            <v/>
          </cell>
          <cell r="I7" t="str">
            <v/>
          </cell>
          <cell r="J7" t="str">
            <v/>
          </cell>
        </row>
        <row r="8">
          <cell r="B8" t="str">
            <v>AFG</v>
          </cell>
          <cell r="C8" t="str">
            <v>Afghanistan</v>
          </cell>
          <cell r="D8" t="str">
            <v/>
          </cell>
          <cell r="E8" t="str">
            <v/>
          </cell>
          <cell r="F8" t="str">
            <v/>
          </cell>
          <cell r="G8">
            <v>41128771</v>
          </cell>
          <cell r="H8">
            <v>40099461.999999978</v>
          </cell>
          <cell r="I8">
            <v>41128771.000000037</v>
          </cell>
          <cell r="J8">
            <v>42239854</v>
          </cell>
        </row>
        <row r="9">
          <cell r="B9" t="str">
            <v>AFW</v>
          </cell>
          <cell r="C9" t="str">
            <v>Africa Western and Central</v>
          </cell>
          <cell r="D9" t="str">
            <v/>
          </cell>
          <cell r="E9" t="str">
            <v/>
          </cell>
          <cell r="F9" t="str">
            <v/>
          </cell>
          <cell r="G9">
            <v>490330870</v>
          </cell>
          <cell r="H9" t="str">
            <v/>
          </cell>
          <cell r="I9" t="str">
            <v/>
          </cell>
          <cell r="J9" t="str">
            <v/>
          </cell>
        </row>
        <row r="10">
          <cell r="B10" t="str">
            <v>AGO</v>
          </cell>
          <cell r="C10" t="str">
            <v>Angola</v>
          </cell>
          <cell r="D10" t="str">
            <v/>
          </cell>
          <cell r="E10" t="str">
            <v/>
          </cell>
          <cell r="F10" t="str">
            <v/>
          </cell>
          <cell r="G10">
            <v>35588987</v>
          </cell>
          <cell r="H10">
            <v>34503773.49999997</v>
          </cell>
          <cell r="I10">
            <v>35588987.00000003</v>
          </cell>
          <cell r="J10">
            <v>36684202.499999985</v>
          </cell>
        </row>
        <row r="11">
          <cell r="B11" t="str">
            <v>ALB</v>
          </cell>
          <cell r="C11" t="str">
            <v>Albania</v>
          </cell>
          <cell r="D11" t="str">
            <v/>
          </cell>
          <cell r="E11" t="str">
            <v/>
          </cell>
          <cell r="F11" t="str">
            <v/>
          </cell>
          <cell r="G11">
            <v>2777689</v>
          </cell>
          <cell r="H11">
            <v>2854710</v>
          </cell>
          <cell r="I11">
            <v>2842321</v>
          </cell>
          <cell r="J11">
            <v>2832439.0000000005</v>
          </cell>
        </row>
        <row r="12">
          <cell r="B12" t="str">
            <v>AND</v>
          </cell>
          <cell r="C12" t="str">
            <v>Andorra</v>
          </cell>
          <cell r="D12" t="str">
            <v>High income</v>
          </cell>
          <cell r="E12" t="str">
            <v/>
          </cell>
          <cell r="F12" t="str">
            <v/>
          </cell>
          <cell r="G12">
            <v>79824</v>
          </cell>
          <cell r="H12">
            <v>79033.999999999956</v>
          </cell>
          <cell r="I12">
            <v>79824</v>
          </cell>
          <cell r="J12">
            <v>80088.000000000044</v>
          </cell>
        </row>
        <row r="13">
          <cell r="B13" t="str">
            <v>ARB</v>
          </cell>
          <cell r="C13" t="str">
            <v>Arab World</v>
          </cell>
          <cell r="D13" t="str">
            <v/>
          </cell>
          <cell r="E13" t="str">
            <v/>
          </cell>
          <cell r="F13" t="str">
            <v/>
          </cell>
          <cell r="G13">
            <v>464684914</v>
          </cell>
          <cell r="H13" t="str">
            <v/>
          </cell>
          <cell r="I13" t="str">
            <v/>
          </cell>
          <cell r="J13" t="str">
            <v/>
          </cell>
        </row>
        <row r="14">
          <cell r="B14" t="str">
            <v>ARE</v>
          </cell>
          <cell r="C14" t="str">
            <v>United Arab Emirates</v>
          </cell>
          <cell r="D14" t="str">
            <v>High income</v>
          </cell>
          <cell r="E14" t="str">
            <v/>
          </cell>
          <cell r="F14" t="str">
            <v/>
          </cell>
          <cell r="G14">
            <v>9441129</v>
          </cell>
          <cell r="H14">
            <v>9365144.4999999944</v>
          </cell>
          <cell r="I14">
            <v>9441128.5000000019</v>
          </cell>
          <cell r="J14">
            <v>9516871</v>
          </cell>
        </row>
        <row r="15">
          <cell r="B15" t="str">
            <v>ARG</v>
          </cell>
          <cell r="C15" t="str">
            <v>Argentina</v>
          </cell>
          <cell r="D15" t="str">
            <v/>
          </cell>
          <cell r="E15" t="str">
            <v>Latin America and the Caribbean</v>
          </cell>
          <cell r="F15" t="str">
            <v/>
          </cell>
          <cell r="G15">
            <v>46234830</v>
          </cell>
          <cell r="H15">
            <v>45276780.00000003</v>
          </cell>
          <cell r="I15">
            <v>45510317.999999993</v>
          </cell>
          <cell r="J15">
            <v>45773883.999999993</v>
          </cell>
        </row>
        <row r="16">
          <cell r="B16" t="str">
            <v>ARM</v>
          </cell>
          <cell r="C16" t="str">
            <v>Armenia</v>
          </cell>
          <cell r="D16" t="str">
            <v/>
          </cell>
          <cell r="E16" t="str">
            <v/>
          </cell>
          <cell r="F16" t="str">
            <v/>
          </cell>
          <cell r="G16">
            <v>2780469</v>
          </cell>
          <cell r="H16">
            <v>2790973.4999999991</v>
          </cell>
          <cell r="I16">
            <v>2780469.0000000005</v>
          </cell>
          <cell r="J16">
            <v>2777970.5000000005</v>
          </cell>
        </row>
        <row r="17">
          <cell r="B17" t="str">
            <v>ASM</v>
          </cell>
          <cell r="C17" t="str">
            <v>American Samoa</v>
          </cell>
          <cell r="D17" t="str">
            <v>High income</v>
          </cell>
          <cell r="E17" t="str">
            <v/>
          </cell>
          <cell r="F17" t="str">
            <v/>
          </cell>
          <cell r="G17">
            <v>44273</v>
          </cell>
          <cell r="H17">
            <v>45034.999999999993</v>
          </cell>
          <cell r="I17">
            <v>44272.5</v>
          </cell>
          <cell r="J17">
            <v>43914.499999999985</v>
          </cell>
        </row>
        <row r="18">
          <cell r="B18" t="str">
            <v>ATG</v>
          </cell>
          <cell r="C18" t="str">
            <v>Antigua and Barbuda</v>
          </cell>
          <cell r="D18" t="str">
            <v>High income</v>
          </cell>
          <cell r="E18" t="str">
            <v/>
          </cell>
          <cell r="F18" t="str">
            <v/>
          </cell>
          <cell r="G18">
            <v>93763</v>
          </cell>
          <cell r="H18">
            <v>93219.500000000015</v>
          </cell>
          <cell r="I18">
            <v>93763.000000000029</v>
          </cell>
          <cell r="J18">
            <v>94298</v>
          </cell>
        </row>
        <row r="19">
          <cell r="B19" t="str">
            <v>AUS</v>
          </cell>
          <cell r="C19" t="str">
            <v>Australia</v>
          </cell>
          <cell r="D19" t="str">
            <v>High income</v>
          </cell>
          <cell r="E19" t="str">
            <v/>
          </cell>
          <cell r="F19" t="str">
            <v>OECD</v>
          </cell>
          <cell r="G19">
            <v>26005540</v>
          </cell>
          <cell r="H19">
            <v>25921088.999999993</v>
          </cell>
          <cell r="I19">
            <v>26177413.500000004</v>
          </cell>
          <cell r="J19">
            <v>26439111.499999996</v>
          </cell>
        </row>
        <row r="20">
          <cell r="B20" t="str">
            <v>AUT</v>
          </cell>
          <cell r="C20" t="str">
            <v>Austria</v>
          </cell>
          <cell r="D20" t="str">
            <v>High income</v>
          </cell>
          <cell r="E20" t="str">
            <v/>
          </cell>
          <cell r="F20" t="str">
            <v>OECD</v>
          </cell>
          <cell r="G20">
            <v>9041851</v>
          </cell>
          <cell r="H20">
            <v>8922082.0000000075</v>
          </cell>
          <cell r="I20">
            <v>8939617</v>
          </cell>
          <cell r="J20">
            <v>8958960.5000000019</v>
          </cell>
        </row>
        <row r="21">
          <cell r="B21" t="str">
            <v>AZE</v>
          </cell>
          <cell r="C21" t="str">
            <v>Azerbaijan</v>
          </cell>
          <cell r="D21" t="str">
            <v/>
          </cell>
          <cell r="E21" t="str">
            <v/>
          </cell>
          <cell r="F21" t="str">
            <v/>
          </cell>
          <cell r="G21">
            <v>10141756</v>
          </cell>
          <cell r="H21">
            <v>10312991.999999998</v>
          </cell>
          <cell r="I21">
            <v>10358073.999999994</v>
          </cell>
          <cell r="J21">
            <v>10412651.499999998</v>
          </cell>
        </row>
        <row r="22">
          <cell r="B22" t="str">
            <v>BDI</v>
          </cell>
          <cell r="C22" t="str">
            <v>Burundi</v>
          </cell>
          <cell r="D22" t="str">
            <v/>
          </cell>
          <cell r="E22" t="str">
            <v/>
          </cell>
          <cell r="F22" t="str">
            <v/>
          </cell>
          <cell r="G22">
            <v>12889576</v>
          </cell>
          <cell r="H22">
            <v>12551212.999999998</v>
          </cell>
          <cell r="I22">
            <v>12889576.499999994</v>
          </cell>
          <cell r="J22">
            <v>13238558.999999994</v>
          </cell>
        </row>
        <row r="23">
          <cell r="B23" t="str">
            <v>BEL</v>
          </cell>
          <cell r="C23" t="str">
            <v>Belgium</v>
          </cell>
          <cell r="D23" t="str">
            <v>High income</v>
          </cell>
          <cell r="E23" t="str">
            <v/>
          </cell>
          <cell r="F23" t="str">
            <v>OECD</v>
          </cell>
          <cell r="G23">
            <v>11685814</v>
          </cell>
          <cell r="H23">
            <v>11611419.499999998</v>
          </cell>
          <cell r="I23">
            <v>11655930.000000007</v>
          </cell>
          <cell r="J23">
            <v>11686140.000000002</v>
          </cell>
        </row>
        <row r="24">
          <cell r="B24" t="str">
            <v>BEN</v>
          </cell>
          <cell r="C24" t="str">
            <v>Benin</v>
          </cell>
          <cell r="D24" t="str">
            <v/>
          </cell>
          <cell r="E24" t="str">
            <v/>
          </cell>
          <cell r="F24" t="str">
            <v/>
          </cell>
          <cell r="G24">
            <v>13352864</v>
          </cell>
          <cell r="H24">
            <v>12996895</v>
          </cell>
          <cell r="I24">
            <v>13352864</v>
          </cell>
          <cell r="J24">
            <v>13712828.000000002</v>
          </cell>
        </row>
        <row r="25">
          <cell r="B25" t="str">
            <v>BFA</v>
          </cell>
          <cell r="C25" t="str">
            <v>Burkina Faso</v>
          </cell>
          <cell r="D25" t="str">
            <v/>
          </cell>
          <cell r="E25" t="str">
            <v/>
          </cell>
          <cell r="F25" t="str">
            <v/>
          </cell>
          <cell r="G25">
            <v>22673762</v>
          </cell>
          <cell r="H25">
            <v>22100683.499999989</v>
          </cell>
          <cell r="I25">
            <v>22673762.000000007</v>
          </cell>
          <cell r="J25">
            <v>23251484.999999978</v>
          </cell>
        </row>
        <row r="26">
          <cell r="B26" t="str">
            <v>BGD</v>
          </cell>
          <cell r="C26" t="str">
            <v>Bangladesh</v>
          </cell>
          <cell r="D26" t="str">
            <v/>
          </cell>
          <cell r="E26" t="str">
            <v/>
          </cell>
          <cell r="F26" t="str">
            <v/>
          </cell>
          <cell r="G26">
            <v>171186372</v>
          </cell>
          <cell r="H26">
            <v>169356251</v>
          </cell>
          <cell r="I26">
            <v>171186372.49999997</v>
          </cell>
          <cell r="J26">
            <v>172954319.00000009</v>
          </cell>
        </row>
        <row r="27">
          <cell r="B27" t="str">
            <v>BGR</v>
          </cell>
          <cell r="C27" t="str">
            <v>Bulgaria</v>
          </cell>
          <cell r="D27" t="str">
            <v/>
          </cell>
          <cell r="E27" t="str">
            <v/>
          </cell>
          <cell r="F27" t="str">
            <v/>
          </cell>
          <cell r="G27">
            <v>6465097</v>
          </cell>
          <cell r="H27">
            <v>6885867.4999999991</v>
          </cell>
          <cell r="I27">
            <v>6781952.9999999981</v>
          </cell>
          <cell r="J27">
            <v>6687716.9999999991</v>
          </cell>
        </row>
        <row r="28">
          <cell r="B28" t="str">
            <v>BHR</v>
          </cell>
          <cell r="C28" t="str">
            <v>Bahrain</v>
          </cell>
          <cell r="D28" t="str">
            <v>High income</v>
          </cell>
          <cell r="E28" t="str">
            <v/>
          </cell>
          <cell r="F28" t="str">
            <v/>
          </cell>
          <cell r="G28">
            <v>1472233</v>
          </cell>
          <cell r="H28">
            <v>1463265.4999999993</v>
          </cell>
          <cell r="I28">
            <v>1472233.0000000002</v>
          </cell>
          <cell r="J28">
            <v>1485509.4999999988</v>
          </cell>
        </row>
        <row r="29">
          <cell r="B29" t="str">
            <v>BHS</v>
          </cell>
          <cell r="C29" t="str">
            <v>The Bahamas</v>
          </cell>
          <cell r="D29" t="str">
            <v>High income</v>
          </cell>
          <cell r="E29" t="str">
            <v>Latin America and the Caribbean</v>
          </cell>
          <cell r="F29" t="str">
            <v/>
          </cell>
          <cell r="G29">
            <v>409984</v>
          </cell>
          <cell r="H29">
            <v>407905.50000000017</v>
          </cell>
          <cell r="I29">
            <v>409983.99999999983</v>
          </cell>
          <cell r="J29">
            <v>412623.50000000029</v>
          </cell>
        </row>
        <row r="30">
          <cell r="B30" t="str">
            <v>BIH</v>
          </cell>
          <cell r="C30" t="str">
            <v>Bosnia and Herzegovina</v>
          </cell>
          <cell r="D30" t="str">
            <v/>
          </cell>
          <cell r="E30" t="str">
            <v/>
          </cell>
          <cell r="F30" t="str">
            <v/>
          </cell>
          <cell r="G30">
            <v>3233526</v>
          </cell>
          <cell r="H30">
            <v>3270942.9999999981</v>
          </cell>
          <cell r="I30">
            <v>3233526.4999999991</v>
          </cell>
          <cell r="J30">
            <v>3210847.5</v>
          </cell>
        </row>
        <row r="31">
          <cell r="B31" t="str">
            <v>BLR</v>
          </cell>
          <cell r="C31" t="str">
            <v>Belarus</v>
          </cell>
          <cell r="D31" t="str">
            <v/>
          </cell>
          <cell r="E31" t="str">
            <v/>
          </cell>
          <cell r="F31" t="str">
            <v/>
          </cell>
          <cell r="G31">
            <v>9228071</v>
          </cell>
          <cell r="H31">
            <v>9578167.5</v>
          </cell>
          <cell r="I31">
            <v>9534954.4999999981</v>
          </cell>
          <cell r="J31">
            <v>9498237.9999999981</v>
          </cell>
        </row>
        <row r="32">
          <cell r="B32" t="str">
            <v>BLZ</v>
          </cell>
          <cell r="C32" t="str">
            <v>Belize</v>
          </cell>
          <cell r="D32" t="str">
            <v/>
          </cell>
          <cell r="E32" t="str">
            <v>Latin America and the Caribbean</v>
          </cell>
          <cell r="F32" t="str">
            <v/>
          </cell>
          <cell r="G32">
            <v>405272</v>
          </cell>
          <cell r="H32">
            <v>400031.00000000012</v>
          </cell>
          <cell r="I32">
            <v>405272.50000000006</v>
          </cell>
          <cell r="J32">
            <v>410825.00000000006</v>
          </cell>
        </row>
        <row r="33">
          <cell r="B33" t="str">
            <v>BMU</v>
          </cell>
          <cell r="C33" t="str">
            <v>Bermuda</v>
          </cell>
          <cell r="D33" t="str">
            <v>High income</v>
          </cell>
          <cell r="E33" t="str">
            <v/>
          </cell>
          <cell r="F33" t="str">
            <v/>
          </cell>
          <cell r="G33">
            <v>63532</v>
          </cell>
          <cell r="H33">
            <v>64184.999999999985</v>
          </cell>
          <cell r="I33">
            <v>64184.000000000029</v>
          </cell>
          <cell r="J33">
            <v>64068.999999999985</v>
          </cell>
        </row>
        <row r="34">
          <cell r="B34" t="str">
            <v>BOL</v>
          </cell>
          <cell r="C34" t="str">
            <v>Bolivia</v>
          </cell>
          <cell r="D34" t="str">
            <v/>
          </cell>
          <cell r="E34" t="str">
            <v>Latin America and the Caribbean</v>
          </cell>
          <cell r="F34" t="str">
            <v/>
          </cell>
          <cell r="G34">
            <v>12224110</v>
          </cell>
          <cell r="H34">
            <v>12079471.999999996</v>
          </cell>
          <cell r="I34">
            <v>12224109.999999994</v>
          </cell>
          <cell r="J34">
            <v>12388570.999999987</v>
          </cell>
        </row>
        <row r="35">
          <cell r="B35" t="str">
            <v>BRA</v>
          </cell>
          <cell r="C35" t="str">
            <v>Brazil</v>
          </cell>
          <cell r="D35" t="str">
            <v/>
          </cell>
          <cell r="E35" t="str">
            <v>Latin America and the Caribbean</v>
          </cell>
          <cell r="F35" t="str">
            <v/>
          </cell>
          <cell r="G35">
            <v>215313498</v>
          </cell>
          <cell r="H35">
            <v>214326223.00000006</v>
          </cell>
          <cell r="I35">
            <v>215313497.99999994</v>
          </cell>
          <cell r="J35">
            <v>216422446.00000003</v>
          </cell>
        </row>
        <row r="36">
          <cell r="B36" t="str">
            <v>BRB</v>
          </cell>
          <cell r="C36" t="str">
            <v>Barbados</v>
          </cell>
          <cell r="D36" t="str">
            <v>High income</v>
          </cell>
          <cell r="E36" t="str">
            <v>Latin America and the Caribbean</v>
          </cell>
          <cell r="F36" t="str">
            <v/>
          </cell>
          <cell r="G36">
            <v>281635</v>
          </cell>
          <cell r="H36">
            <v>281199.49999999994</v>
          </cell>
          <cell r="I36">
            <v>281634.99999999988</v>
          </cell>
          <cell r="J36">
            <v>281995.49999999988</v>
          </cell>
        </row>
        <row r="37">
          <cell r="B37" t="str">
            <v>BRN</v>
          </cell>
          <cell r="C37" t="str">
            <v>Brunei Darussalam</v>
          </cell>
          <cell r="D37" t="str">
            <v>High income</v>
          </cell>
          <cell r="E37" t="str">
            <v/>
          </cell>
          <cell r="F37" t="str">
            <v/>
          </cell>
          <cell r="G37">
            <v>449002</v>
          </cell>
          <cell r="H37">
            <v>445372.99999999983</v>
          </cell>
          <cell r="I37">
            <v>449001.49999999959</v>
          </cell>
          <cell r="J37">
            <v>452523.49999999971</v>
          </cell>
        </row>
        <row r="38">
          <cell r="B38" t="str">
            <v>BTN</v>
          </cell>
          <cell r="C38" t="str">
            <v>Bhutan</v>
          </cell>
          <cell r="D38" t="str">
            <v/>
          </cell>
          <cell r="E38" t="str">
            <v/>
          </cell>
          <cell r="F38" t="str">
            <v/>
          </cell>
          <cell r="G38">
            <v>782455</v>
          </cell>
          <cell r="H38">
            <v>777486.50000000012</v>
          </cell>
          <cell r="I38">
            <v>782454.99999999965</v>
          </cell>
          <cell r="J38">
            <v>787424.49999999977</v>
          </cell>
        </row>
        <row r="39">
          <cell r="B39" t="str">
            <v>BWA</v>
          </cell>
          <cell r="C39" t="str">
            <v>Botswana</v>
          </cell>
          <cell r="D39" t="str">
            <v/>
          </cell>
          <cell r="E39" t="str">
            <v/>
          </cell>
          <cell r="F39" t="str">
            <v/>
          </cell>
          <cell r="G39">
            <v>2630296</v>
          </cell>
          <cell r="H39">
            <v>2588422.9999999981</v>
          </cell>
          <cell r="I39">
            <v>2630296.0000000019</v>
          </cell>
          <cell r="J39">
            <v>2675352.4999999977</v>
          </cell>
        </row>
        <row r="40">
          <cell r="B40" t="str">
            <v>CAF</v>
          </cell>
          <cell r="C40" t="str">
            <v>Central African Republic</v>
          </cell>
          <cell r="D40" t="str">
            <v/>
          </cell>
          <cell r="E40" t="str">
            <v/>
          </cell>
          <cell r="F40" t="str">
            <v/>
          </cell>
          <cell r="G40">
            <v>5579144</v>
          </cell>
          <cell r="H40">
            <v>5457154.4999999991</v>
          </cell>
          <cell r="I40">
            <v>5579143.5000000047</v>
          </cell>
          <cell r="J40">
            <v>5742315.5000000019</v>
          </cell>
        </row>
        <row r="41">
          <cell r="B41" t="str">
            <v>CAN</v>
          </cell>
          <cell r="C41" t="str">
            <v>Canada</v>
          </cell>
          <cell r="D41" t="str">
            <v>High income</v>
          </cell>
          <cell r="E41" t="str">
            <v/>
          </cell>
          <cell r="F41" t="str">
            <v>OECD</v>
          </cell>
          <cell r="G41">
            <v>38929902</v>
          </cell>
          <cell r="H41">
            <v>38155011.999999985</v>
          </cell>
          <cell r="I41">
            <v>38454327</v>
          </cell>
          <cell r="J41">
            <v>38781291.500000007</v>
          </cell>
        </row>
        <row r="42">
          <cell r="B42" t="str">
            <v>CEB</v>
          </cell>
          <cell r="C42" t="str">
            <v>Central Europe and the Baltics</v>
          </cell>
          <cell r="D42" t="str">
            <v/>
          </cell>
          <cell r="E42" t="str">
            <v/>
          </cell>
          <cell r="F42" t="str">
            <v/>
          </cell>
          <cell r="G42">
            <v>100108221</v>
          </cell>
          <cell r="H42" t="str">
            <v/>
          </cell>
          <cell r="I42" t="str">
            <v/>
          </cell>
          <cell r="J42" t="str">
            <v/>
          </cell>
        </row>
        <row r="43">
          <cell r="B43" t="str">
            <v>CHE</v>
          </cell>
          <cell r="C43" t="str">
            <v>Switzerland</v>
          </cell>
          <cell r="D43" t="str">
            <v>High income</v>
          </cell>
          <cell r="E43" t="str">
            <v/>
          </cell>
          <cell r="F43" t="str">
            <v>OECD</v>
          </cell>
          <cell r="G43">
            <v>8775760</v>
          </cell>
          <cell r="H43">
            <v>8691406.5000000019</v>
          </cell>
          <cell r="I43">
            <v>8740472</v>
          </cell>
          <cell r="J43">
            <v>8796668.9999999963</v>
          </cell>
        </row>
        <row r="44">
          <cell r="B44" t="str">
            <v>CHI</v>
          </cell>
          <cell r="C44" t="str">
            <v>Channel Islands</v>
          </cell>
          <cell r="D44" t="str">
            <v>High income</v>
          </cell>
          <cell r="E44" t="str">
            <v/>
          </cell>
          <cell r="F44" t="str">
            <v/>
          </cell>
          <cell r="G44">
            <v>174079</v>
          </cell>
          <cell r="H44" t="str">
            <v/>
          </cell>
          <cell r="I44" t="str">
            <v/>
          </cell>
          <cell r="J44" t="str">
            <v/>
          </cell>
        </row>
        <row r="45">
          <cell r="B45" t="str">
            <v>CHL</v>
          </cell>
          <cell r="C45" t="str">
            <v>Chile</v>
          </cell>
          <cell r="D45" t="str">
            <v>High income</v>
          </cell>
          <cell r="E45" t="str">
            <v>Latin America and the Caribbean</v>
          </cell>
          <cell r="F45" t="str">
            <v>OECD</v>
          </cell>
          <cell r="G45">
            <v>19603733</v>
          </cell>
          <cell r="H45">
            <v>19493184.5</v>
          </cell>
          <cell r="I45">
            <v>19603732.999999996</v>
          </cell>
          <cell r="J45">
            <v>19629590.000000004</v>
          </cell>
        </row>
        <row r="46">
          <cell r="B46" t="str">
            <v>CHN</v>
          </cell>
          <cell r="C46" t="str">
            <v>China</v>
          </cell>
          <cell r="D46" t="str">
            <v/>
          </cell>
          <cell r="E46" t="str">
            <v/>
          </cell>
          <cell r="F46" t="str">
            <v/>
          </cell>
          <cell r="G46">
            <v>1412175000</v>
          </cell>
          <cell r="H46">
            <v>1425893464.4999986</v>
          </cell>
          <cell r="I46">
            <v>1425887337</v>
          </cell>
          <cell r="J46">
            <v>1425671352.0000012</v>
          </cell>
        </row>
        <row r="47">
          <cell r="B47" t="str">
            <v>CIV</v>
          </cell>
          <cell r="C47" t="str">
            <v>Cote d'Ivoire</v>
          </cell>
          <cell r="D47" t="str">
            <v/>
          </cell>
          <cell r="E47" t="str">
            <v/>
          </cell>
          <cell r="F47" t="str">
            <v/>
          </cell>
          <cell r="G47">
            <v>28160542</v>
          </cell>
          <cell r="H47">
            <v>27478249.000000004</v>
          </cell>
          <cell r="I47">
            <v>28160542.500000004</v>
          </cell>
          <cell r="J47">
            <v>28873033.500000007</v>
          </cell>
        </row>
        <row r="48">
          <cell r="B48" t="str">
            <v>CMR</v>
          </cell>
          <cell r="C48" t="str">
            <v>Cameroon</v>
          </cell>
          <cell r="D48" t="str">
            <v/>
          </cell>
          <cell r="E48" t="str">
            <v/>
          </cell>
          <cell r="F48" t="str">
            <v/>
          </cell>
          <cell r="G48">
            <v>27914536</v>
          </cell>
          <cell r="H48">
            <v>27198627.999999985</v>
          </cell>
          <cell r="I48">
            <v>27914536.499999989</v>
          </cell>
          <cell r="J48">
            <v>28647293.000000015</v>
          </cell>
        </row>
        <row r="49">
          <cell r="B49" t="str">
            <v>COD</v>
          </cell>
          <cell r="C49" t="str">
            <v>Congo, Dem. Rep.</v>
          </cell>
          <cell r="D49" t="str">
            <v/>
          </cell>
          <cell r="E49" t="str">
            <v/>
          </cell>
          <cell r="F49" t="str">
            <v/>
          </cell>
          <cell r="G49">
            <v>99010212</v>
          </cell>
          <cell r="H49">
            <v>95894118.499999985</v>
          </cell>
          <cell r="I49">
            <v>99010212</v>
          </cell>
          <cell r="J49">
            <v>102262808.50000001</v>
          </cell>
        </row>
        <row r="50">
          <cell r="B50" t="str">
            <v>COG</v>
          </cell>
          <cell r="C50" t="str">
            <v>Congo, Rep.</v>
          </cell>
          <cell r="D50" t="str">
            <v/>
          </cell>
          <cell r="E50" t="str">
            <v/>
          </cell>
          <cell r="F50" t="str">
            <v/>
          </cell>
          <cell r="G50">
            <v>5970424</v>
          </cell>
          <cell r="H50">
            <v>5835806.0000000009</v>
          </cell>
          <cell r="I50">
            <v>5970424.0000000009</v>
          </cell>
          <cell r="J50">
            <v>6106869.0000000019</v>
          </cell>
        </row>
        <row r="51">
          <cell r="B51" t="str">
            <v>COL</v>
          </cell>
          <cell r="C51" t="str">
            <v>Colombia</v>
          </cell>
          <cell r="D51" t="str">
            <v/>
          </cell>
          <cell r="E51" t="str">
            <v>Latin America and the Caribbean</v>
          </cell>
          <cell r="F51" t="str">
            <v>OECD</v>
          </cell>
          <cell r="G51">
            <v>51874024</v>
          </cell>
          <cell r="H51">
            <v>51516562</v>
          </cell>
          <cell r="I51">
            <v>51874024.000000007</v>
          </cell>
          <cell r="J51">
            <v>52085167.500000007</v>
          </cell>
        </row>
        <row r="52">
          <cell r="B52" t="str">
            <v>COM</v>
          </cell>
          <cell r="C52" t="str">
            <v>Comoros</v>
          </cell>
          <cell r="D52" t="str">
            <v/>
          </cell>
          <cell r="E52" t="str">
            <v/>
          </cell>
          <cell r="F52" t="str">
            <v/>
          </cell>
          <cell r="G52">
            <v>836774</v>
          </cell>
          <cell r="H52">
            <v>821625.49999999988</v>
          </cell>
          <cell r="I52">
            <v>836773.49999999977</v>
          </cell>
          <cell r="J52">
            <v>852074.99999999988</v>
          </cell>
        </row>
        <row r="53">
          <cell r="B53" t="str">
            <v>CPV</v>
          </cell>
          <cell r="C53" t="str">
            <v>Cabo Verde</v>
          </cell>
          <cell r="D53" t="str">
            <v/>
          </cell>
          <cell r="E53" t="str">
            <v/>
          </cell>
          <cell r="F53" t="str">
            <v/>
          </cell>
          <cell r="G53">
            <v>593149</v>
          </cell>
          <cell r="H53">
            <v>587925</v>
          </cell>
          <cell r="I53">
            <v>593149.50000000012</v>
          </cell>
          <cell r="J53">
            <v>598682</v>
          </cell>
        </row>
        <row r="54">
          <cell r="B54" t="str">
            <v>CRI</v>
          </cell>
          <cell r="C54" t="str">
            <v>Costa Rica</v>
          </cell>
          <cell r="D54" t="str">
            <v/>
          </cell>
          <cell r="E54" t="str">
            <v>Latin America and the Caribbean</v>
          </cell>
          <cell r="F54" t="str">
            <v>OECD</v>
          </cell>
          <cell r="G54">
            <v>5180829</v>
          </cell>
          <cell r="H54">
            <v>5153956.9999999981</v>
          </cell>
          <cell r="I54">
            <v>5180829.0000000028</v>
          </cell>
          <cell r="J54">
            <v>5212173.0000000028</v>
          </cell>
        </row>
        <row r="55">
          <cell r="B55" t="str">
            <v>CSS</v>
          </cell>
          <cell r="C55" t="str">
            <v>Caribbean small states</v>
          </cell>
          <cell r="D55" t="str">
            <v/>
          </cell>
          <cell r="E55" t="str">
            <v/>
          </cell>
          <cell r="F55" t="str">
            <v/>
          </cell>
          <cell r="G55">
            <v>7505478</v>
          </cell>
          <cell r="H55" t="str">
            <v/>
          </cell>
          <cell r="I55" t="str">
            <v/>
          </cell>
          <cell r="J55" t="str">
            <v/>
          </cell>
        </row>
        <row r="56">
          <cell r="B56" t="str">
            <v>CUB</v>
          </cell>
          <cell r="C56" t="str">
            <v>Cuba</v>
          </cell>
          <cell r="D56" t="str">
            <v/>
          </cell>
          <cell r="E56" t="str">
            <v/>
          </cell>
          <cell r="F56" t="str">
            <v/>
          </cell>
          <cell r="G56">
            <v>11212191</v>
          </cell>
          <cell r="H56">
            <v>11256372.500000007</v>
          </cell>
          <cell r="I56">
            <v>11212190.999999998</v>
          </cell>
          <cell r="J56">
            <v>11194449.000000002</v>
          </cell>
        </row>
        <row r="57">
          <cell r="B57" t="str">
            <v>CUW</v>
          </cell>
          <cell r="C57" t="str">
            <v>Curacao</v>
          </cell>
          <cell r="D57" t="str">
            <v>High income</v>
          </cell>
          <cell r="E57" t="str">
            <v/>
          </cell>
          <cell r="F57" t="str">
            <v/>
          </cell>
          <cell r="G57">
            <v>149996</v>
          </cell>
          <cell r="H57">
            <v>190338.00000000009</v>
          </cell>
          <cell r="I57">
            <v>191163.49999999997</v>
          </cell>
          <cell r="J57">
            <v>192077.00000000003</v>
          </cell>
        </row>
        <row r="58">
          <cell r="B58" t="str">
            <v>CYM</v>
          </cell>
          <cell r="C58" t="str">
            <v>Cayman Islands</v>
          </cell>
          <cell r="D58" t="str">
            <v>High income</v>
          </cell>
          <cell r="E58" t="str">
            <v/>
          </cell>
          <cell r="F58" t="str">
            <v/>
          </cell>
          <cell r="G58">
            <v>68706</v>
          </cell>
          <cell r="H58">
            <v>68136.000000000029</v>
          </cell>
          <cell r="I58">
            <v>68705.499999999985</v>
          </cell>
          <cell r="J58">
            <v>69309.999999999971</v>
          </cell>
        </row>
        <row r="59">
          <cell r="B59" t="str">
            <v>CYP</v>
          </cell>
          <cell r="C59" t="str">
            <v>Cyprus</v>
          </cell>
          <cell r="D59" t="str">
            <v>High income</v>
          </cell>
          <cell r="E59" t="str">
            <v/>
          </cell>
          <cell r="F59" t="str">
            <v/>
          </cell>
          <cell r="G59">
            <v>1251488</v>
          </cell>
          <cell r="H59">
            <v>1244188</v>
          </cell>
          <cell r="I59">
            <v>1251488.5</v>
          </cell>
          <cell r="J59">
            <v>1260138</v>
          </cell>
        </row>
        <row r="60">
          <cell r="B60" t="str">
            <v>CZE</v>
          </cell>
          <cell r="C60" t="str">
            <v>Czechia</v>
          </cell>
          <cell r="D60" t="str">
            <v>High income</v>
          </cell>
          <cell r="E60" t="str">
            <v/>
          </cell>
          <cell r="F60" t="str">
            <v>OECD</v>
          </cell>
          <cell r="G60">
            <v>10672118</v>
          </cell>
          <cell r="H60">
            <v>10510750.5</v>
          </cell>
          <cell r="I60">
            <v>10493986</v>
          </cell>
          <cell r="J60">
            <v>10495294.999999996</v>
          </cell>
        </row>
        <row r="61">
          <cell r="B61" t="str">
            <v>DEU</v>
          </cell>
          <cell r="C61" t="str">
            <v>Germany</v>
          </cell>
          <cell r="D61" t="str">
            <v>High income</v>
          </cell>
          <cell r="E61" t="str">
            <v/>
          </cell>
          <cell r="F61" t="str">
            <v>OECD</v>
          </cell>
          <cell r="G61">
            <v>83797985</v>
          </cell>
          <cell r="H61">
            <v>83408554.500000015</v>
          </cell>
          <cell r="I61">
            <v>83369843.00000003</v>
          </cell>
          <cell r="J61">
            <v>83294632.5</v>
          </cell>
        </row>
        <row r="62">
          <cell r="B62" t="str">
            <v>DJI</v>
          </cell>
          <cell r="C62" t="str">
            <v>Djibouti</v>
          </cell>
          <cell r="D62" t="str">
            <v/>
          </cell>
          <cell r="E62" t="str">
            <v/>
          </cell>
          <cell r="F62" t="str">
            <v/>
          </cell>
          <cell r="G62">
            <v>1120849</v>
          </cell>
          <cell r="H62">
            <v>1105557.5</v>
          </cell>
          <cell r="I62">
            <v>1120848.5000000005</v>
          </cell>
          <cell r="J62">
            <v>1136454.4999999988</v>
          </cell>
        </row>
        <row r="63">
          <cell r="B63" t="str">
            <v>DMA</v>
          </cell>
          <cell r="C63" t="str">
            <v>Dominica</v>
          </cell>
          <cell r="D63" t="str">
            <v/>
          </cell>
          <cell r="E63" t="str">
            <v/>
          </cell>
          <cell r="F63" t="str">
            <v/>
          </cell>
          <cell r="G63">
            <v>72737</v>
          </cell>
          <cell r="H63">
            <v>72412.500000000029</v>
          </cell>
          <cell r="I63">
            <v>72737.5</v>
          </cell>
          <cell r="J63">
            <v>73040</v>
          </cell>
        </row>
        <row r="64">
          <cell r="B64" t="str">
            <v>DNK</v>
          </cell>
          <cell r="C64" t="str">
            <v>Denmark</v>
          </cell>
          <cell r="D64" t="str">
            <v>High income</v>
          </cell>
          <cell r="E64" t="str">
            <v/>
          </cell>
          <cell r="F64" t="str">
            <v>OECD</v>
          </cell>
          <cell r="G64">
            <v>5903037</v>
          </cell>
          <cell r="H64">
            <v>5854240.5</v>
          </cell>
          <cell r="I64">
            <v>5882261.4999999981</v>
          </cell>
          <cell r="J64">
            <v>5910912.9999999972</v>
          </cell>
        </row>
        <row r="65">
          <cell r="B65" t="str">
            <v>DOM</v>
          </cell>
          <cell r="C65" t="str">
            <v>Dominican Republic</v>
          </cell>
          <cell r="D65" t="str">
            <v/>
          </cell>
          <cell r="E65" t="str">
            <v>Latin America and the Caribbean</v>
          </cell>
          <cell r="F65" t="str">
            <v/>
          </cell>
          <cell r="G65">
            <v>11228821</v>
          </cell>
          <cell r="H65">
            <v>11117873.5</v>
          </cell>
          <cell r="I65">
            <v>11228821.000000002</v>
          </cell>
          <cell r="J65">
            <v>11332972.5</v>
          </cell>
        </row>
        <row r="66">
          <cell r="B66" t="str">
            <v>DZA</v>
          </cell>
          <cell r="C66" t="str">
            <v>Algeria</v>
          </cell>
          <cell r="D66" t="str">
            <v/>
          </cell>
          <cell r="E66" t="str">
            <v/>
          </cell>
          <cell r="F66" t="str">
            <v/>
          </cell>
          <cell r="G66">
            <v>44903225</v>
          </cell>
          <cell r="H66">
            <v>44177968.500000007</v>
          </cell>
          <cell r="I66">
            <v>44903225.000000007</v>
          </cell>
          <cell r="J66">
            <v>45606480.499999985</v>
          </cell>
        </row>
        <row r="67">
          <cell r="B67" t="str">
            <v>EAP</v>
          </cell>
          <cell r="C67" t="str">
            <v>East Asia &amp; Pacific (excluding high income)</v>
          </cell>
          <cell r="D67" t="str">
            <v/>
          </cell>
          <cell r="E67" t="str">
            <v/>
          </cell>
          <cell r="F67" t="str">
            <v/>
          </cell>
          <cell r="G67">
            <v>2129112126</v>
          </cell>
          <cell r="H67" t="str">
            <v/>
          </cell>
          <cell r="I67" t="str">
            <v/>
          </cell>
          <cell r="J67" t="str">
            <v/>
          </cell>
        </row>
        <row r="68">
          <cell r="B68" t="str">
            <v>EAR</v>
          </cell>
          <cell r="C68" t="str">
            <v>Early-demographic dividend</v>
          </cell>
          <cell r="D68" t="str">
            <v/>
          </cell>
          <cell r="E68" t="str">
            <v/>
          </cell>
          <cell r="F68" t="str">
            <v/>
          </cell>
          <cell r="G68">
            <v>3447398652</v>
          </cell>
          <cell r="H68" t="str">
            <v/>
          </cell>
          <cell r="I68" t="str">
            <v/>
          </cell>
          <cell r="J68" t="str">
            <v/>
          </cell>
        </row>
        <row r="69">
          <cell r="B69" t="str">
            <v>EAS</v>
          </cell>
          <cell r="C69" t="str">
            <v>East Asia &amp; Pacific</v>
          </cell>
          <cell r="D69" t="str">
            <v/>
          </cell>
          <cell r="E69" t="str">
            <v/>
          </cell>
          <cell r="F69" t="str">
            <v/>
          </cell>
          <cell r="G69">
            <v>2375162207</v>
          </cell>
          <cell r="H69" t="str">
            <v/>
          </cell>
          <cell r="I69" t="str">
            <v/>
          </cell>
          <cell r="J69" t="str">
            <v/>
          </cell>
        </row>
        <row r="70">
          <cell r="B70" t="str">
            <v>ECA</v>
          </cell>
          <cell r="C70" t="str">
            <v>Europe &amp; Central Asia (excluding high income)</v>
          </cell>
          <cell r="D70" t="str">
            <v/>
          </cell>
          <cell r="E70" t="str">
            <v/>
          </cell>
          <cell r="F70" t="str">
            <v/>
          </cell>
          <cell r="G70">
            <v>397824705</v>
          </cell>
          <cell r="H70" t="str">
            <v/>
          </cell>
          <cell r="I70" t="str">
            <v/>
          </cell>
          <cell r="J70" t="str">
            <v/>
          </cell>
        </row>
        <row r="71">
          <cell r="B71" t="str">
            <v>ECS</v>
          </cell>
          <cell r="C71" t="str">
            <v>Europe &amp; Central Asia</v>
          </cell>
          <cell r="D71" t="str">
            <v/>
          </cell>
          <cell r="E71" t="str">
            <v/>
          </cell>
          <cell r="F71" t="str">
            <v/>
          </cell>
          <cell r="G71">
            <v>920375568</v>
          </cell>
          <cell r="H71" t="str">
            <v/>
          </cell>
          <cell r="I71" t="str">
            <v/>
          </cell>
          <cell r="J71" t="str">
            <v/>
          </cell>
        </row>
        <row r="72">
          <cell r="B72" t="str">
            <v>ECU</v>
          </cell>
          <cell r="C72" t="str">
            <v>Ecuador</v>
          </cell>
          <cell r="D72" t="str">
            <v/>
          </cell>
          <cell r="E72" t="str">
            <v>Latin America and the Caribbean</v>
          </cell>
          <cell r="F72" t="str">
            <v/>
          </cell>
          <cell r="G72">
            <v>18001000</v>
          </cell>
          <cell r="H72">
            <v>17797737.000000015</v>
          </cell>
          <cell r="I72">
            <v>18000999.999999996</v>
          </cell>
          <cell r="J72">
            <v>18190483.999999996</v>
          </cell>
        </row>
        <row r="73">
          <cell r="B73" t="str">
            <v>EGY</v>
          </cell>
          <cell r="C73" t="str">
            <v>Egypt, Arab Rep.</v>
          </cell>
          <cell r="D73" t="str">
            <v/>
          </cell>
          <cell r="E73" t="str">
            <v/>
          </cell>
          <cell r="F73" t="str">
            <v/>
          </cell>
          <cell r="G73">
            <v>110990103</v>
          </cell>
          <cell r="H73">
            <v>109262177.49999997</v>
          </cell>
          <cell r="I73">
            <v>110990102.99999997</v>
          </cell>
          <cell r="J73">
            <v>112716598.50000001</v>
          </cell>
        </row>
        <row r="74">
          <cell r="B74" t="str">
            <v>EMU</v>
          </cell>
          <cell r="C74" t="str">
            <v>Euro area</v>
          </cell>
          <cell r="D74" t="str">
            <v/>
          </cell>
          <cell r="E74" t="str">
            <v/>
          </cell>
          <cell r="F74" t="str">
            <v/>
          </cell>
          <cell r="G74">
            <v>348331511</v>
          </cell>
          <cell r="H74" t="str">
            <v/>
          </cell>
          <cell r="I74" t="str">
            <v/>
          </cell>
          <cell r="J74" t="str">
            <v/>
          </cell>
        </row>
        <row r="75">
          <cell r="B75" t="str">
            <v>ERI</v>
          </cell>
          <cell r="C75" t="str">
            <v>Eritrea</v>
          </cell>
          <cell r="D75" t="str">
            <v/>
          </cell>
          <cell r="E75" t="str">
            <v/>
          </cell>
          <cell r="F75" t="str">
            <v/>
          </cell>
          <cell r="G75">
            <v>3684032</v>
          </cell>
          <cell r="H75">
            <v>3620312.0000000023</v>
          </cell>
          <cell r="I75">
            <v>3684031.5000000019</v>
          </cell>
          <cell r="J75">
            <v>3748901.5</v>
          </cell>
        </row>
        <row r="76">
          <cell r="B76" t="str">
            <v>ESP</v>
          </cell>
          <cell r="C76" t="str">
            <v>Spain</v>
          </cell>
          <cell r="D76" t="str">
            <v>High income</v>
          </cell>
          <cell r="E76" t="str">
            <v/>
          </cell>
          <cell r="F76" t="str">
            <v>OECD</v>
          </cell>
          <cell r="G76">
            <v>47778340</v>
          </cell>
          <cell r="H76">
            <v>47486934.999999993</v>
          </cell>
          <cell r="I76">
            <v>47558629.500000022</v>
          </cell>
          <cell r="J76">
            <v>47519627.5</v>
          </cell>
        </row>
        <row r="77">
          <cell r="B77" t="str">
            <v>EST</v>
          </cell>
          <cell r="C77" t="str">
            <v>Estonia</v>
          </cell>
          <cell r="D77" t="str">
            <v>High income</v>
          </cell>
          <cell r="E77" t="str">
            <v/>
          </cell>
          <cell r="F77" t="str">
            <v>OECD</v>
          </cell>
          <cell r="G77">
            <v>1348840</v>
          </cell>
          <cell r="H77">
            <v>1328701.0000000002</v>
          </cell>
          <cell r="I77">
            <v>1326062.0000000007</v>
          </cell>
          <cell r="J77">
            <v>1322765.4999999991</v>
          </cell>
        </row>
        <row r="78">
          <cell r="B78" t="str">
            <v>ETH</v>
          </cell>
          <cell r="C78" t="str">
            <v>Ethiopia</v>
          </cell>
          <cell r="D78" t="str">
            <v/>
          </cell>
          <cell r="E78" t="str">
            <v/>
          </cell>
          <cell r="F78" t="str">
            <v/>
          </cell>
          <cell r="G78">
            <v>123379924</v>
          </cell>
          <cell r="H78">
            <v>120283026.00000006</v>
          </cell>
          <cell r="I78">
            <v>123379924.50000004</v>
          </cell>
          <cell r="J78">
            <v>126527060.00000003</v>
          </cell>
        </row>
        <row r="79">
          <cell r="B79" t="str">
            <v>EUU</v>
          </cell>
          <cell r="C79" t="str">
            <v>European Union</v>
          </cell>
          <cell r="D79" t="str">
            <v/>
          </cell>
          <cell r="E79" t="str">
            <v/>
          </cell>
          <cell r="F79" t="str">
            <v/>
          </cell>
          <cell r="G79">
            <v>447370510</v>
          </cell>
          <cell r="H79" t="str">
            <v/>
          </cell>
          <cell r="I79" t="str">
            <v/>
          </cell>
          <cell r="J79" t="str">
            <v/>
          </cell>
        </row>
        <row r="80">
          <cell r="B80" t="str">
            <v>FCS</v>
          </cell>
          <cell r="C80" t="str">
            <v>Fragile and conflict affected situations</v>
          </cell>
          <cell r="D80" t="str">
            <v/>
          </cell>
          <cell r="E80" t="str">
            <v/>
          </cell>
          <cell r="F80" t="str">
            <v/>
          </cell>
          <cell r="G80">
            <v>1019139254</v>
          </cell>
          <cell r="H80" t="str">
            <v/>
          </cell>
          <cell r="I80" t="str">
            <v/>
          </cell>
          <cell r="J80" t="str">
            <v/>
          </cell>
        </row>
        <row r="81">
          <cell r="B81" t="str">
            <v>FIN</v>
          </cell>
          <cell r="C81" t="str">
            <v>Finland</v>
          </cell>
          <cell r="D81" t="str">
            <v>High income</v>
          </cell>
          <cell r="E81" t="str">
            <v/>
          </cell>
          <cell r="F81" t="str">
            <v>OECD</v>
          </cell>
          <cell r="G81">
            <v>5556106</v>
          </cell>
          <cell r="H81">
            <v>5535991.9999999981</v>
          </cell>
          <cell r="I81">
            <v>5540745.5000000009</v>
          </cell>
          <cell r="J81">
            <v>5545474.4999999981</v>
          </cell>
        </row>
        <row r="82">
          <cell r="B82" t="str">
            <v>FJI</v>
          </cell>
          <cell r="C82" t="str">
            <v>Fiji</v>
          </cell>
          <cell r="D82" t="str">
            <v/>
          </cell>
          <cell r="E82" t="str">
            <v/>
          </cell>
          <cell r="F82" t="str">
            <v/>
          </cell>
          <cell r="G82">
            <v>929766</v>
          </cell>
          <cell r="H82">
            <v>924609.49999999965</v>
          </cell>
          <cell r="I82">
            <v>929766.00000000035</v>
          </cell>
          <cell r="J82">
            <v>936375.50000000012</v>
          </cell>
        </row>
        <row r="83">
          <cell r="B83" t="str">
            <v>FRA</v>
          </cell>
          <cell r="C83" t="str">
            <v>France</v>
          </cell>
          <cell r="D83" t="str">
            <v>High income</v>
          </cell>
          <cell r="E83" t="str">
            <v/>
          </cell>
          <cell r="F83" t="str">
            <v>OECD</v>
          </cell>
          <cell r="G83">
            <v>67971311</v>
          </cell>
          <cell r="H83">
            <v>64531443.999999993</v>
          </cell>
          <cell r="I83">
            <v>64626628</v>
          </cell>
          <cell r="J83">
            <v>64756584.00000003</v>
          </cell>
        </row>
        <row r="84">
          <cell r="B84" t="str">
            <v>FRO</v>
          </cell>
          <cell r="C84" t="str">
            <v>Faroe Islands</v>
          </cell>
          <cell r="D84" t="str">
            <v>High income</v>
          </cell>
          <cell r="E84" t="str">
            <v/>
          </cell>
          <cell r="F84" t="str">
            <v/>
          </cell>
          <cell r="G84">
            <v>53090</v>
          </cell>
          <cell r="H84">
            <v>52888.500000000029</v>
          </cell>
          <cell r="I84">
            <v>53089.499999999978</v>
          </cell>
          <cell r="J84">
            <v>53269.499999999993</v>
          </cell>
        </row>
        <row r="85">
          <cell r="B85" t="str">
            <v>FSM</v>
          </cell>
          <cell r="C85" t="str">
            <v>Micronesia, Fed. Sts.</v>
          </cell>
          <cell r="D85" t="str">
            <v/>
          </cell>
          <cell r="E85" t="str">
            <v/>
          </cell>
          <cell r="F85" t="str">
            <v/>
          </cell>
          <cell r="G85">
            <v>114164</v>
          </cell>
          <cell r="H85">
            <v>113130.99999999999</v>
          </cell>
          <cell r="I85">
            <v>114164</v>
          </cell>
          <cell r="J85">
            <v>115224.00000000007</v>
          </cell>
        </row>
        <row r="86">
          <cell r="B86" t="str">
            <v>GAB</v>
          </cell>
          <cell r="C86" t="str">
            <v>Gabon</v>
          </cell>
          <cell r="D86" t="str">
            <v/>
          </cell>
          <cell r="E86" t="str">
            <v/>
          </cell>
          <cell r="F86" t="str">
            <v/>
          </cell>
          <cell r="G86">
            <v>2388992</v>
          </cell>
          <cell r="H86">
            <v>2341178.9999999986</v>
          </cell>
          <cell r="I86">
            <v>2388992.5000000005</v>
          </cell>
          <cell r="J86">
            <v>2436566.5000000019</v>
          </cell>
        </row>
        <row r="87">
          <cell r="B87" t="str">
            <v>GBR</v>
          </cell>
          <cell r="C87" t="str">
            <v>United Kingdom</v>
          </cell>
          <cell r="D87" t="str">
            <v>High income</v>
          </cell>
          <cell r="E87" t="str">
            <v/>
          </cell>
          <cell r="F87" t="str">
            <v>OECD</v>
          </cell>
          <cell r="G87">
            <v>66971395</v>
          </cell>
          <cell r="H87">
            <v>67281039.500000015</v>
          </cell>
          <cell r="I87">
            <v>67508935.499999985</v>
          </cell>
          <cell r="J87">
            <v>67736802.000000015</v>
          </cell>
        </row>
        <row r="88">
          <cell r="B88" t="str">
            <v>GEO</v>
          </cell>
          <cell r="C88" t="str">
            <v>Georgia</v>
          </cell>
          <cell r="D88" t="str">
            <v/>
          </cell>
          <cell r="E88" t="str">
            <v/>
          </cell>
          <cell r="F88" t="str">
            <v/>
          </cell>
          <cell r="G88">
            <v>3712502</v>
          </cell>
          <cell r="H88">
            <v>3757979.9999999986</v>
          </cell>
          <cell r="I88">
            <v>3744385.5000000005</v>
          </cell>
          <cell r="J88">
            <v>3728282.0000000014</v>
          </cell>
        </row>
        <row r="89">
          <cell r="B89" t="str">
            <v>GHA</v>
          </cell>
          <cell r="C89" t="str">
            <v>Ghana</v>
          </cell>
          <cell r="D89" t="str">
            <v/>
          </cell>
          <cell r="E89" t="str">
            <v/>
          </cell>
          <cell r="F89" t="str">
            <v/>
          </cell>
          <cell r="G89">
            <v>33475870</v>
          </cell>
          <cell r="H89">
            <v>32833031.499999996</v>
          </cell>
          <cell r="I89">
            <v>33475870.500000011</v>
          </cell>
          <cell r="J89">
            <v>34121985.00000003</v>
          </cell>
        </row>
        <row r="90">
          <cell r="B90" t="str">
            <v>GIB</v>
          </cell>
          <cell r="C90" t="str">
            <v>Gibraltar</v>
          </cell>
          <cell r="D90" t="str">
            <v>High income</v>
          </cell>
          <cell r="E90" t="str">
            <v/>
          </cell>
          <cell r="F90" t="str">
            <v/>
          </cell>
          <cell r="G90">
            <v>32649</v>
          </cell>
          <cell r="H90">
            <v>32669.500000000015</v>
          </cell>
          <cell r="I90">
            <v>32649</v>
          </cell>
          <cell r="J90">
            <v>32688.500000000011</v>
          </cell>
        </row>
        <row r="91">
          <cell r="B91" t="str">
            <v>GIN</v>
          </cell>
          <cell r="C91" t="str">
            <v>Guinea</v>
          </cell>
          <cell r="D91" t="str">
            <v/>
          </cell>
          <cell r="E91" t="str">
            <v/>
          </cell>
          <cell r="F91" t="str">
            <v/>
          </cell>
          <cell r="G91">
            <v>13859341</v>
          </cell>
          <cell r="H91">
            <v>13531906.000000004</v>
          </cell>
          <cell r="I91">
            <v>13859340.500000006</v>
          </cell>
          <cell r="J91">
            <v>14190612</v>
          </cell>
        </row>
        <row r="92">
          <cell r="B92" t="str">
            <v>GMB</v>
          </cell>
          <cell r="C92" t="str">
            <v>Gambia, The</v>
          </cell>
          <cell r="D92" t="str">
            <v/>
          </cell>
          <cell r="E92" t="str">
            <v/>
          </cell>
          <cell r="F92" t="str">
            <v/>
          </cell>
          <cell r="G92">
            <v>2705992</v>
          </cell>
          <cell r="H92">
            <v>2639915.5000000005</v>
          </cell>
          <cell r="I92">
            <v>2705991.9999999995</v>
          </cell>
          <cell r="J92">
            <v>2773167.9999999995</v>
          </cell>
        </row>
        <row r="93">
          <cell r="B93" t="str">
            <v>GNB</v>
          </cell>
          <cell r="C93" t="str">
            <v>Guinea-Bissau</v>
          </cell>
          <cell r="D93" t="str">
            <v/>
          </cell>
          <cell r="E93" t="str">
            <v/>
          </cell>
          <cell r="F93" t="str">
            <v/>
          </cell>
          <cell r="G93">
            <v>2105566</v>
          </cell>
          <cell r="H93">
            <v>2060720.9999999991</v>
          </cell>
          <cell r="I93">
            <v>2105565.4999999991</v>
          </cell>
          <cell r="J93">
            <v>2150841.9999999991</v>
          </cell>
        </row>
        <row r="94">
          <cell r="B94" t="str">
            <v>GNQ</v>
          </cell>
          <cell r="C94" t="str">
            <v>Equatorial Guinea</v>
          </cell>
          <cell r="D94" t="str">
            <v/>
          </cell>
          <cell r="E94" t="str">
            <v/>
          </cell>
          <cell r="F94" t="str">
            <v/>
          </cell>
          <cell r="G94">
            <v>1674908</v>
          </cell>
          <cell r="H94">
            <v>1634465.5000000002</v>
          </cell>
          <cell r="I94">
            <v>1674908</v>
          </cell>
          <cell r="J94">
            <v>1714671.4999999998</v>
          </cell>
        </row>
        <row r="95">
          <cell r="B95" t="str">
            <v>GRC</v>
          </cell>
          <cell r="C95" t="str">
            <v>Greece</v>
          </cell>
          <cell r="D95" t="str">
            <v>High income</v>
          </cell>
          <cell r="E95" t="str">
            <v/>
          </cell>
          <cell r="F95" t="str">
            <v>OECD</v>
          </cell>
          <cell r="G95">
            <v>10426919</v>
          </cell>
          <cell r="H95">
            <v>10445365</v>
          </cell>
          <cell r="I95">
            <v>10384971</v>
          </cell>
          <cell r="J95">
            <v>10341277.000000004</v>
          </cell>
        </row>
        <row r="96">
          <cell r="B96" t="str">
            <v>GRD</v>
          </cell>
          <cell r="C96" t="str">
            <v>Grenada</v>
          </cell>
          <cell r="D96" t="str">
            <v/>
          </cell>
          <cell r="E96" t="str">
            <v/>
          </cell>
          <cell r="F96" t="str">
            <v/>
          </cell>
          <cell r="G96">
            <v>125438</v>
          </cell>
          <cell r="H96">
            <v>124610.00000000007</v>
          </cell>
          <cell r="I96">
            <v>125437.50000000003</v>
          </cell>
          <cell r="J96">
            <v>126183.5</v>
          </cell>
        </row>
        <row r="97">
          <cell r="B97" t="str">
            <v>GRL</v>
          </cell>
          <cell r="C97" t="str">
            <v>Greenland</v>
          </cell>
          <cell r="D97" t="str">
            <v>High income</v>
          </cell>
          <cell r="E97" t="str">
            <v/>
          </cell>
          <cell r="F97" t="str">
            <v/>
          </cell>
          <cell r="G97">
            <v>56661</v>
          </cell>
          <cell r="H97">
            <v>56243.000000000007</v>
          </cell>
          <cell r="I97">
            <v>56465.999999999985</v>
          </cell>
          <cell r="J97">
            <v>56643.000000000029</v>
          </cell>
        </row>
        <row r="98">
          <cell r="B98" t="str">
            <v>GTM</v>
          </cell>
          <cell r="C98" t="str">
            <v>Guatemala</v>
          </cell>
          <cell r="D98" t="str">
            <v/>
          </cell>
          <cell r="E98" t="str">
            <v>Latin America and the Caribbean</v>
          </cell>
          <cell r="F98" t="str">
            <v/>
          </cell>
          <cell r="G98">
            <v>17357886</v>
          </cell>
          <cell r="H98">
            <v>17608483.500000011</v>
          </cell>
          <cell r="I98">
            <v>17843908.000000007</v>
          </cell>
          <cell r="J98">
            <v>18092026.000000007</v>
          </cell>
        </row>
        <row r="99">
          <cell r="B99" t="str">
            <v>GUM</v>
          </cell>
          <cell r="C99" t="str">
            <v>Guam</v>
          </cell>
          <cell r="D99" t="str">
            <v>High income</v>
          </cell>
          <cell r="E99" t="str">
            <v/>
          </cell>
          <cell r="F99" t="str">
            <v/>
          </cell>
          <cell r="G99">
            <v>171774</v>
          </cell>
          <cell r="H99">
            <v>170534.00000000006</v>
          </cell>
          <cell r="I99">
            <v>171774.49999999994</v>
          </cell>
          <cell r="J99">
            <v>172951.99999999997</v>
          </cell>
        </row>
        <row r="100">
          <cell r="B100" t="str">
            <v>GUY</v>
          </cell>
          <cell r="C100" t="str">
            <v>Guyana</v>
          </cell>
          <cell r="D100" t="str">
            <v>High income</v>
          </cell>
          <cell r="E100" t="str">
            <v>Latin America and the Caribbean</v>
          </cell>
          <cell r="F100" t="str">
            <v/>
          </cell>
          <cell r="G100">
            <v>808726</v>
          </cell>
          <cell r="H100">
            <v>804567</v>
          </cell>
          <cell r="I100">
            <v>808725.49999999988</v>
          </cell>
          <cell r="J100">
            <v>813833.99999999977</v>
          </cell>
        </row>
        <row r="101">
          <cell r="B101" t="str">
            <v>HIC</v>
          </cell>
          <cell r="C101" t="str">
            <v>High income</v>
          </cell>
          <cell r="D101" t="str">
            <v/>
          </cell>
          <cell r="E101" t="str">
            <v/>
          </cell>
          <cell r="F101" t="str">
            <v/>
          </cell>
          <cell r="G101">
            <v>1244364814</v>
          </cell>
          <cell r="H101" t="str">
            <v/>
          </cell>
          <cell r="I101" t="str">
            <v/>
          </cell>
          <cell r="J101" t="str">
            <v/>
          </cell>
        </row>
        <row r="102">
          <cell r="B102" t="str">
            <v>HKG</v>
          </cell>
          <cell r="C102" t="str">
            <v>Hong Kong SAR, China</v>
          </cell>
          <cell r="D102" t="str">
            <v>High income</v>
          </cell>
          <cell r="E102" t="str">
            <v/>
          </cell>
          <cell r="F102" t="str">
            <v/>
          </cell>
          <cell r="G102">
            <v>7346100</v>
          </cell>
          <cell r="H102">
            <v>7494578.4999999991</v>
          </cell>
          <cell r="I102">
            <v>7488865.0000000009</v>
          </cell>
          <cell r="J102">
            <v>7491608.4999999972</v>
          </cell>
        </row>
        <row r="103">
          <cell r="B103" t="str">
            <v>HND</v>
          </cell>
          <cell r="C103" t="str">
            <v>Honduras</v>
          </cell>
          <cell r="D103" t="str">
            <v/>
          </cell>
          <cell r="E103" t="str">
            <v>Latin America and the Caribbean</v>
          </cell>
          <cell r="F103" t="str">
            <v/>
          </cell>
          <cell r="G103">
            <v>10432860</v>
          </cell>
          <cell r="H103">
            <v>10278345.499999994</v>
          </cell>
          <cell r="I103">
            <v>10432859.5</v>
          </cell>
          <cell r="J103">
            <v>10593797.999999996</v>
          </cell>
        </row>
        <row r="104">
          <cell r="B104" t="str">
            <v>HPC</v>
          </cell>
          <cell r="C104" t="str">
            <v>Heavily indebted poor countries (HIPC)</v>
          </cell>
          <cell r="D104" t="str">
            <v/>
          </cell>
          <cell r="E104" t="str">
            <v/>
          </cell>
          <cell r="F104" t="str">
            <v/>
          </cell>
          <cell r="G104">
            <v>884288332</v>
          </cell>
          <cell r="H104" t="str">
            <v/>
          </cell>
          <cell r="I104" t="str">
            <v/>
          </cell>
          <cell r="J104" t="str">
            <v/>
          </cell>
        </row>
        <row r="105">
          <cell r="B105" t="str">
            <v>HRV</v>
          </cell>
          <cell r="C105" t="str">
            <v>Croatia</v>
          </cell>
          <cell r="D105" t="str">
            <v>High income</v>
          </cell>
          <cell r="E105" t="str">
            <v/>
          </cell>
          <cell r="F105" t="str">
            <v/>
          </cell>
          <cell r="G105">
            <v>3855600</v>
          </cell>
          <cell r="H105">
            <v>4060135.5000000014</v>
          </cell>
          <cell r="I105">
            <v>4030357.5</v>
          </cell>
          <cell r="J105">
            <v>4008616.5000000023</v>
          </cell>
        </row>
        <row r="106">
          <cell r="B106" t="str">
            <v>HTI</v>
          </cell>
          <cell r="C106" t="str">
            <v>Haiti</v>
          </cell>
          <cell r="D106" t="str">
            <v/>
          </cell>
          <cell r="E106" t="str">
            <v>Latin America and the Caribbean</v>
          </cell>
          <cell r="F106" t="str">
            <v/>
          </cell>
          <cell r="G106">
            <v>11584996</v>
          </cell>
          <cell r="H106">
            <v>11447569.000000004</v>
          </cell>
          <cell r="I106">
            <v>11584995.499999994</v>
          </cell>
          <cell r="J106">
            <v>11724763.499999994</v>
          </cell>
        </row>
        <row r="107">
          <cell r="B107" t="str">
            <v>HUN</v>
          </cell>
          <cell r="C107" t="str">
            <v>Hungary</v>
          </cell>
          <cell r="D107" t="str">
            <v>High income</v>
          </cell>
          <cell r="E107" t="str">
            <v/>
          </cell>
          <cell r="F107" t="str">
            <v>OECD</v>
          </cell>
          <cell r="G107">
            <v>9643048</v>
          </cell>
          <cell r="H107">
            <v>9709786.0000000019</v>
          </cell>
          <cell r="I107">
            <v>9967307.4999999981</v>
          </cell>
          <cell r="J107">
            <v>10156238.999999998</v>
          </cell>
        </row>
        <row r="108">
          <cell r="B108" t="str">
            <v>IBD</v>
          </cell>
          <cell r="C108" t="str">
            <v>IBRD only</v>
          </cell>
          <cell r="D108" t="str">
            <v/>
          </cell>
          <cell r="E108" t="str">
            <v/>
          </cell>
          <cell r="F108" t="str">
            <v/>
          </cell>
          <cell r="G108">
            <v>4913887020</v>
          </cell>
          <cell r="H108" t="str">
            <v/>
          </cell>
          <cell r="I108" t="str">
            <v/>
          </cell>
          <cell r="J108" t="str">
            <v/>
          </cell>
        </row>
        <row r="109">
          <cell r="B109" t="str">
            <v>IBT</v>
          </cell>
          <cell r="C109" t="str">
            <v>IDA &amp; IBRD total</v>
          </cell>
          <cell r="D109" t="str">
            <v/>
          </cell>
          <cell r="E109" t="str">
            <v/>
          </cell>
          <cell r="F109" t="str">
            <v/>
          </cell>
          <cell r="G109">
            <v>6754029970</v>
          </cell>
          <cell r="H109" t="str">
            <v/>
          </cell>
          <cell r="I109" t="str">
            <v/>
          </cell>
          <cell r="J109" t="str">
            <v/>
          </cell>
        </row>
        <row r="110">
          <cell r="B110" t="str">
            <v>IDA</v>
          </cell>
          <cell r="C110" t="str">
            <v>IDA total</v>
          </cell>
          <cell r="D110" t="str">
            <v/>
          </cell>
          <cell r="E110" t="str">
            <v/>
          </cell>
          <cell r="F110" t="str">
            <v/>
          </cell>
          <cell r="G110">
            <v>1840142950</v>
          </cell>
          <cell r="H110" t="str">
            <v/>
          </cell>
          <cell r="I110" t="str">
            <v/>
          </cell>
          <cell r="J110" t="str">
            <v/>
          </cell>
        </row>
        <row r="111">
          <cell r="B111" t="str">
            <v>IDB</v>
          </cell>
          <cell r="C111" t="str">
            <v>IDA blend</v>
          </cell>
          <cell r="D111" t="str">
            <v/>
          </cell>
          <cell r="E111" t="str">
            <v/>
          </cell>
          <cell r="F111" t="str">
            <v/>
          </cell>
          <cell r="G111">
            <v>607735968</v>
          </cell>
          <cell r="H111" t="str">
            <v/>
          </cell>
          <cell r="I111" t="str">
            <v/>
          </cell>
          <cell r="J111" t="str">
            <v/>
          </cell>
        </row>
        <row r="112">
          <cell r="B112" t="str">
            <v>IDN</v>
          </cell>
          <cell r="C112" t="str">
            <v>Indonesia</v>
          </cell>
          <cell r="D112" t="str">
            <v/>
          </cell>
          <cell r="E112" t="str">
            <v/>
          </cell>
          <cell r="F112" t="str">
            <v/>
          </cell>
          <cell r="G112">
            <v>275501339</v>
          </cell>
          <cell r="H112">
            <v>273753190.99999976</v>
          </cell>
          <cell r="I112">
            <v>275501339.00000012</v>
          </cell>
          <cell r="J112">
            <v>277534122.5</v>
          </cell>
        </row>
        <row r="113">
          <cell r="B113" t="str">
            <v>IDX</v>
          </cell>
          <cell r="C113" t="str">
            <v>IDA only</v>
          </cell>
          <cell r="D113" t="str">
            <v/>
          </cell>
          <cell r="E113" t="str">
            <v/>
          </cell>
          <cell r="F113" t="str">
            <v/>
          </cell>
          <cell r="G113">
            <v>1232406982</v>
          </cell>
          <cell r="H113" t="str">
            <v/>
          </cell>
          <cell r="I113" t="str">
            <v/>
          </cell>
          <cell r="J113" t="str">
            <v/>
          </cell>
        </row>
        <row r="114">
          <cell r="B114" t="str">
            <v>IMN</v>
          </cell>
          <cell r="C114" t="str">
            <v>Isle of Man</v>
          </cell>
          <cell r="D114" t="str">
            <v>High income</v>
          </cell>
          <cell r="E114" t="str">
            <v/>
          </cell>
          <cell r="F114" t="str">
            <v/>
          </cell>
          <cell r="G114">
            <v>84519</v>
          </cell>
          <cell r="H114">
            <v>84263.499999999985</v>
          </cell>
          <cell r="I114">
            <v>84519.5</v>
          </cell>
          <cell r="J114">
            <v>84710.000000000015</v>
          </cell>
        </row>
        <row r="115">
          <cell r="B115" t="str">
            <v>IND</v>
          </cell>
          <cell r="C115" t="str">
            <v>India</v>
          </cell>
          <cell r="D115" t="str">
            <v/>
          </cell>
          <cell r="E115" t="str">
            <v/>
          </cell>
          <cell r="F115" t="str">
            <v/>
          </cell>
          <cell r="G115">
            <v>1417173173</v>
          </cell>
          <cell r="H115">
            <v>1407563842.0000005</v>
          </cell>
          <cell r="I115">
            <v>1417173172.5000005</v>
          </cell>
          <cell r="J115">
            <v>1428627663</v>
          </cell>
        </row>
        <row r="116">
          <cell r="B116" t="str">
            <v>INX</v>
          </cell>
          <cell r="C116" t="str">
            <v>Not classified</v>
          </cell>
          <cell r="D116" t="str">
            <v/>
          </cell>
          <cell r="E116" t="str">
            <v/>
          </cell>
          <cell r="F116" t="str">
            <v/>
          </cell>
          <cell r="H116" t="str">
            <v/>
          </cell>
          <cell r="I116" t="str">
            <v/>
          </cell>
          <cell r="J116" t="str">
            <v/>
          </cell>
        </row>
        <row r="117">
          <cell r="B117" t="str">
            <v>IRL</v>
          </cell>
          <cell r="C117" t="str">
            <v>Ireland</v>
          </cell>
          <cell r="D117" t="str">
            <v>High income</v>
          </cell>
          <cell r="E117" t="str">
            <v/>
          </cell>
          <cell r="F117" t="str">
            <v>OECD</v>
          </cell>
          <cell r="G117">
            <v>5127170</v>
          </cell>
          <cell r="H117">
            <v>4986526.0000000019</v>
          </cell>
          <cell r="I117">
            <v>5023108.5</v>
          </cell>
          <cell r="J117">
            <v>5056934.5000000028</v>
          </cell>
        </row>
        <row r="118">
          <cell r="B118" t="str">
            <v>IRN</v>
          </cell>
          <cell r="C118" t="str">
            <v>Iran, Islamic Rep.</v>
          </cell>
          <cell r="D118" t="str">
            <v/>
          </cell>
          <cell r="E118" t="str">
            <v/>
          </cell>
          <cell r="F118" t="str">
            <v/>
          </cell>
          <cell r="G118">
            <v>88550570</v>
          </cell>
          <cell r="H118">
            <v>87923432.5</v>
          </cell>
          <cell r="I118">
            <v>88550570.00000003</v>
          </cell>
          <cell r="J118">
            <v>89172767</v>
          </cell>
        </row>
        <row r="119">
          <cell r="B119" t="str">
            <v>IRQ</v>
          </cell>
          <cell r="C119" t="str">
            <v>Iraq</v>
          </cell>
          <cell r="D119" t="str">
            <v/>
          </cell>
          <cell r="E119" t="str">
            <v/>
          </cell>
          <cell r="F119" t="str">
            <v/>
          </cell>
          <cell r="G119">
            <v>44496122</v>
          </cell>
          <cell r="H119">
            <v>43533592.500000015</v>
          </cell>
          <cell r="I119">
            <v>44496121.5</v>
          </cell>
          <cell r="J119">
            <v>45504560.000000015</v>
          </cell>
        </row>
        <row r="120">
          <cell r="B120" t="str">
            <v>ISL</v>
          </cell>
          <cell r="C120" t="str">
            <v>Iceland</v>
          </cell>
          <cell r="D120" t="str">
            <v>High income</v>
          </cell>
          <cell r="E120" t="str">
            <v/>
          </cell>
          <cell r="F120" t="str">
            <v>OECD</v>
          </cell>
          <cell r="G120">
            <v>382003</v>
          </cell>
          <cell r="H120">
            <v>370335</v>
          </cell>
          <cell r="I120">
            <v>372898.5</v>
          </cell>
          <cell r="J120">
            <v>375318.50000000012</v>
          </cell>
        </row>
        <row r="121">
          <cell r="B121" t="str">
            <v>ISR</v>
          </cell>
          <cell r="C121" t="str">
            <v>Israel</v>
          </cell>
          <cell r="D121" t="str">
            <v>High income</v>
          </cell>
          <cell r="E121" t="str">
            <v/>
          </cell>
          <cell r="F121" t="str">
            <v>OECD</v>
          </cell>
          <cell r="G121">
            <v>9557500</v>
          </cell>
          <cell r="H121">
            <v>8900059.0000000056</v>
          </cell>
          <cell r="I121">
            <v>9038309.0000000019</v>
          </cell>
          <cell r="J121">
            <v>9174519.4999999981</v>
          </cell>
        </row>
        <row r="122">
          <cell r="B122" t="str">
            <v>ITA</v>
          </cell>
          <cell r="C122" t="str">
            <v>Italy</v>
          </cell>
          <cell r="D122" t="str">
            <v>High income</v>
          </cell>
          <cell r="E122" t="str">
            <v/>
          </cell>
          <cell r="F122" t="str">
            <v>OECD</v>
          </cell>
          <cell r="G122">
            <v>58940425</v>
          </cell>
          <cell r="H122">
            <v>59240329.499999993</v>
          </cell>
          <cell r="I122">
            <v>59037473.999999978</v>
          </cell>
          <cell r="J122">
            <v>58870762.499999985</v>
          </cell>
        </row>
        <row r="123">
          <cell r="B123" t="str">
            <v>JAM</v>
          </cell>
          <cell r="C123" t="str">
            <v>Jamaica</v>
          </cell>
          <cell r="D123" t="str">
            <v/>
          </cell>
          <cell r="E123" t="str">
            <v>Latin America and the Caribbean</v>
          </cell>
          <cell r="F123" t="str">
            <v/>
          </cell>
          <cell r="G123">
            <v>2827377</v>
          </cell>
          <cell r="H123">
            <v>2827694.4999999995</v>
          </cell>
          <cell r="I123">
            <v>2827377.0000000009</v>
          </cell>
          <cell r="J123">
            <v>2825543.5</v>
          </cell>
        </row>
        <row r="124">
          <cell r="B124" t="str">
            <v>JOR</v>
          </cell>
          <cell r="C124" t="str">
            <v>Jordan</v>
          </cell>
          <cell r="D124" t="str">
            <v/>
          </cell>
          <cell r="E124" t="str">
            <v/>
          </cell>
          <cell r="F124" t="str">
            <v/>
          </cell>
          <cell r="G124">
            <v>11285869</v>
          </cell>
          <cell r="H124">
            <v>11148277.5</v>
          </cell>
          <cell r="I124">
            <v>11285868.500000004</v>
          </cell>
          <cell r="J124">
            <v>11337052.500000004</v>
          </cell>
        </row>
        <row r="125">
          <cell r="B125" t="str">
            <v>JPN</v>
          </cell>
          <cell r="C125" t="str">
            <v>Japan</v>
          </cell>
          <cell r="D125" t="str">
            <v>High income</v>
          </cell>
          <cell r="E125" t="str">
            <v/>
          </cell>
          <cell r="F125" t="str">
            <v>OECD</v>
          </cell>
          <cell r="G125">
            <v>125124989</v>
          </cell>
          <cell r="H125">
            <v>124612530.49999996</v>
          </cell>
          <cell r="I125">
            <v>123951692.00000003</v>
          </cell>
          <cell r="J125">
            <v>123294513.00000004</v>
          </cell>
        </row>
        <row r="126">
          <cell r="B126" t="str">
            <v>KAZ</v>
          </cell>
          <cell r="C126" t="str">
            <v>Kazakhstan</v>
          </cell>
          <cell r="D126" t="str">
            <v/>
          </cell>
          <cell r="E126" t="str">
            <v/>
          </cell>
          <cell r="F126" t="str">
            <v/>
          </cell>
          <cell r="G126">
            <v>19621972</v>
          </cell>
          <cell r="H126">
            <v>19196465.500000004</v>
          </cell>
          <cell r="I126">
            <v>19397997.999999993</v>
          </cell>
          <cell r="J126">
            <v>19606633.500000007</v>
          </cell>
        </row>
        <row r="127">
          <cell r="B127" t="str">
            <v>KEN</v>
          </cell>
          <cell r="C127" t="str">
            <v>Kenya</v>
          </cell>
          <cell r="D127" t="str">
            <v/>
          </cell>
          <cell r="E127" t="str">
            <v/>
          </cell>
          <cell r="F127" t="str">
            <v/>
          </cell>
          <cell r="G127">
            <v>54027487</v>
          </cell>
          <cell r="H127">
            <v>53005614.000000022</v>
          </cell>
          <cell r="I127">
            <v>54027486.999999985</v>
          </cell>
          <cell r="J127">
            <v>55100586.500000022</v>
          </cell>
        </row>
        <row r="128">
          <cell r="B128" t="str">
            <v>KGZ</v>
          </cell>
          <cell r="C128" t="str">
            <v>Kyrgyz Republic</v>
          </cell>
          <cell r="D128" t="str">
            <v/>
          </cell>
          <cell r="E128" t="str">
            <v/>
          </cell>
          <cell r="F128" t="str">
            <v/>
          </cell>
          <cell r="G128">
            <v>6974900</v>
          </cell>
          <cell r="H128">
            <v>6527743.5000000019</v>
          </cell>
          <cell r="I128">
            <v>6630623</v>
          </cell>
          <cell r="J128">
            <v>6735347.5000000019</v>
          </cell>
        </row>
        <row r="129">
          <cell r="B129" t="str">
            <v>KHM</v>
          </cell>
          <cell r="C129" t="str">
            <v>Cambodia</v>
          </cell>
          <cell r="D129" t="str">
            <v/>
          </cell>
          <cell r="E129" t="str">
            <v/>
          </cell>
          <cell r="F129" t="str">
            <v/>
          </cell>
          <cell r="G129">
            <v>16767842</v>
          </cell>
          <cell r="H129">
            <v>16589023.500000004</v>
          </cell>
          <cell r="I129">
            <v>16767842.499999998</v>
          </cell>
          <cell r="J129">
            <v>16944825.999999996</v>
          </cell>
        </row>
        <row r="130">
          <cell r="B130" t="str">
            <v>KIR</v>
          </cell>
          <cell r="C130" t="str">
            <v>Kiribati</v>
          </cell>
          <cell r="D130" t="str">
            <v/>
          </cell>
          <cell r="E130" t="str">
            <v/>
          </cell>
          <cell r="F130" t="str">
            <v/>
          </cell>
          <cell r="G130">
            <v>131232</v>
          </cell>
          <cell r="H130">
            <v>128874.00000000003</v>
          </cell>
          <cell r="I130">
            <v>131231.49999999997</v>
          </cell>
          <cell r="J130">
            <v>133515</v>
          </cell>
        </row>
        <row r="131">
          <cell r="B131" t="str">
            <v>KNA</v>
          </cell>
          <cell r="C131" t="str">
            <v>St. Kitts and Nevis</v>
          </cell>
          <cell r="D131" t="str">
            <v>High income</v>
          </cell>
          <cell r="E131" t="str">
            <v/>
          </cell>
          <cell r="F131" t="str">
            <v/>
          </cell>
          <cell r="G131">
            <v>47657</v>
          </cell>
          <cell r="H131">
            <v>47606.499999999993</v>
          </cell>
          <cell r="I131">
            <v>47657.500000000022</v>
          </cell>
          <cell r="J131">
            <v>47754.999999999978</v>
          </cell>
        </row>
        <row r="132">
          <cell r="B132" t="str">
            <v>KOR</v>
          </cell>
          <cell r="C132" t="str">
            <v>Korea, Rep.</v>
          </cell>
          <cell r="D132" t="str">
            <v>High income</v>
          </cell>
          <cell r="E132" t="str">
            <v/>
          </cell>
          <cell r="F132" t="str">
            <v>OECD</v>
          </cell>
          <cell r="G132">
            <v>51628117</v>
          </cell>
          <cell r="H132">
            <v>51830139</v>
          </cell>
          <cell r="I132">
            <v>51815809.499999993</v>
          </cell>
          <cell r="J132">
            <v>51784058.999999993</v>
          </cell>
        </row>
        <row r="133">
          <cell r="B133" t="str">
            <v>KWT</v>
          </cell>
          <cell r="C133" t="str">
            <v>Kuwait</v>
          </cell>
          <cell r="D133" t="str">
            <v>High income</v>
          </cell>
          <cell r="E133" t="str">
            <v/>
          </cell>
          <cell r="F133" t="str">
            <v/>
          </cell>
          <cell r="G133">
            <v>4268873</v>
          </cell>
          <cell r="H133">
            <v>4250113.9999999972</v>
          </cell>
          <cell r="I133">
            <v>4268873</v>
          </cell>
          <cell r="J133">
            <v>4310107.5000000009</v>
          </cell>
        </row>
        <row r="134">
          <cell r="B134" t="str">
            <v>LAC</v>
          </cell>
          <cell r="C134" t="str">
            <v>Latin America &amp; Caribbean (excluding high income)</v>
          </cell>
          <cell r="D134" t="str">
            <v/>
          </cell>
          <cell r="E134" t="str">
            <v/>
          </cell>
          <cell r="F134" t="str">
            <v/>
          </cell>
          <cell r="G134">
            <v>596596955</v>
          </cell>
          <cell r="H134" t="str">
            <v/>
          </cell>
          <cell r="I134" t="str">
            <v/>
          </cell>
          <cell r="J134" t="str">
            <v/>
          </cell>
        </row>
        <row r="135">
          <cell r="B135" t="str">
            <v>LAO</v>
          </cell>
          <cell r="C135" t="str">
            <v>Lao PDR</v>
          </cell>
          <cell r="D135" t="str">
            <v/>
          </cell>
          <cell r="E135" t="str">
            <v/>
          </cell>
          <cell r="F135" t="str">
            <v/>
          </cell>
          <cell r="G135">
            <v>7529475</v>
          </cell>
          <cell r="H135">
            <v>7425057.4999999981</v>
          </cell>
          <cell r="I135">
            <v>7529474.9999999991</v>
          </cell>
          <cell r="J135">
            <v>7633778.5000000009</v>
          </cell>
        </row>
        <row r="136">
          <cell r="B136" t="str">
            <v>LBN</v>
          </cell>
          <cell r="C136" t="str">
            <v>Lebanon</v>
          </cell>
          <cell r="D136" t="str">
            <v/>
          </cell>
          <cell r="E136" t="str">
            <v/>
          </cell>
          <cell r="F136" t="str">
            <v/>
          </cell>
          <cell r="G136">
            <v>5489739</v>
          </cell>
          <cell r="H136">
            <v>5592630.9999999991</v>
          </cell>
          <cell r="I136">
            <v>5489739.5000000047</v>
          </cell>
          <cell r="J136">
            <v>5353929.4999999981</v>
          </cell>
        </row>
        <row r="137">
          <cell r="B137" t="str">
            <v>LBR</v>
          </cell>
          <cell r="C137" t="str">
            <v>Liberia</v>
          </cell>
          <cell r="D137" t="str">
            <v/>
          </cell>
          <cell r="E137" t="str">
            <v/>
          </cell>
          <cell r="F137" t="str">
            <v/>
          </cell>
          <cell r="G137">
            <v>5302681</v>
          </cell>
          <cell r="H137">
            <v>5193415.5000000019</v>
          </cell>
          <cell r="I137">
            <v>5302681.0000000028</v>
          </cell>
          <cell r="J137">
            <v>5418376.4999999963</v>
          </cell>
        </row>
        <row r="138">
          <cell r="B138" t="str">
            <v>LBY</v>
          </cell>
          <cell r="C138" t="str">
            <v>Libya</v>
          </cell>
          <cell r="D138" t="str">
            <v/>
          </cell>
          <cell r="E138" t="str">
            <v/>
          </cell>
          <cell r="F138" t="str">
            <v/>
          </cell>
          <cell r="G138">
            <v>6812341</v>
          </cell>
          <cell r="H138">
            <v>6735276.9999999981</v>
          </cell>
          <cell r="I138">
            <v>6812341.0000000019</v>
          </cell>
          <cell r="J138">
            <v>6888387.9999999972</v>
          </cell>
        </row>
        <row r="139">
          <cell r="B139" t="str">
            <v>LCA</v>
          </cell>
          <cell r="C139" t="str">
            <v>St. Lucia</v>
          </cell>
          <cell r="D139" t="str">
            <v/>
          </cell>
          <cell r="E139" t="str">
            <v/>
          </cell>
          <cell r="F139" t="str">
            <v/>
          </cell>
          <cell r="G139">
            <v>179857</v>
          </cell>
          <cell r="H139">
            <v>179651.49999999991</v>
          </cell>
          <cell r="I139">
            <v>179857.50000000003</v>
          </cell>
          <cell r="J139">
            <v>180251</v>
          </cell>
        </row>
        <row r="140">
          <cell r="B140" t="str">
            <v>LCN</v>
          </cell>
          <cell r="C140" t="str">
            <v>Latin America &amp; Caribbean</v>
          </cell>
          <cell r="D140" t="str">
            <v/>
          </cell>
          <cell r="E140" t="str">
            <v/>
          </cell>
          <cell r="F140" t="str">
            <v/>
          </cell>
          <cell r="G140">
            <v>659310564</v>
          </cell>
          <cell r="H140" t="str">
            <v/>
          </cell>
          <cell r="I140" t="str">
            <v/>
          </cell>
          <cell r="J140" t="str">
            <v/>
          </cell>
        </row>
        <row r="141">
          <cell r="B141" t="str">
            <v>LDC</v>
          </cell>
          <cell r="C141" t="str">
            <v>Least developed countries: UN classification</v>
          </cell>
          <cell r="D141" t="str">
            <v/>
          </cell>
          <cell r="E141" t="str">
            <v/>
          </cell>
          <cell r="F141" t="str">
            <v/>
          </cell>
          <cell r="G141">
            <v>1124396999</v>
          </cell>
          <cell r="H141" t="str">
            <v/>
          </cell>
          <cell r="I141" t="str">
            <v/>
          </cell>
          <cell r="J141" t="str">
            <v/>
          </cell>
        </row>
        <row r="142">
          <cell r="B142" t="str">
            <v>LIC</v>
          </cell>
          <cell r="C142" t="str">
            <v>Low income</v>
          </cell>
          <cell r="D142" t="str">
            <v/>
          </cell>
          <cell r="E142" t="str">
            <v/>
          </cell>
          <cell r="F142" t="str">
            <v/>
          </cell>
          <cell r="G142">
            <v>703727949</v>
          </cell>
          <cell r="H142" t="str">
            <v/>
          </cell>
          <cell r="I142" t="str">
            <v/>
          </cell>
          <cell r="J142" t="str">
            <v/>
          </cell>
        </row>
        <row r="143">
          <cell r="B143" t="str">
            <v>LIE</v>
          </cell>
          <cell r="C143" t="str">
            <v>Liechtenstein</v>
          </cell>
          <cell r="D143" t="str">
            <v>High income</v>
          </cell>
          <cell r="E143" t="str">
            <v/>
          </cell>
          <cell r="F143" t="str">
            <v/>
          </cell>
          <cell r="G143">
            <v>39327</v>
          </cell>
          <cell r="H143">
            <v>39039.5</v>
          </cell>
          <cell r="I143">
            <v>39326.999999999993</v>
          </cell>
          <cell r="J143">
            <v>39584.500000000007</v>
          </cell>
        </row>
        <row r="144">
          <cell r="B144" t="str">
            <v>LKA</v>
          </cell>
          <cell r="C144" t="str">
            <v>Sri Lanka</v>
          </cell>
          <cell r="D144" t="str">
            <v/>
          </cell>
          <cell r="E144" t="str">
            <v/>
          </cell>
          <cell r="F144" t="str">
            <v/>
          </cell>
          <cell r="G144">
            <v>22181000</v>
          </cell>
          <cell r="H144">
            <v>21773440.500000004</v>
          </cell>
          <cell r="I144">
            <v>21832143.000000004</v>
          </cell>
          <cell r="J144">
            <v>21893578.999999989</v>
          </cell>
        </row>
        <row r="145">
          <cell r="B145" t="str">
            <v>LMC</v>
          </cell>
          <cell r="C145" t="str">
            <v>Lower middle income</v>
          </cell>
          <cell r="D145" t="str">
            <v/>
          </cell>
          <cell r="E145" t="str">
            <v/>
          </cell>
          <cell r="F145" t="str">
            <v/>
          </cell>
          <cell r="G145">
            <v>3190184199</v>
          </cell>
          <cell r="H145" t="str">
            <v/>
          </cell>
          <cell r="I145" t="str">
            <v/>
          </cell>
          <cell r="J145" t="str">
            <v/>
          </cell>
        </row>
        <row r="146">
          <cell r="B146" t="str">
            <v>LMY</v>
          </cell>
          <cell r="C146" t="str">
            <v>Low &amp; middle income</v>
          </cell>
          <cell r="D146" t="str">
            <v/>
          </cell>
          <cell r="E146" t="str">
            <v/>
          </cell>
          <cell r="F146" t="str">
            <v/>
          </cell>
          <cell r="G146">
            <v>6678280291</v>
          </cell>
          <cell r="H146" t="str">
            <v/>
          </cell>
          <cell r="I146" t="str">
            <v/>
          </cell>
          <cell r="J146" t="str">
            <v/>
          </cell>
        </row>
        <row r="147">
          <cell r="B147" t="str">
            <v>LSO</v>
          </cell>
          <cell r="C147" t="str">
            <v>Lesotho</v>
          </cell>
          <cell r="D147" t="str">
            <v/>
          </cell>
          <cell r="E147" t="str">
            <v/>
          </cell>
          <cell r="F147" t="str">
            <v/>
          </cell>
          <cell r="G147">
            <v>2305825</v>
          </cell>
          <cell r="H147">
            <v>2281454.5000000014</v>
          </cell>
          <cell r="I147">
            <v>2305825.5000000019</v>
          </cell>
          <cell r="J147">
            <v>2330317.4999999986</v>
          </cell>
        </row>
        <row r="148">
          <cell r="B148" t="str">
            <v>LTE</v>
          </cell>
          <cell r="C148" t="str">
            <v>Late-demographic dividend</v>
          </cell>
          <cell r="D148" t="str">
            <v/>
          </cell>
          <cell r="E148" t="str">
            <v/>
          </cell>
          <cell r="F148" t="str">
            <v/>
          </cell>
          <cell r="G148">
            <v>2325542891</v>
          </cell>
          <cell r="H148" t="str">
            <v/>
          </cell>
          <cell r="I148" t="str">
            <v/>
          </cell>
          <cell r="J148" t="str">
            <v/>
          </cell>
        </row>
        <row r="149">
          <cell r="B149" t="str">
            <v>LTU</v>
          </cell>
          <cell r="C149" t="str">
            <v>Lithuania</v>
          </cell>
          <cell r="D149" t="str">
            <v>High income</v>
          </cell>
          <cell r="E149" t="str">
            <v/>
          </cell>
          <cell r="F149" t="str">
            <v>OECD</v>
          </cell>
          <cell r="G149">
            <v>2831639</v>
          </cell>
          <cell r="H149">
            <v>2786650.5000000009</v>
          </cell>
          <cell r="I149">
            <v>2750055.0000000005</v>
          </cell>
          <cell r="J149">
            <v>2718351.5000000005</v>
          </cell>
        </row>
        <row r="150">
          <cell r="B150" t="str">
            <v>LUX</v>
          </cell>
          <cell r="C150" t="str">
            <v>Luxembourg</v>
          </cell>
          <cell r="D150" t="str">
            <v>High income</v>
          </cell>
          <cell r="E150" t="str">
            <v/>
          </cell>
          <cell r="F150" t="str">
            <v>OECD</v>
          </cell>
          <cell r="G150">
            <v>653103</v>
          </cell>
          <cell r="H150">
            <v>639321</v>
          </cell>
          <cell r="I150">
            <v>647599.00000000012</v>
          </cell>
          <cell r="J150">
            <v>654767.49999999977</v>
          </cell>
        </row>
        <row r="151">
          <cell r="B151" t="str">
            <v>LVA</v>
          </cell>
          <cell r="C151" t="str">
            <v>Latvia</v>
          </cell>
          <cell r="D151" t="str">
            <v>High income</v>
          </cell>
          <cell r="E151" t="str">
            <v/>
          </cell>
          <cell r="F151" t="str">
            <v>OECD</v>
          </cell>
          <cell r="G151">
            <v>1879383</v>
          </cell>
          <cell r="H151">
            <v>1873918.9999999998</v>
          </cell>
          <cell r="I151">
            <v>1850650.9999999993</v>
          </cell>
          <cell r="J151">
            <v>1830211.5000000002</v>
          </cell>
        </row>
        <row r="152">
          <cell r="B152" t="str">
            <v>MAC</v>
          </cell>
          <cell r="C152" t="str">
            <v>Macao SAR, China</v>
          </cell>
          <cell r="D152" t="str">
            <v>High income</v>
          </cell>
          <cell r="E152" t="str">
            <v/>
          </cell>
          <cell r="F152" t="str">
            <v/>
          </cell>
          <cell r="G152">
            <v>695168</v>
          </cell>
          <cell r="H152">
            <v>686607.00000000023</v>
          </cell>
          <cell r="I152">
            <v>695168.49999999953</v>
          </cell>
          <cell r="J152">
            <v>704149.50000000023</v>
          </cell>
        </row>
        <row r="153">
          <cell r="B153" t="str">
            <v>MAF</v>
          </cell>
          <cell r="C153" t="str">
            <v>St. Martin (French part)</v>
          </cell>
          <cell r="D153" t="str">
            <v>High income</v>
          </cell>
          <cell r="E153" t="str">
            <v/>
          </cell>
          <cell r="F153" t="str">
            <v/>
          </cell>
          <cell r="G153">
            <v>31791</v>
          </cell>
          <cell r="H153">
            <v>31947.500000000004</v>
          </cell>
          <cell r="I153">
            <v>31790.999999999996</v>
          </cell>
          <cell r="J153">
            <v>32077</v>
          </cell>
        </row>
        <row r="154">
          <cell r="B154" t="str">
            <v>MAR</v>
          </cell>
          <cell r="C154" t="str">
            <v>Morocco</v>
          </cell>
          <cell r="D154" t="str">
            <v/>
          </cell>
          <cell r="E154" t="str">
            <v/>
          </cell>
          <cell r="F154" t="str">
            <v/>
          </cell>
          <cell r="G154">
            <v>37457971</v>
          </cell>
          <cell r="H154">
            <v>37076584.500000007</v>
          </cell>
          <cell r="I154">
            <v>37457970.5</v>
          </cell>
          <cell r="J154">
            <v>37840044</v>
          </cell>
        </row>
        <row r="155">
          <cell r="B155" t="str">
            <v>MCO</v>
          </cell>
          <cell r="C155" t="str">
            <v>Monaco</v>
          </cell>
          <cell r="D155" t="str">
            <v>High income</v>
          </cell>
          <cell r="E155" t="str">
            <v/>
          </cell>
          <cell r="F155" t="str">
            <v/>
          </cell>
          <cell r="G155">
            <v>36469</v>
          </cell>
          <cell r="H155">
            <v>36685.999999999993</v>
          </cell>
          <cell r="I155">
            <v>36469</v>
          </cell>
          <cell r="J155">
            <v>36297.499999999985</v>
          </cell>
        </row>
        <row r="156">
          <cell r="B156" t="str">
            <v>MDA</v>
          </cell>
          <cell r="C156" t="str">
            <v>Moldova</v>
          </cell>
          <cell r="D156" t="str">
            <v/>
          </cell>
          <cell r="E156" t="str">
            <v/>
          </cell>
          <cell r="F156" t="str">
            <v/>
          </cell>
          <cell r="G156">
            <v>2538894</v>
          </cell>
          <cell r="H156">
            <v>3061506.4999999991</v>
          </cell>
          <cell r="I156">
            <v>3272995.9999999986</v>
          </cell>
          <cell r="J156">
            <v>3435931</v>
          </cell>
        </row>
        <row r="157">
          <cell r="B157" t="str">
            <v>MDG</v>
          </cell>
          <cell r="C157" t="str">
            <v>Madagascar</v>
          </cell>
          <cell r="D157" t="str">
            <v/>
          </cell>
          <cell r="E157" t="str">
            <v/>
          </cell>
          <cell r="F157" t="str">
            <v/>
          </cell>
          <cell r="G157">
            <v>29611714</v>
          </cell>
          <cell r="H157">
            <v>28915652.500000004</v>
          </cell>
          <cell r="I157">
            <v>29611714.000000004</v>
          </cell>
          <cell r="J157">
            <v>30325731.999999996</v>
          </cell>
        </row>
        <row r="158">
          <cell r="B158" t="str">
            <v>MDV</v>
          </cell>
          <cell r="C158" t="str">
            <v>Maldives</v>
          </cell>
          <cell r="D158" t="str">
            <v/>
          </cell>
          <cell r="E158" t="str">
            <v/>
          </cell>
          <cell r="F158" t="str">
            <v/>
          </cell>
          <cell r="G158">
            <v>523787</v>
          </cell>
          <cell r="H158">
            <v>521457.50000000035</v>
          </cell>
          <cell r="I158">
            <v>523786.99999999971</v>
          </cell>
          <cell r="J158">
            <v>521021.49999999971</v>
          </cell>
        </row>
        <row r="159">
          <cell r="B159" t="str">
            <v>MEA</v>
          </cell>
          <cell r="C159" t="str">
            <v>Middle East &amp; North Africa</v>
          </cell>
          <cell r="D159" t="str">
            <v/>
          </cell>
          <cell r="E159" t="str">
            <v/>
          </cell>
          <cell r="F159" t="str">
            <v/>
          </cell>
          <cell r="G159">
            <v>493279469</v>
          </cell>
          <cell r="H159" t="str">
            <v/>
          </cell>
          <cell r="I159" t="str">
            <v/>
          </cell>
          <cell r="J159" t="str">
            <v/>
          </cell>
        </row>
        <row r="160">
          <cell r="B160" t="str">
            <v>MEX</v>
          </cell>
          <cell r="C160" t="str">
            <v>Mexico</v>
          </cell>
          <cell r="D160" t="str">
            <v/>
          </cell>
          <cell r="E160" t="str">
            <v>Latin America and the Caribbean</v>
          </cell>
          <cell r="F160" t="str">
            <v>OECD</v>
          </cell>
          <cell r="G160">
            <v>127504125</v>
          </cell>
          <cell r="H160">
            <v>126705138.00000001</v>
          </cell>
          <cell r="I160">
            <v>127504125.49999999</v>
          </cell>
          <cell r="J160">
            <v>128455566.49999999</v>
          </cell>
        </row>
        <row r="161">
          <cell r="B161" t="str">
            <v>MHL</v>
          </cell>
          <cell r="C161" t="str">
            <v>Marshall Islands</v>
          </cell>
          <cell r="D161" t="str">
            <v/>
          </cell>
          <cell r="E161" t="str">
            <v/>
          </cell>
          <cell r="F161" t="str">
            <v/>
          </cell>
          <cell r="G161">
            <v>41569</v>
          </cell>
          <cell r="H161">
            <v>42050.000000000022</v>
          </cell>
          <cell r="I161">
            <v>41569.000000000007</v>
          </cell>
          <cell r="J161">
            <v>41996.000000000007</v>
          </cell>
        </row>
        <row r="162">
          <cell r="B162" t="str">
            <v>MIC</v>
          </cell>
          <cell r="C162" t="str">
            <v>Middle income</v>
          </cell>
          <cell r="D162" t="str">
            <v/>
          </cell>
          <cell r="E162" t="str">
            <v/>
          </cell>
          <cell r="F162" t="str">
            <v/>
          </cell>
          <cell r="G162">
            <v>5974552342</v>
          </cell>
          <cell r="H162" t="str">
            <v/>
          </cell>
          <cell r="I162" t="str">
            <v/>
          </cell>
          <cell r="J162" t="str">
            <v/>
          </cell>
        </row>
        <row r="163">
          <cell r="B163" t="str">
            <v>MKD</v>
          </cell>
          <cell r="C163" t="str">
            <v>North Macedonia</v>
          </cell>
          <cell r="D163" t="str">
            <v/>
          </cell>
          <cell r="E163" t="str">
            <v/>
          </cell>
          <cell r="F163" t="str">
            <v/>
          </cell>
          <cell r="G163">
            <v>2057679</v>
          </cell>
          <cell r="H163">
            <v>2103330.0000000005</v>
          </cell>
          <cell r="I163">
            <v>2093598.5</v>
          </cell>
          <cell r="J163">
            <v>2085678.9999999991</v>
          </cell>
        </row>
        <row r="164">
          <cell r="B164" t="str">
            <v>MLI</v>
          </cell>
          <cell r="C164" t="str">
            <v>Mali</v>
          </cell>
          <cell r="D164" t="str">
            <v/>
          </cell>
          <cell r="E164" t="str">
            <v/>
          </cell>
          <cell r="F164" t="str">
            <v/>
          </cell>
          <cell r="G164">
            <v>22593590</v>
          </cell>
          <cell r="H164">
            <v>21904982.999999996</v>
          </cell>
          <cell r="I164">
            <v>22593590.500000022</v>
          </cell>
          <cell r="J164">
            <v>23293698.499999996</v>
          </cell>
        </row>
        <row r="165">
          <cell r="B165" t="str">
            <v>MLT</v>
          </cell>
          <cell r="C165" t="str">
            <v>Malta</v>
          </cell>
          <cell r="D165" t="str">
            <v>High income</v>
          </cell>
          <cell r="E165" t="str">
            <v/>
          </cell>
          <cell r="F165" t="str">
            <v/>
          </cell>
          <cell r="G165">
            <v>531113</v>
          </cell>
          <cell r="H165">
            <v>526748</v>
          </cell>
          <cell r="I165">
            <v>533286</v>
          </cell>
          <cell r="J165">
            <v>535064.5</v>
          </cell>
        </row>
        <row r="166">
          <cell r="B166" t="str">
            <v>MMR</v>
          </cell>
          <cell r="C166" t="str">
            <v>Myanmar</v>
          </cell>
          <cell r="D166" t="str">
            <v/>
          </cell>
          <cell r="E166" t="str">
            <v/>
          </cell>
          <cell r="F166" t="str">
            <v/>
          </cell>
          <cell r="G166">
            <v>54179306</v>
          </cell>
          <cell r="H166">
            <v>53798084.500000015</v>
          </cell>
          <cell r="I166">
            <v>54179305.999999985</v>
          </cell>
          <cell r="J166">
            <v>54577996.999999993</v>
          </cell>
        </row>
        <row r="167">
          <cell r="B167" t="str">
            <v>MNA</v>
          </cell>
          <cell r="C167" t="str">
            <v>Middle East &amp; North Africa (excluding high income)</v>
          </cell>
          <cell r="D167" t="str">
            <v/>
          </cell>
          <cell r="E167" t="str">
            <v/>
          </cell>
          <cell r="F167" t="str">
            <v/>
          </cell>
          <cell r="G167">
            <v>424328381</v>
          </cell>
          <cell r="H167" t="str">
            <v/>
          </cell>
          <cell r="I167" t="str">
            <v/>
          </cell>
          <cell r="J167" t="str">
            <v/>
          </cell>
        </row>
        <row r="168">
          <cell r="B168" t="str">
            <v>MNE</v>
          </cell>
          <cell r="C168" t="str">
            <v>Montenegro</v>
          </cell>
          <cell r="D168" t="str">
            <v/>
          </cell>
          <cell r="E168" t="str">
            <v/>
          </cell>
          <cell r="F168" t="str">
            <v/>
          </cell>
          <cell r="G168">
            <v>617213</v>
          </cell>
          <cell r="H168">
            <v>627858.49999999965</v>
          </cell>
          <cell r="I168">
            <v>627082.5</v>
          </cell>
          <cell r="J168">
            <v>626484.49999999988</v>
          </cell>
        </row>
        <row r="169">
          <cell r="B169" t="str">
            <v>MNG</v>
          </cell>
          <cell r="C169" t="str">
            <v>Mongolia</v>
          </cell>
          <cell r="D169" t="str">
            <v/>
          </cell>
          <cell r="E169" t="str">
            <v/>
          </cell>
          <cell r="F169" t="str">
            <v/>
          </cell>
          <cell r="G169">
            <v>3398366</v>
          </cell>
          <cell r="H169">
            <v>3347782.4999999977</v>
          </cell>
          <cell r="I169">
            <v>3398366.0000000005</v>
          </cell>
          <cell r="J169">
            <v>3447156.5000000005</v>
          </cell>
        </row>
        <row r="170">
          <cell r="B170" t="str">
            <v>MNP</v>
          </cell>
          <cell r="C170" t="str">
            <v>Northern Mariana Islands</v>
          </cell>
          <cell r="D170" t="str">
            <v>High income</v>
          </cell>
          <cell r="E170" t="str">
            <v/>
          </cell>
          <cell r="F170" t="str">
            <v/>
          </cell>
          <cell r="G170">
            <v>49551</v>
          </cell>
          <cell r="H170">
            <v>49481.5</v>
          </cell>
          <cell r="I170">
            <v>49550.999999999985</v>
          </cell>
          <cell r="J170">
            <v>49795.999999999985</v>
          </cell>
        </row>
        <row r="171">
          <cell r="B171" t="str">
            <v>MOZ</v>
          </cell>
          <cell r="C171" t="str">
            <v>Mozambique</v>
          </cell>
          <cell r="D171" t="str">
            <v/>
          </cell>
          <cell r="E171" t="str">
            <v/>
          </cell>
          <cell r="F171" t="str">
            <v/>
          </cell>
          <cell r="G171">
            <v>32969518</v>
          </cell>
          <cell r="H171">
            <v>32077072.000000011</v>
          </cell>
          <cell r="I171">
            <v>32969518.500000007</v>
          </cell>
          <cell r="J171">
            <v>33897353.999999985</v>
          </cell>
        </row>
        <row r="172">
          <cell r="B172" t="str">
            <v>MRT</v>
          </cell>
          <cell r="C172" t="str">
            <v>Mauritania</v>
          </cell>
          <cell r="D172" t="str">
            <v/>
          </cell>
          <cell r="E172" t="str">
            <v/>
          </cell>
          <cell r="F172" t="str">
            <v/>
          </cell>
          <cell r="G172">
            <v>4736139</v>
          </cell>
          <cell r="H172">
            <v>4614974</v>
          </cell>
          <cell r="I172">
            <v>4736138.9999999991</v>
          </cell>
          <cell r="J172">
            <v>4862988.4999999953</v>
          </cell>
        </row>
        <row r="173">
          <cell r="B173" t="str">
            <v>MUS</v>
          </cell>
          <cell r="C173" t="str">
            <v>Mauritius</v>
          </cell>
          <cell r="D173" t="str">
            <v/>
          </cell>
          <cell r="E173" t="str">
            <v/>
          </cell>
          <cell r="F173" t="str">
            <v/>
          </cell>
          <cell r="G173">
            <v>1262523</v>
          </cell>
          <cell r="H173">
            <v>1298914.4999999995</v>
          </cell>
          <cell r="I173">
            <v>1299468.9999999986</v>
          </cell>
          <cell r="J173">
            <v>1300557.0000000002</v>
          </cell>
        </row>
        <row r="174">
          <cell r="B174" t="str">
            <v>MWI</v>
          </cell>
          <cell r="C174" t="str">
            <v>Malawi</v>
          </cell>
          <cell r="D174" t="str">
            <v/>
          </cell>
          <cell r="E174" t="str">
            <v/>
          </cell>
          <cell r="F174" t="str">
            <v/>
          </cell>
          <cell r="G174">
            <v>20405317</v>
          </cell>
          <cell r="H174">
            <v>19889742.000000011</v>
          </cell>
          <cell r="I174">
            <v>20405316.500000019</v>
          </cell>
          <cell r="J174">
            <v>20931750.999999989</v>
          </cell>
        </row>
        <row r="175">
          <cell r="B175" t="str">
            <v>MYS</v>
          </cell>
          <cell r="C175" t="str">
            <v>Malaysia</v>
          </cell>
          <cell r="D175" t="str">
            <v/>
          </cell>
          <cell r="E175" t="str">
            <v/>
          </cell>
          <cell r="F175" t="str">
            <v/>
          </cell>
          <cell r="G175">
            <v>33938221</v>
          </cell>
          <cell r="H175">
            <v>33573873.499999993</v>
          </cell>
          <cell r="I175">
            <v>33938221.499999993</v>
          </cell>
          <cell r="J175">
            <v>34308524.999999993</v>
          </cell>
        </row>
        <row r="176">
          <cell r="B176" t="str">
            <v>NAC</v>
          </cell>
          <cell r="C176" t="str">
            <v>North America</v>
          </cell>
          <cell r="D176" t="str">
            <v/>
          </cell>
          <cell r="E176" t="str">
            <v/>
          </cell>
          <cell r="F176" t="str">
            <v/>
          </cell>
          <cell r="G176">
            <v>372280991</v>
          </cell>
          <cell r="H176" t="str">
            <v/>
          </cell>
          <cell r="I176" t="str">
            <v/>
          </cell>
          <cell r="J176" t="str">
            <v/>
          </cell>
        </row>
        <row r="177">
          <cell r="B177" t="str">
            <v>NAM</v>
          </cell>
          <cell r="C177" t="str">
            <v>Namibia</v>
          </cell>
          <cell r="D177" t="str">
            <v/>
          </cell>
          <cell r="E177" t="str">
            <v/>
          </cell>
          <cell r="F177" t="str">
            <v/>
          </cell>
          <cell r="G177">
            <v>2567012</v>
          </cell>
          <cell r="H177">
            <v>2530150.5000000014</v>
          </cell>
          <cell r="I177">
            <v>2567012.4999999995</v>
          </cell>
          <cell r="J177">
            <v>2604171.9999999995</v>
          </cell>
        </row>
        <row r="178">
          <cell r="B178" t="str">
            <v>NCL</v>
          </cell>
          <cell r="C178" t="str">
            <v>New Caledonia</v>
          </cell>
          <cell r="D178" t="str">
            <v>High income</v>
          </cell>
          <cell r="E178" t="str">
            <v/>
          </cell>
          <cell r="F178" t="str">
            <v/>
          </cell>
          <cell r="G178">
            <v>269220</v>
          </cell>
          <cell r="H178">
            <v>287800</v>
          </cell>
          <cell r="I178">
            <v>289950.49999999988</v>
          </cell>
          <cell r="J178">
            <v>292991.00000000012</v>
          </cell>
        </row>
        <row r="179">
          <cell r="B179" t="str">
            <v>NER</v>
          </cell>
          <cell r="C179" t="str">
            <v>Niger</v>
          </cell>
          <cell r="D179" t="str">
            <v/>
          </cell>
          <cell r="E179" t="str">
            <v/>
          </cell>
          <cell r="F179" t="str">
            <v/>
          </cell>
          <cell r="G179">
            <v>26207977</v>
          </cell>
          <cell r="H179">
            <v>25252721.999999989</v>
          </cell>
          <cell r="I179">
            <v>26207976.5</v>
          </cell>
          <cell r="J179">
            <v>27202843</v>
          </cell>
        </row>
        <row r="180">
          <cell r="B180" t="str">
            <v>NGA</v>
          </cell>
          <cell r="C180" t="str">
            <v>Nigeria</v>
          </cell>
          <cell r="D180" t="str">
            <v/>
          </cell>
          <cell r="E180" t="str">
            <v/>
          </cell>
          <cell r="F180" t="str">
            <v/>
          </cell>
          <cell r="G180">
            <v>218541212</v>
          </cell>
          <cell r="H180">
            <v>213401322.49999997</v>
          </cell>
          <cell r="I180">
            <v>218541211.50000003</v>
          </cell>
          <cell r="J180">
            <v>223804632.00000009</v>
          </cell>
        </row>
        <row r="181">
          <cell r="B181" t="str">
            <v>NIC</v>
          </cell>
          <cell r="C181" t="str">
            <v>Nicaragua</v>
          </cell>
          <cell r="D181" t="str">
            <v/>
          </cell>
          <cell r="E181" t="str">
            <v>Latin America and the Caribbean</v>
          </cell>
          <cell r="F181" t="str">
            <v/>
          </cell>
          <cell r="G181">
            <v>6948392</v>
          </cell>
          <cell r="H181">
            <v>6850539.9999999981</v>
          </cell>
          <cell r="I181">
            <v>6948392</v>
          </cell>
          <cell r="J181">
            <v>7046310.5</v>
          </cell>
        </row>
        <row r="182">
          <cell r="B182" t="str">
            <v>NLD</v>
          </cell>
          <cell r="C182" t="str">
            <v>Netherlands</v>
          </cell>
          <cell r="D182" t="str">
            <v>High income</v>
          </cell>
          <cell r="E182" t="str">
            <v/>
          </cell>
          <cell r="F182" t="str">
            <v>OECD</v>
          </cell>
          <cell r="G182">
            <v>17700982</v>
          </cell>
          <cell r="H182">
            <v>17501695.499999993</v>
          </cell>
          <cell r="I182">
            <v>17564014.000000007</v>
          </cell>
          <cell r="J182">
            <v>17618298.5</v>
          </cell>
        </row>
        <row r="183">
          <cell r="B183" t="str">
            <v>NOR</v>
          </cell>
          <cell r="C183" t="str">
            <v>Norway</v>
          </cell>
          <cell r="D183" t="str">
            <v>High income</v>
          </cell>
          <cell r="E183" t="str">
            <v/>
          </cell>
          <cell r="F183" t="str">
            <v>OECD</v>
          </cell>
          <cell r="G183">
            <v>5457127</v>
          </cell>
          <cell r="H183">
            <v>5403021</v>
          </cell>
          <cell r="I183">
            <v>5434318.9999999981</v>
          </cell>
          <cell r="J183">
            <v>5474359.9999999991</v>
          </cell>
        </row>
        <row r="184">
          <cell r="B184" t="str">
            <v>NPL</v>
          </cell>
          <cell r="C184" t="str">
            <v>Nepal</v>
          </cell>
          <cell r="D184" t="str">
            <v/>
          </cell>
          <cell r="E184" t="str">
            <v/>
          </cell>
          <cell r="F184" t="str">
            <v/>
          </cell>
          <cell r="G184">
            <v>30547580</v>
          </cell>
          <cell r="H184">
            <v>30034989.500000011</v>
          </cell>
          <cell r="I184">
            <v>30547579.999999996</v>
          </cell>
          <cell r="J184">
            <v>30896590.000000022</v>
          </cell>
        </row>
        <row r="185">
          <cell r="B185" t="str">
            <v>NRU</v>
          </cell>
          <cell r="C185" t="str">
            <v>Nauru</v>
          </cell>
          <cell r="D185" t="str">
            <v>High income</v>
          </cell>
          <cell r="E185" t="str">
            <v/>
          </cell>
          <cell r="F185" t="str">
            <v/>
          </cell>
          <cell r="G185">
            <v>12668</v>
          </cell>
          <cell r="H185">
            <v>12511.5</v>
          </cell>
          <cell r="I185">
            <v>12668.000000000009</v>
          </cell>
          <cell r="J185">
            <v>12780.000000000011</v>
          </cell>
        </row>
        <row r="186">
          <cell r="B186" t="str">
            <v>NZL</v>
          </cell>
          <cell r="C186" t="str">
            <v>New Zealand</v>
          </cell>
          <cell r="D186" t="str">
            <v>High income</v>
          </cell>
          <cell r="E186" t="str">
            <v/>
          </cell>
          <cell r="F186" t="str">
            <v>OECD</v>
          </cell>
          <cell r="G186">
            <v>5124100</v>
          </cell>
          <cell r="H186">
            <v>5129727.4999999972</v>
          </cell>
          <cell r="I186">
            <v>5185288.5</v>
          </cell>
          <cell r="J186">
            <v>5228099.4999999981</v>
          </cell>
        </row>
        <row r="187">
          <cell r="B187" t="str">
            <v>OED</v>
          </cell>
          <cell r="C187" t="str">
            <v>OECD members</v>
          </cell>
          <cell r="D187" t="str">
            <v/>
          </cell>
          <cell r="E187" t="str">
            <v/>
          </cell>
          <cell r="F187" t="str">
            <v/>
          </cell>
          <cell r="G187">
            <v>1376606817</v>
          </cell>
          <cell r="H187" t="str">
            <v/>
          </cell>
          <cell r="I187" t="str">
            <v/>
          </cell>
          <cell r="J187" t="str">
            <v/>
          </cell>
        </row>
        <row r="188">
          <cell r="B188" t="str">
            <v>OMN</v>
          </cell>
          <cell r="C188" t="str">
            <v>Oman</v>
          </cell>
          <cell r="D188" t="str">
            <v>High income</v>
          </cell>
          <cell r="E188" t="str">
            <v/>
          </cell>
          <cell r="F188" t="str">
            <v/>
          </cell>
          <cell r="G188">
            <v>4576298</v>
          </cell>
          <cell r="H188">
            <v>4520471.0000000009</v>
          </cell>
          <cell r="I188">
            <v>4576297.9999999991</v>
          </cell>
          <cell r="J188">
            <v>4644384.0000000009</v>
          </cell>
        </row>
        <row r="189">
          <cell r="B189" t="str">
            <v>OSS</v>
          </cell>
          <cell r="C189" t="str">
            <v>Other small states</v>
          </cell>
          <cell r="D189" t="str">
            <v/>
          </cell>
          <cell r="E189" t="str">
            <v/>
          </cell>
          <cell r="F189" t="str">
            <v/>
          </cell>
          <cell r="G189">
            <v>33169026</v>
          </cell>
          <cell r="H189" t="str">
            <v/>
          </cell>
          <cell r="I189" t="str">
            <v/>
          </cell>
          <cell r="J189" t="str">
            <v/>
          </cell>
        </row>
        <row r="190">
          <cell r="B190" t="str">
            <v>PAK</v>
          </cell>
          <cell r="C190" t="str">
            <v>Pakistan</v>
          </cell>
          <cell r="D190" t="str">
            <v/>
          </cell>
          <cell r="E190" t="str">
            <v/>
          </cell>
          <cell r="F190" t="str">
            <v/>
          </cell>
          <cell r="G190">
            <v>235824862</v>
          </cell>
          <cell r="H190">
            <v>231402116.49999997</v>
          </cell>
          <cell r="I190">
            <v>235824862.50000012</v>
          </cell>
          <cell r="J190">
            <v>240485657.49999985</v>
          </cell>
        </row>
        <row r="191">
          <cell r="B191" t="str">
            <v>PAN</v>
          </cell>
          <cell r="C191" t="str">
            <v>Panama</v>
          </cell>
          <cell r="D191" t="str">
            <v>High income</v>
          </cell>
          <cell r="E191" t="str">
            <v>Latin America and the Caribbean</v>
          </cell>
          <cell r="F191" t="str">
            <v/>
          </cell>
          <cell r="G191">
            <v>4408581</v>
          </cell>
          <cell r="H191">
            <v>4351266.9999999963</v>
          </cell>
          <cell r="I191">
            <v>4408580.5</v>
          </cell>
          <cell r="J191">
            <v>4468086.4999999972</v>
          </cell>
        </row>
        <row r="192">
          <cell r="B192" t="str">
            <v>PER</v>
          </cell>
          <cell r="C192" t="str">
            <v>Peru</v>
          </cell>
          <cell r="D192" t="str">
            <v/>
          </cell>
          <cell r="E192" t="str">
            <v>Latin America and the Caribbean</v>
          </cell>
          <cell r="F192" t="str">
            <v/>
          </cell>
          <cell r="G192">
            <v>34049588</v>
          </cell>
          <cell r="H192">
            <v>33715471.499999985</v>
          </cell>
          <cell r="I192">
            <v>34049588.499999993</v>
          </cell>
          <cell r="J192">
            <v>34352718.499999978</v>
          </cell>
        </row>
        <row r="193">
          <cell r="B193" t="str">
            <v>PHL</v>
          </cell>
          <cell r="C193" t="str">
            <v>Philippines</v>
          </cell>
          <cell r="D193" t="str">
            <v/>
          </cell>
          <cell r="E193" t="str">
            <v/>
          </cell>
          <cell r="F193" t="str">
            <v/>
          </cell>
          <cell r="G193">
            <v>115559009</v>
          </cell>
          <cell r="H193">
            <v>113880328.00000001</v>
          </cell>
          <cell r="I193">
            <v>115559008.99999996</v>
          </cell>
          <cell r="J193">
            <v>117337367.99999996</v>
          </cell>
        </row>
        <row r="194">
          <cell r="B194" t="str">
            <v>PLW</v>
          </cell>
          <cell r="C194" t="str">
            <v>Palau</v>
          </cell>
          <cell r="D194" t="str">
            <v/>
          </cell>
          <cell r="E194" t="str">
            <v/>
          </cell>
          <cell r="F194" t="str">
            <v/>
          </cell>
          <cell r="G194">
            <v>18055</v>
          </cell>
          <cell r="H194">
            <v>18024</v>
          </cell>
          <cell r="I194">
            <v>18054.5</v>
          </cell>
          <cell r="J194">
            <v>18057.500000000004</v>
          </cell>
        </row>
        <row r="195">
          <cell r="B195" t="str">
            <v>PNG</v>
          </cell>
          <cell r="C195" t="str">
            <v>Papua New Guinea</v>
          </cell>
          <cell r="D195" t="str">
            <v/>
          </cell>
          <cell r="E195" t="str">
            <v/>
          </cell>
          <cell r="F195" t="str">
            <v/>
          </cell>
          <cell r="G195">
            <v>10142619</v>
          </cell>
          <cell r="H195">
            <v>9949436.9999999925</v>
          </cell>
          <cell r="I195">
            <v>10142618.5</v>
          </cell>
          <cell r="J195">
            <v>10329930.499999993</v>
          </cell>
        </row>
        <row r="196">
          <cell r="B196" t="str">
            <v>POL</v>
          </cell>
          <cell r="C196" t="str">
            <v>Poland</v>
          </cell>
          <cell r="D196" t="str">
            <v>High income</v>
          </cell>
          <cell r="E196" t="str">
            <v/>
          </cell>
          <cell r="F196" t="str">
            <v>OECD</v>
          </cell>
          <cell r="G196">
            <v>36821749</v>
          </cell>
          <cell r="H196">
            <v>38307725.500000037</v>
          </cell>
          <cell r="I196">
            <v>39857145.499999985</v>
          </cell>
          <cell r="J196">
            <v>41026067.500000015</v>
          </cell>
        </row>
        <row r="197">
          <cell r="B197" t="str">
            <v>PRE</v>
          </cell>
          <cell r="C197" t="str">
            <v>Pre-demographic dividend</v>
          </cell>
          <cell r="D197" t="str">
            <v/>
          </cell>
          <cell r="E197" t="str">
            <v/>
          </cell>
          <cell r="F197" t="str">
            <v/>
          </cell>
          <cell r="G197">
            <v>1038012552</v>
          </cell>
          <cell r="H197" t="str">
            <v/>
          </cell>
          <cell r="I197" t="str">
            <v/>
          </cell>
          <cell r="J197" t="str">
            <v/>
          </cell>
        </row>
        <row r="198">
          <cell r="B198" t="str">
            <v>PRI</v>
          </cell>
          <cell r="C198" t="str">
            <v>Puerto Rico</v>
          </cell>
          <cell r="D198" t="str">
            <v>High income</v>
          </cell>
          <cell r="E198" t="str">
            <v/>
          </cell>
          <cell r="F198" t="str">
            <v/>
          </cell>
          <cell r="G198">
            <v>3221789</v>
          </cell>
          <cell r="H198">
            <v>3256027.4999999995</v>
          </cell>
          <cell r="I198">
            <v>3252407.0000000005</v>
          </cell>
          <cell r="J198">
            <v>3260314.0000000023</v>
          </cell>
        </row>
        <row r="199">
          <cell r="B199" t="str">
            <v>PRK</v>
          </cell>
          <cell r="C199" t="str">
            <v>Korea, Dem. People's Rep.</v>
          </cell>
          <cell r="D199" t="str">
            <v/>
          </cell>
          <cell r="E199" t="str">
            <v/>
          </cell>
          <cell r="F199" t="str">
            <v/>
          </cell>
          <cell r="G199">
            <v>26069416</v>
          </cell>
          <cell r="H199">
            <v>25971909</v>
          </cell>
          <cell r="I199">
            <v>26069416.500000004</v>
          </cell>
          <cell r="J199">
            <v>26160821.5</v>
          </cell>
        </row>
        <row r="200">
          <cell r="B200" t="str">
            <v>PRT</v>
          </cell>
          <cell r="C200" t="str">
            <v>Portugal</v>
          </cell>
          <cell r="D200" t="str">
            <v>High income</v>
          </cell>
          <cell r="E200" t="str">
            <v/>
          </cell>
          <cell r="F200" t="str">
            <v>OECD</v>
          </cell>
          <cell r="G200">
            <v>10409704</v>
          </cell>
          <cell r="H200">
            <v>10290103</v>
          </cell>
          <cell r="I200">
            <v>10270865.000000004</v>
          </cell>
          <cell r="J200">
            <v>10247605.000000002</v>
          </cell>
        </row>
        <row r="201">
          <cell r="B201" t="str">
            <v>PRY</v>
          </cell>
          <cell r="C201" t="str">
            <v>Paraguay</v>
          </cell>
          <cell r="D201" t="str">
            <v/>
          </cell>
          <cell r="E201" t="str">
            <v>Latin America and the Caribbean</v>
          </cell>
          <cell r="F201" t="str">
            <v/>
          </cell>
          <cell r="G201">
            <v>6780744</v>
          </cell>
          <cell r="H201">
            <v>6703799.0000000028</v>
          </cell>
          <cell r="I201">
            <v>6780744</v>
          </cell>
          <cell r="J201">
            <v>6861523.5000000028</v>
          </cell>
        </row>
        <row r="202">
          <cell r="B202" t="str">
            <v>PSE</v>
          </cell>
          <cell r="C202" t="str">
            <v>West Bank and Gaza</v>
          </cell>
          <cell r="D202" t="str">
            <v/>
          </cell>
          <cell r="E202" t="str">
            <v/>
          </cell>
          <cell r="F202" t="str">
            <v/>
          </cell>
          <cell r="G202">
            <v>5043612</v>
          </cell>
          <cell r="H202">
            <v>5133392.0000000009</v>
          </cell>
          <cell r="I202">
            <v>5250071.9999999981</v>
          </cell>
          <cell r="J202">
            <v>5371230.0000000009</v>
          </cell>
        </row>
        <row r="203">
          <cell r="B203" t="str">
            <v>PSS</v>
          </cell>
          <cell r="C203" t="str">
            <v>Pacific island small states</v>
          </cell>
          <cell r="D203" t="str">
            <v/>
          </cell>
          <cell r="E203" t="str">
            <v/>
          </cell>
          <cell r="F203" t="str">
            <v/>
          </cell>
          <cell r="G203">
            <v>2639019</v>
          </cell>
          <cell r="H203" t="str">
            <v/>
          </cell>
          <cell r="I203" t="str">
            <v/>
          </cell>
          <cell r="J203" t="str">
            <v/>
          </cell>
        </row>
        <row r="204">
          <cell r="B204" t="str">
            <v>PST</v>
          </cell>
          <cell r="C204" t="str">
            <v>Post-demographic dividend</v>
          </cell>
          <cell r="D204" t="str">
            <v/>
          </cell>
          <cell r="E204" t="str">
            <v/>
          </cell>
          <cell r="F204" t="str">
            <v/>
          </cell>
          <cell r="G204">
            <v>1113495082</v>
          </cell>
          <cell r="H204" t="str">
            <v/>
          </cell>
          <cell r="I204" t="str">
            <v/>
          </cell>
          <cell r="J204" t="str">
            <v/>
          </cell>
        </row>
        <row r="205">
          <cell r="B205" t="str">
            <v>PYF</v>
          </cell>
          <cell r="C205" t="str">
            <v>French Polynesia</v>
          </cell>
          <cell r="D205" t="str">
            <v>High income</v>
          </cell>
          <cell r="E205" t="str">
            <v/>
          </cell>
          <cell r="F205" t="str">
            <v/>
          </cell>
          <cell r="G205">
            <v>306279</v>
          </cell>
          <cell r="H205">
            <v>304031.99999999994</v>
          </cell>
          <cell r="I205">
            <v>306279.00000000012</v>
          </cell>
          <cell r="J205">
            <v>308871.50000000006</v>
          </cell>
        </row>
        <row r="206">
          <cell r="B206" t="str">
            <v>QAT</v>
          </cell>
          <cell r="C206" t="str">
            <v>Qatar</v>
          </cell>
          <cell r="D206" t="str">
            <v>High income</v>
          </cell>
          <cell r="E206" t="str">
            <v/>
          </cell>
          <cell r="F206" t="str">
            <v/>
          </cell>
          <cell r="G206">
            <v>2695122</v>
          </cell>
          <cell r="H206">
            <v>2688234.9999999991</v>
          </cell>
          <cell r="I206">
            <v>2695122.0000000005</v>
          </cell>
          <cell r="J206">
            <v>2716391</v>
          </cell>
        </row>
        <row r="207">
          <cell r="B207" t="str">
            <v>ROU</v>
          </cell>
          <cell r="C207" t="str">
            <v>Romania</v>
          </cell>
          <cell r="D207" t="str">
            <v>High income</v>
          </cell>
          <cell r="E207" t="str">
            <v/>
          </cell>
          <cell r="F207" t="str">
            <v/>
          </cell>
          <cell r="G207">
            <v>19047009</v>
          </cell>
          <cell r="H207">
            <v>19328559.999999993</v>
          </cell>
          <cell r="I207">
            <v>19659266.499999985</v>
          </cell>
          <cell r="J207">
            <v>19892811.999999989</v>
          </cell>
        </row>
        <row r="208">
          <cell r="B208" t="str">
            <v>RUS</v>
          </cell>
          <cell r="C208" t="str">
            <v>Russian Federation</v>
          </cell>
          <cell r="D208" t="str">
            <v/>
          </cell>
          <cell r="E208" t="str">
            <v/>
          </cell>
          <cell r="F208" t="str">
            <v/>
          </cell>
          <cell r="G208">
            <v>144236933</v>
          </cell>
          <cell r="H208">
            <v>145102754.99999997</v>
          </cell>
          <cell r="I208">
            <v>144713314</v>
          </cell>
          <cell r="J208">
            <v>144444359.00000009</v>
          </cell>
        </row>
        <row r="209">
          <cell r="B209" t="str">
            <v>RWA</v>
          </cell>
          <cell r="C209" t="str">
            <v>Rwanda</v>
          </cell>
          <cell r="D209" t="str">
            <v/>
          </cell>
          <cell r="E209" t="str">
            <v/>
          </cell>
          <cell r="F209" t="str">
            <v/>
          </cell>
          <cell r="G209">
            <v>13776698</v>
          </cell>
          <cell r="H209">
            <v>13461887.499999998</v>
          </cell>
          <cell r="I209">
            <v>13776697.499999994</v>
          </cell>
          <cell r="J209">
            <v>14094683</v>
          </cell>
        </row>
        <row r="210">
          <cell r="B210" t="str">
            <v>SAS</v>
          </cell>
          <cell r="C210" t="str">
            <v>South Asia</v>
          </cell>
          <cell r="D210" t="str">
            <v/>
          </cell>
          <cell r="E210" t="str">
            <v/>
          </cell>
          <cell r="F210" t="str">
            <v/>
          </cell>
          <cell r="G210">
            <v>1919348000</v>
          </cell>
          <cell r="H210" t="str">
            <v/>
          </cell>
          <cell r="I210" t="str">
            <v/>
          </cell>
          <cell r="J210" t="str">
            <v/>
          </cell>
        </row>
        <row r="211">
          <cell r="B211" t="str">
            <v>SAU</v>
          </cell>
          <cell r="C211" t="str">
            <v>Saudi Arabia</v>
          </cell>
          <cell r="D211" t="str">
            <v>High income</v>
          </cell>
          <cell r="E211" t="str">
            <v/>
          </cell>
          <cell r="F211" t="str">
            <v/>
          </cell>
          <cell r="G211">
            <v>36408820</v>
          </cell>
          <cell r="H211">
            <v>35950396.000000022</v>
          </cell>
          <cell r="I211">
            <v>36408819.999999993</v>
          </cell>
          <cell r="J211">
            <v>36947024.999999978</v>
          </cell>
        </row>
        <row r="212">
          <cell r="B212" t="str">
            <v>SDN</v>
          </cell>
          <cell r="C212" t="str">
            <v>Sudan</v>
          </cell>
          <cell r="D212" t="str">
            <v/>
          </cell>
          <cell r="E212" t="str">
            <v/>
          </cell>
          <cell r="F212" t="str">
            <v/>
          </cell>
          <cell r="G212">
            <v>46874204</v>
          </cell>
          <cell r="H212">
            <v>45657201.5</v>
          </cell>
          <cell r="I212">
            <v>46874203.999999985</v>
          </cell>
          <cell r="J212">
            <v>48109006</v>
          </cell>
        </row>
        <row r="213">
          <cell r="B213" t="str">
            <v>SEN</v>
          </cell>
          <cell r="C213" t="str">
            <v>Senegal</v>
          </cell>
          <cell r="D213" t="str">
            <v/>
          </cell>
          <cell r="E213" t="str">
            <v/>
          </cell>
          <cell r="F213" t="str">
            <v/>
          </cell>
          <cell r="G213">
            <v>17316449</v>
          </cell>
          <cell r="H213">
            <v>16876719.999999996</v>
          </cell>
          <cell r="I213">
            <v>17316449</v>
          </cell>
          <cell r="J213">
            <v>17763163.000000011</v>
          </cell>
        </row>
        <row r="214">
          <cell r="B214" t="str">
            <v>SGP</v>
          </cell>
          <cell r="C214" t="str">
            <v>Singapore</v>
          </cell>
          <cell r="D214" t="str">
            <v>High income</v>
          </cell>
          <cell r="E214" t="str">
            <v/>
          </cell>
          <cell r="F214" t="str">
            <v/>
          </cell>
          <cell r="G214">
            <v>5637022</v>
          </cell>
          <cell r="H214">
            <v>5941060.5000000009</v>
          </cell>
          <cell r="I214">
            <v>5975688.5000000028</v>
          </cell>
          <cell r="J214">
            <v>6014722.9999999991</v>
          </cell>
        </row>
        <row r="215">
          <cell r="B215" t="str">
            <v>SLB</v>
          </cell>
          <cell r="C215" t="str">
            <v>Solomon Islands</v>
          </cell>
          <cell r="D215" t="str">
            <v/>
          </cell>
          <cell r="E215" t="str">
            <v/>
          </cell>
          <cell r="F215" t="str">
            <v/>
          </cell>
          <cell r="G215">
            <v>724273</v>
          </cell>
          <cell r="H215">
            <v>707851</v>
          </cell>
          <cell r="I215">
            <v>724272.49999999953</v>
          </cell>
          <cell r="J215">
            <v>740424.50000000012</v>
          </cell>
        </row>
        <row r="216">
          <cell r="B216" t="str">
            <v>SLE</v>
          </cell>
          <cell r="C216" t="str">
            <v>Sierra Leone</v>
          </cell>
          <cell r="D216" t="str">
            <v/>
          </cell>
          <cell r="E216" t="str">
            <v/>
          </cell>
          <cell r="F216" t="str">
            <v/>
          </cell>
          <cell r="G216">
            <v>8605718</v>
          </cell>
          <cell r="H216">
            <v>8420641.0000000037</v>
          </cell>
          <cell r="I216">
            <v>8605718.0000000056</v>
          </cell>
          <cell r="J216">
            <v>8791091.9999999944</v>
          </cell>
        </row>
        <row r="217">
          <cell r="B217" t="str">
            <v>SLV</v>
          </cell>
          <cell r="C217" t="str">
            <v>El Salvador</v>
          </cell>
          <cell r="D217" t="str">
            <v/>
          </cell>
          <cell r="E217" t="str">
            <v>Latin America and the Caribbean</v>
          </cell>
          <cell r="F217" t="str">
            <v/>
          </cell>
          <cell r="G217">
            <v>6336392</v>
          </cell>
          <cell r="H217">
            <v>6314167.5000000019</v>
          </cell>
          <cell r="I217">
            <v>6336392.0000000009</v>
          </cell>
          <cell r="J217">
            <v>6364942.4999999972</v>
          </cell>
        </row>
        <row r="218">
          <cell r="B218" t="str">
            <v>SMR</v>
          </cell>
          <cell r="C218" t="str">
            <v>San Marino</v>
          </cell>
          <cell r="D218" t="str">
            <v>High income</v>
          </cell>
          <cell r="E218" t="str">
            <v/>
          </cell>
          <cell r="F218" t="str">
            <v/>
          </cell>
          <cell r="G218">
            <v>33660</v>
          </cell>
          <cell r="H218">
            <v>33745.5</v>
          </cell>
          <cell r="I218">
            <v>33660.500000000007</v>
          </cell>
          <cell r="J218">
            <v>33641.999999999993</v>
          </cell>
        </row>
        <row r="219">
          <cell r="B219" t="str">
            <v>SOM</v>
          </cell>
          <cell r="C219" t="str">
            <v>Somalia</v>
          </cell>
          <cell r="D219" t="str">
            <v/>
          </cell>
          <cell r="E219" t="str">
            <v/>
          </cell>
          <cell r="F219" t="str">
            <v/>
          </cell>
          <cell r="G219">
            <v>17597511</v>
          </cell>
          <cell r="H219">
            <v>17065581.000000007</v>
          </cell>
          <cell r="I219">
            <v>17597510.999999993</v>
          </cell>
          <cell r="J219">
            <v>18143378.499999993</v>
          </cell>
        </row>
        <row r="220">
          <cell r="B220" t="str">
            <v>SRB</v>
          </cell>
          <cell r="C220" t="str">
            <v>Serbia</v>
          </cell>
          <cell r="D220" t="str">
            <v/>
          </cell>
          <cell r="E220" t="str">
            <v/>
          </cell>
          <cell r="F220" t="str">
            <v/>
          </cell>
          <cell r="G220">
            <v>6664449</v>
          </cell>
          <cell r="H220">
            <v>7296768.4999999991</v>
          </cell>
          <cell r="I220">
            <v>7221365.5000000019</v>
          </cell>
          <cell r="J220">
            <v>7149076.4999999981</v>
          </cell>
        </row>
        <row r="221">
          <cell r="B221" t="str">
            <v>SSA</v>
          </cell>
          <cell r="C221" t="str">
            <v>Sub-Saharan Africa (excluding high income)</v>
          </cell>
          <cell r="D221" t="str">
            <v/>
          </cell>
          <cell r="E221" t="str">
            <v/>
          </cell>
          <cell r="F221" t="str">
            <v/>
          </cell>
          <cell r="G221">
            <v>1211070124</v>
          </cell>
          <cell r="H221" t="str">
            <v/>
          </cell>
          <cell r="I221" t="str">
            <v/>
          </cell>
          <cell r="J221" t="str">
            <v/>
          </cell>
        </row>
        <row r="222">
          <cell r="B222" t="str">
            <v>SSD</v>
          </cell>
          <cell r="C222" t="str">
            <v>South Sudan</v>
          </cell>
          <cell r="D222" t="str">
            <v/>
          </cell>
          <cell r="E222" t="str">
            <v/>
          </cell>
          <cell r="F222" t="str">
            <v/>
          </cell>
          <cell r="G222">
            <v>10913164</v>
          </cell>
          <cell r="H222">
            <v>10748272.499999998</v>
          </cell>
          <cell r="I222">
            <v>10913163.5</v>
          </cell>
          <cell r="J222">
            <v>11088795.999999998</v>
          </cell>
        </row>
        <row r="223">
          <cell r="B223" t="str">
            <v>SSF</v>
          </cell>
          <cell r="C223" t="str">
            <v>Sub-Saharan Africa</v>
          </cell>
          <cell r="D223" t="str">
            <v/>
          </cell>
          <cell r="E223" t="str">
            <v/>
          </cell>
          <cell r="F223" t="str">
            <v/>
          </cell>
          <cell r="G223">
            <v>1211190002</v>
          </cell>
          <cell r="H223" t="str">
            <v/>
          </cell>
          <cell r="I223" t="str">
            <v/>
          </cell>
          <cell r="J223" t="str">
            <v/>
          </cell>
        </row>
        <row r="224">
          <cell r="B224" t="str">
            <v>SST</v>
          </cell>
          <cell r="C224" t="str">
            <v>Small states</v>
          </cell>
          <cell r="D224" t="str">
            <v/>
          </cell>
          <cell r="E224" t="str">
            <v/>
          </cell>
          <cell r="F224" t="str">
            <v/>
          </cell>
          <cell r="G224">
            <v>43313523</v>
          </cell>
          <cell r="H224" t="str">
            <v/>
          </cell>
          <cell r="I224" t="str">
            <v/>
          </cell>
          <cell r="J224" t="str">
            <v/>
          </cell>
        </row>
        <row r="225">
          <cell r="B225" t="str">
            <v>STP</v>
          </cell>
          <cell r="C225" t="str">
            <v>Sao Tome and Principe</v>
          </cell>
          <cell r="D225" t="str">
            <v/>
          </cell>
          <cell r="E225" t="str">
            <v/>
          </cell>
          <cell r="F225" t="str">
            <v/>
          </cell>
          <cell r="G225">
            <v>227380</v>
          </cell>
          <cell r="H225">
            <v>223107.49999999991</v>
          </cell>
          <cell r="I225">
            <v>227379.5</v>
          </cell>
          <cell r="J225">
            <v>231855.49999999997</v>
          </cell>
        </row>
        <row r="226">
          <cell r="B226" t="str">
            <v>SUR</v>
          </cell>
          <cell r="C226" t="str">
            <v>Suriname</v>
          </cell>
          <cell r="D226" t="str">
            <v/>
          </cell>
          <cell r="E226" t="str">
            <v>Latin America and the Caribbean</v>
          </cell>
          <cell r="F226" t="str">
            <v/>
          </cell>
          <cell r="G226">
            <v>618040</v>
          </cell>
          <cell r="H226">
            <v>612984.50000000023</v>
          </cell>
          <cell r="I226">
            <v>618040.5</v>
          </cell>
          <cell r="J226">
            <v>623236.50000000035</v>
          </cell>
        </row>
        <row r="227">
          <cell r="B227" t="str">
            <v>SVK</v>
          </cell>
          <cell r="C227" t="str">
            <v>Slovak Republic</v>
          </cell>
          <cell r="D227" t="str">
            <v>High income</v>
          </cell>
          <cell r="E227" t="str">
            <v/>
          </cell>
          <cell r="F227" t="str">
            <v>OECD</v>
          </cell>
          <cell r="G227">
            <v>5431752</v>
          </cell>
          <cell r="H227">
            <v>5447621.9999999981</v>
          </cell>
          <cell r="I227">
            <v>5643452.9999999991</v>
          </cell>
          <cell r="J227">
            <v>5795199.0000000037</v>
          </cell>
        </row>
        <row r="228">
          <cell r="B228" t="str">
            <v>SVN</v>
          </cell>
          <cell r="C228" t="str">
            <v>Slovenia</v>
          </cell>
          <cell r="D228" t="str">
            <v>High income</v>
          </cell>
          <cell r="E228" t="str">
            <v/>
          </cell>
          <cell r="F228" t="str">
            <v>OECD</v>
          </cell>
          <cell r="G228">
            <v>2111986</v>
          </cell>
          <cell r="H228">
            <v>2119409.5000000005</v>
          </cell>
          <cell r="I228">
            <v>2119843.9999999991</v>
          </cell>
          <cell r="J228">
            <v>2119674.5</v>
          </cell>
        </row>
        <row r="229">
          <cell r="B229" t="str">
            <v>SWE</v>
          </cell>
          <cell r="C229" t="str">
            <v>Sweden</v>
          </cell>
          <cell r="D229" t="str">
            <v>High income</v>
          </cell>
          <cell r="E229" t="str">
            <v/>
          </cell>
          <cell r="F229" t="str">
            <v>OECD</v>
          </cell>
          <cell r="G229">
            <v>10486941</v>
          </cell>
          <cell r="H229">
            <v>10467097</v>
          </cell>
          <cell r="I229">
            <v>10549347</v>
          </cell>
          <cell r="J229">
            <v>10612086</v>
          </cell>
        </row>
        <row r="230">
          <cell r="B230" t="str">
            <v>SWZ</v>
          </cell>
          <cell r="C230" t="str">
            <v>Eswatini</v>
          </cell>
          <cell r="D230" t="str">
            <v/>
          </cell>
          <cell r="E230" t="str">
            <v/>
          </cell>
          <cell r="F230" t="str">
            <v/>
          </cell>
          <cell r="G230">
            <v>1201670</v>
          </cell>
          <cell r="H230">
            <v>1192271.0000000002</v>
          </cell>
          <cell r="I230">
            <v>1201670.4999999995</v>
          </cell>
          <cell r="J230">
            <v>1210821.4999999995</v>
          </cell>
        </row>
        <row r="231">
          <cell r="B231" t="str">
            <v>SXM</v>
          </cell>
          <cell r="C231" t="str">
            <v>Sint Maarten (Dutch part)</v>
          </cell>
          <cell r="D231" t="str">
            <v>High income</v>
          </cell>
          <cell r="E231" t="str">
            <v/>
          </cell>
          <cell r="F231" t="str">
            <v/>
          </cell>
          <cell r="G231">
            <v>42848</v>
          </cell>
          <cell r="H231">
            <v>44041.999999999993</v>
          </cell>
          <cell r="I231">
            <v>44175.000000000015</v>
          </cell>
          <cell r="J231">
            <v>44222.000000000007</v>
          </cell>
        </row>
        <row r="232">
          <cell r="B232" t="str">
            <v>SYC</v>
          </cell>
          <cell r="C232" t="str">
            <v>Seychelles</v>
          </cell>
          <cell r="D232" t="str">
            <v>High income</v>
          </cell>
          <cell r="E232" t="str">
            <v/>
          </cell>
          <cell r="F232" t="str">
            <v/>
          </cell>
          <cell r="G232">
            <v>119878</v>
          </cell>
          <cell r="H232">
            <v>106470.49999999996</v>
          </cell>
          <cell r="I232">
            <v>107118.5</v>
          </cell>
          <cell r="J232">
            <v>107660.00000000001</v>
          </cell>
        </row>
        <row r="233">
          <cell r="B233" t="str">
            <v>SYR</v>
          </cell>
          <cell r="C233" t="str">
            <v>Syrian Arab Republic</v>
          </cell>
          <cell r="D233" t="str">
            <v/>
          </cell>
          <cell r="E233" t="str">
            <v/>
          </cell>
          <cell r="F233" t="str">
            <v/>
          </cell>
          <cell r="G233">
            <v>22125249</v>
          </cell>
          <cell r="H233">
            <v>21324367.000000004</v>
          </cell>
          <cell r="I233">
            <v>22125248.499999989</v>
          </cell>
          <cell r="J233">
            <v>23227013.499999985</v>
          </cell>
        </row>
        <row r="234">
          <cell r="B234" t="str">
            <v>TCA</v>
          </cell>
          <cell r="C234" t="str">
            <v>Turks and Caicos Islands</v>
          </cell>
          <cell r="D234" t="str">
            <v>High income</v>
          </cell>
          <cell r="E234" t="str">
            <v/>
          </cell>
          <cell r="F234" t="str">
            <v/>
          </cell>
          <cell r="G234">
            <v>45703</v>
          </cell>
          <cell r="H234">
            <v>45114.000000000029</v>
          </cell>
          <cell r="I234">
            <v>45702.500000000029</v>
          </cell>
          <cell r="J234">
            <v>46061.500000000029</v>
          </cell>
        </row>
        <row r="235">
          <cell r="B235" t="str">
            <v>TCD</v>
          </cell>
          <cell r="C235" t="str">
            <v>Chad</v>
          </cell>
          <cell r="D235" t="str">
            <v/>
          </cell>
          <cell r="E235" t="str">
            <v/>
          </cell>
          <cell r="F235" t="str">
            <v/>
          </cell>
          <cell r="G235">
            <v>17723315</v>
          </cell>
          <cell r="H235">
            <v>17179739.999999996</v>
          </cell>
          <cell r="I235">
            <v>17723314.500000004</v>
          </cell>
          <cell r="J235">
            <v>18278567.499999996</v>
          </cell>
        </row>
        <row r="236">
          <cell r="B236" t="str">
            <v>TEA</v>
          </cell>
          <cell r="C236" t="str">
            <v>East Asia &amp; Pacific (IDA &amp; IBRD countries)</v>
          </cell>
          <cell r="D236" t="str">
            <v/>
          </cell>
          <cell r="E236" t="str">
            <v/>
          </cell>
          <cell r="F236" t="str">
            <v/>
          </cell>
          <cell r="G236">
            <v>2103055378</v>
          </cell>
          <cell r="H236" t="str">
            <v/>
          </cell>
          <cell r="I236" t="str">
            <v/>
          </cell>
          <cell r="J236" t="str">
            <v/>
          </cell>
        </row>
        <row r="237">
          <cell r="B237" t="str">
            <v>TEC</v>
          </cell>
          <cell r="C237" t="str">
            <v>Europe &amp; Central Asia (IDA &amp; IBRD countries)</v>
          </cell>
          <cell r="D237" t="str">
            <v/>
          </cell>
          <cell r="E237" t="str">
            <v/>
          </cell>
          <cell r="F237" t="str">
            <v/>
          </cell>
          <cell r="G237">
            <v>457549063</v>
          </cell>
          <cell r="H237" t="str">
            <v/>
          </cell>
          <cell r="I237" t="str">
            <v/>
          </cell>
          <cell r="J237" t="str">
            <v/>
          </cell>
        </row>
        <row r="238">
          <cell r="B238" t="str">
            <v>TGO</v>
          </cell>
          <cell r="C238" t="str">
            <v>Togo</v>
          </cell>
          <cell r="D238" t="str">
            <v/>
          </cell>
          <cell r="E238" t="str">
            <v/>
          </cell>
          <cell r="F238" t="str">
            <v/>
          </cell>
          <cell r="G238">
            <v>8848699</v>
          </cell>
          <cell r="H238">
            <v>8644828.9999999981</v>
          </cell>
          <cell r="I238">
            <v>8848698.5000000019</v>
          </cell>
          <cell r="J238">
            <v>9053799.0000000037</v>
          </cell>
        </row>
        <row r="239">
          <cell r="B239" t="str">
            <v>THA</v>
          </cell>
          <cell r="C239" t="str">
            <v>Thailand</v>
          </cell>
          <cell r="D239" t="str">
            <v/>
          </cell>
          <cell r="E239" t="str">
            <v/>
          </cell>
          <cell r="F239" t="str">
            <v/>
          </cell>
          <cell r="G239">
            <v>71697030</v>
          </cell>
          <cell r="H239">
            <v>71601103</v>
          </cell>
          <cell r="I239">
            <v>71697029.500000015</v>
          </cell>
          <cell r="J239">
            <v>71801278.999999985</v>
          </cell>
        </row>
        <row r="240">
          <cell r="B240" t="str">
            <v>TJK</v>
          </cell>
          <cell r="C240" t="str">
            <v>Tajikistan</v>
          </cell>
          <cell r="D240" t="str">
            <v/>
          </cell>
          <cell r="E240" t="str">
            <v/>
          </cell>
          <cell r="F240" t="str">
            <v/>
          </cell>
          <cell r="G240">
            <v>9952787</v>
          </cell>
          <cell r="H240">
            <v>9750064.0000000019</v>
          </cell>
          <cell r="I240">
            <v>9952786.9999999981</v>
          </cell>
          <cell r="J240">
            <v>10143543.000000004</v>
          </cell>
        </row>
        <row r="241">
          <cell r="B241" t="str">
            <v>TKM</v>
          </cell>
          <cell r="C241" t="str">
            <v>Turkmenistan</v>
          </cell>
          <cell r="D241" t="str">
            <v/>
          </cell>
          <cell r="E241" t="str">
            <v/>
          </cell>
          <cell r="F241" t="str">
            <v/>
          </cell>
          <cell r="G241">
            <v>6430770</v>
          </cell>
          <cell r="H241">
            <v>6341855.0000000019</v>
          </cell>
          <cell r="I241">
            <v>6430770.5000000028</v>
          </cell>
          <cell r="J241">
            <v>6516099.9999999963</v>
          </cell>
        </row>
        <row r="242">
          <cell r="B242" t="str">
            <v>TLA</v>
          </cell>
          <cell r="C242" t="str">
            <v>Latin America &amp; the Caribbean (IDA &amp; IBRD countries)</v>
          </cell>
          <cell r="D242" t="str">
            <v/>
          </cell>
          <cell r="E242" t="str">
            <v/>
          </cell>
          <cell r="F242" t="str">
            <v/>
          </cell>
          <cell r="G242">
            <v>643602758</v>
          </cell>
          <cell r="H242" t="str">
            <v/>
          </cell>
          <cell r="I242" t="str">
            <v/>
          </cell>
          <cell r="J242" t="str">
            <v/>
          </cell>
        </row>
        <row r="243">
          <cell r="B243" t="str">
            <v>TLS</v>
          </cell>
          <cell r="C243" t="str">
            <v>Timor-Leste</v>
          </cell>
          <cell r="D243" t="str">
            <v/>
          </cell>
          <cell r="E243" t="str">
            <v/>
          </cell>
          <cell r="F243" t="str">
            <v/>
          </cell>
          <cell r="G243">
            <v>1341296</v>
          </cell>
          <cell r="H243">
            <v>1320941.9999999998</v>
          </cell>
          <cell r="I243">
            <v>1341296.0000000002</v>
          </cell>
          <cell r="J243">
            <v>1360595.9999999998</v>
          </cell>
        </row>
        <row r="244">
          <cell r="B244" t="str">
            <v>TMN</v>
          </cell>
          <cell r="C244" t="str">
            <v>Middle East &amp; North Africa (IDA &amp; IBRD countries)</v>
          </cell>
          <cell r="D244" t="str">
            <v/>
          </cell>
          <cell r="E244" t="str">
            <v/>
          </cell>
          <cell r="F244" t="str">
            <v/>
          </cell>
          <cell r="G244">
            <v>419284769</v>
          </cell>
          <cell r="H244" t="str">
            <v/>
          </cell>
          <cell r="I244" t="str">
            <v/>
          </cell>
          <cell r="J244" t="str">
            <v/>
          </cell>
        </row>
        <row r="245">
          <cell r="B245" t="str">
            <v>TON</v>
          </cell>
          <cell r="C245" t="str">
            <v>Tonga</v>
          </cell>
          <cell r="D245" t="str">
            <v/>
          </cell>
          <cell r="E245" t="str">
            <v/>
          </cell>
          <cell r="F245" t="str">
            <v/>
          </cell>
          <cell r="G245">
            <v>106858</v>
          </cell>
          <cell r="H245">
            <v>106017</v>
          </cell>
          <cell r="I245">
            <v>106857.5</v>
          </cell>
          <cell r="J245">
            <v>107773.00000000007</v>
          </cell>
        </row>
        <row r="246">
          <cell r="B246" t="str">
            <v>TSA</v>
          </cell>
          <cell r="C246" t="str">
            <v>South Asia (IDA &amp; IBRD)</v>
          </cell>
          <cell r="D246" t="str">
            <v/>
          </cell>
          <cell r="E246" t="str">
            <v/>
          </cell>
          <cell r="F246" t="str">
            <v/>
          </cell>
          <cell r="G246">
            <v>1919348000</v>
          </cell>
          <cell r="H246" t="str">
            <v/>
          </cell>
          <cell r="I246" t="str">
            <v/>
          </cell>
          <cell r="J246" t="str">
            <v/>
          </cell>
        </row>
        <row r="247">
          <cell r="B247" t="str">
            <v>TSS</v>
          </cell>
          <cell r="C247" t="str">
            <v>Sub-Saharan Africa (IDA &amp; IBRD countries)</v>
          </cell>
          <cell r="D247" t="str">
            <v/>
          </cell>
          <cell r="E247" t="str">
            <v/>
          </cell>
          <cell r="F247" t="str">
            <v/>
          </cell>
          <cell r="G247">
            <v>1211190002</v>
          </cell>
          <cell r="H247" t="str">
            <v/>
          </cell>
          <cell r="I247" t="str">
            <v/>
          </cell>
          <cell r="J247" t="str">
            <v/>
          </cell>
        </row>
        <row r="248">
          <cell r="B248" t="str">
            <v>TTO</v>
          </cell>
          <cell r="C248" t="str">
            <v>Trinidad and Tobago</v>
          </cell>
          <cell r="D248" t="str">
            <v>High income</v>
          </cell>
          <cell r="E248" t="str">
            <v>Latin America and the Caribbean</v>
          </cell>
          <cell r="F248" t="str">
            <v/>
          </cell>
          <cell r="G248">
            <v>1531044</v>
          </cell>
          <cell r="H248">
            <v>1525662.9999999991</v>
          </cell>
          <cell r="I248">
            <v>1531044.4999999998</v>
          </cell>
          <cell r="J248">
            <v>1534937.0000000005</v>
          </cell>
        </row>
        <row r="249">
          <cell r="B249" t="str">
            <v>TUN</v>
          </cell>
          <cell r="C249" t="str">
            <v>Tunisia</v>
          </cell>
          <cell r="D249" t="str">
            <v/>
          </cell>
          <cell r="E249" t="str">
            <v/>
          </cell>
          <cell r="F249" t="str">
            <v/>
          </cell>
          <cell r="G249">
            <v>12356117</v>
          </cell>
          <cell r="H249">
            <v>12262946.000000006</v>
          </cell>
          <cell r="I249">
            <v>12356117.000000004</v>
          </cell>
          <cell r="J249">
            <v>12458222.999999998</v>
          </cell>
        </row>
        <row r="250">
          <cell r="B250" t="str">
            <v>TUR</v>
          </cell>
          <cell r="C250" t="str">
            <v>Turkey</v>
          </cell>
          <cell r="D250" t="str">
            <v/>
          </cell>
          <cell r="E250" t="str">
            <v/>
          </cell>
          <cell r="F250" t="str">
            <v>OECD</v>
          </cell>
          <cell r="G250">
            <v>84979913</v>
          </cell>
          <cell r="H250">
            <v>84775403.50000003</v>
          </cell>
          <cell r="I250">
            <v>85341241.000000015</v>
          </cell>
          <cell r="J250">
            <v>85816199.000000015</v>
          </cell>
        </row>
        <row r="251">
          <cell r="B251" t="str">
            <v>TUV</v>
          </cell>
          <cell r="C251" t="str">
            <v>Tuvalu</v>
          </cell>
          <cell r="D251" t="str">
            <v/>
          </cell>
          <cell r="E251" t="str">
            <v/>
          </cell>
          <cell r="F251" t="str">
            <v/>
          </cell>
          <cell r="G251">
            <v>11312</v>
          </cell>
          <cell r="H251">
            <v>11203.500000000004</v>
          </cell>
          <cell r="I251">
            <v>11311.5</v>
          </cell>
          <cell r="J251">
            <v>11395.999999999993</v>
          </cell>
        </row>
        <row r="252">
          <cell r="B252" t="str">
            <v>TZA</v>
          </cell>
          <cell r="C252" t="str">
            <v>Tanzania</v>
          </cell>
          <cell r="D252" t="str">
            <v/>
          </cell>
          <cell r="E252" t="str">
            <v/>
          </cell>
          <cell r="F252" t="str">
            <v/>
          </cell>
          <cell r="G252">
            <v>65497748</v>
          </cell>
          <cell r="H252">
            <v>63588333.999999993</v>
          </cell>
          <cell r="I252">
            <v>65497748.000000045</v>
          </cell>
          <cell r="J252">
            <v>67438106.000000075</v>
          </cell>
        </row>
        <row r="253">
          <cell r="B253" t="str">
            <v>UGA</v>
          </cell>
          <cell r="C253" t="str">
            <v>Uganda</v>
          </cell>
          <cell r="D253" t="str">
            <v/>
          </cell>
          <cell r="E253" t="str">
            <v/>
          </cell>
          <cell r="F253" t="str">
            <v/>
          </cell>
          <cell r="G253">
            <v>47249585</v>
          </cell>
          <cell r="H253">
            <v>45853778.000000022</v>
          </cell>
          <cell r="I253">
            <v>47249584.999999978</v>
          </cell>
          <cell r="J253">
            <v>48582333.999999978</v>
          </cell>
        </row>
        <row r="254">
          <cell r="B254" t="str">
            <v>UKR</v>
          </cell>
          <cell r="C254" t="str">
            <v>Ukraine</v>
          </cell>
          <cell r="D254" t="str">
            <v/>
          </cell>
          <cell r="E254" t="str">
            <v/>
          </cell>
          <cell r="F254" t="str">
            <v/>
          </cell>
          <cell r="G254">
            <v>38000000</v>
          </cell>
          <cell r="H254">
            <v>43531421.999999978</v>
          </cell>
          <cell r="I254">
            <v>39701738.999999993</v>
          </cell>
          <cell r="J254">
            <v>36744633.500000007</v>
          </cell>
        </row>
        <row r="255">
          <cell r="B255" t="str">
            <v>UMC</v>
          </cell>
          <cell r="C255" t="str">
            <v>Upper middle income</v>
          </cell>
          <cell r="D255" t="str">
            <v/>
          </cell>
          <cell r="E255" t="str">
            <v/>
          </cell>
          <cell r="F255" t="str">
            <v/>
          </cell>
          <cell r="G255">
            <v>2784368143</v>
          </cell>
          <cell r="H255" t="str">
            <v/>
          </cell>
          <cell r="I255" t="str">
            <v/>
          </cell>
          <cell r="J255" t="str">
            <v/>
          </cell>
        </row>
        <row r="256">
          <cell r="B256" t="str">
            <v>URY</v>
          </cell>
          <cell r="C256" t="str">
            <v>Uruguay</v>
          </cell>
          <cell r="D256" t="str">
            <v>High income</v>
          </cell>
          <cell r="E256" t="str">
            <v>Latin America and the Caribbean</v>
          </cell>
          <cell r="F256" t="str">
            <v/>
          </cell>
          <cell r="G256">
            <v>3422794</v>
          </cell>
          <cell r="H256">
            <v>3426259.4999999995</v>
          </cell>
          <cell r="I256">
            <v>3422793.5</v>
          </cell>
          <cell r="J256">
            <v>3423108.4999999986</v>
          </cell>
        </row>
        <row r="257">
          <cell r="B257" t="str">
            <v>USA</v>
          </cell>
          <cell r="C257" t="str">
            <v>United States</v>
          </cell>
          <cell r="D257" t="str">
            <v>High income</v>
          </cell>
          <cell r="E257" t="str">
            <v/>
          </cell>
          <cell r="F257" t="str">
            <v>OECD</v>
          </cell>
          <cell r="G257">
            <v>333287557</v>
          </cell>
          <cell r="H257">
            <v>336997624</v>
          </cell>
          <cell r="I257">
            <v>338289856.99999982</v>
          </cell>
          <cell r="J257">
            <v>339996563.49999988</v>
          </cell>
        </row>
        <row r="258">
          <cell r="B258" t="str">
            <v>UZB</v>
          </cell>
          <cell r="C258" t="str">
            <v>Uzbekistan</v>
          </cell>
          <cell r="D258" t="str">
            <v/>
          </cell>
          <cell r="E258" t="str">
            <v/>
          </cell>
          <cell r="F258" t="str">
            <v/>
          </cell>
          <cell r="G258">
            <v>35648100</v>
          </cell>
          <cell r="H258">
            <v>34081448.999999993</v>
          </cell>
          <cell r="I258">
            <v>34627652.500000022</v>
          </cell>
          <cell r="J258">
            <v>35163943.500000015</v>
          </cell>
        </row>
        <row r="259">
          <cell r="B259" t="str">
            <v>VCT</v>
          </cell>
          <cell r="C259" t="str">
            <v>St. Vincent and the Grenadines</v>
          </cell>
          <cell r="D259" t="str">
            <v/>
          </cell>
          <cell r="E259" t="str">
            <v/>
          </cell>
          <cell r="F259" t="str">
            <v/>
          </cell>
          <cell r="G259">
            <v>103948</v>
          </cell>
          <cell r="H259">
            <v>104332</v>
          </cell>
          <cell r="I259">
            <v>103947.50000000001</v>
          </cell>
          <cell r="J259">
            <v>103698.5</v>
          </cell>
        </row>
        <row r="260">
          <cell r="B260" t="str">
            <v>VEN</v>
          </cell>
          <cell r="C260" t="str">
            <v>Venezuela</v>
          </cell>
          <cell r="D260" t="str">
            <v/>
          </cell>
          <cell r="E260" t="str">
            <v>Latin America and the Caribbean</v>
          </cell>
          <cell r="F260" t="str">
            <v/>
          </cell>
          <cell r="G260">
            <v>28301696</v>
          </cell>
          <cell r="H260">
            <v>28199866.500000004</v>
          </cell>
          <cell r="I260">
            <v>28301695.500000004</v>
          </cell>
          <cell r="J260">
            <v>28838498.999999985</v>
          </cell>
        </row>
        <row r="261">
          <cell r="B261" t="str">
            <v>VGB</v>
          </cell>
          <cell r="C261" t="str">
            <v>British Virgin Islands</v>
          </cell>
          <cell r="D261" t="str">
            <v>High income</v>
          </cell>
          <cell r="E261" t="str">
            <v/>
          </cell>
          <cell r="F261" t="str">
            <v/>
          </cell>
          <cell r="G261">
            <v>31305</v>
          </cell>
          <cell r="H261">
            <v>31121.999999999996</v>
          </cell>
          <cell r="I261">
            <v>31304.500000000007</v>
          </cell>
          <cell r="J261">
            <v>31538.000000000007</v>
          </cell>
        </row>
        <row r="262">
          <cell r="B262" t="str">
            <v>VIR</v>
          </cell>
          <cell r="C262" t="str">
            <v>Virgin Islands (U.S.)</v>
          </cell>
          <cell r="D262" t="str">
            <v>High income</v>
          </cell>
          <cell r="E262" t="str">
            <v/>
          </cell>
          <cell r="F262" t="str">
            <v/>
          </cell>
          <cell r="G262">
            <v>105413</v>
          </cell>
          <cell r="H262">
            <v>100091</v>
          </cell>
          <cell r="I262">
            <v>99464.999999999985</v>
          </cell>
          <cell r="J262">
            <v>98750.000000000044</v>
          </cell>
        </row>
        <row r="263">
          <cell r="B263" t="str">
            <v>VNM</v>
          </cell>
          <cell r="C263" t="str">
            <v>Viet Nam</v>
          </cell>
          <cell r="D263" t="str">
            <v/>
          </cell>
          <cell r="E263" t="str">
            <v/>
          </cell>
          <cell r="F263" t="str">
            <v/>
          </cell>
          <cell r="G263">
            <v>98186856</v>
          </cell>
          <cell r="H263">
            <v>97468028.499999985</v>
          </cell>
          <cell r="I263">
            <v>98186855.999999955</v>
          </cell>
          <cell r="J263">
            <v>98858949.99999997</v>
          </cell>
        </row>
        <row r="264">
          <cell r="B264" t="str">
            <v>VUT</v>
          </cell>
          <cell r="C264" t="str">
            <v>Vanuatu</v>
          </cell>
          <cell r="D264" t="str">
            <v/>
          </cell>
          <cell r="E264" t="str">
            <v/>
          </cell>
          <cell r="F264" t="str">
            <v/>
          </cell>
          <cell r="G264">
            <v>326740</v>
          </cell>
          <cell r="H264">
            <v>319136.5</v>
          </cell>
          <cell r="I264">
            <v>326740.49999999977</v>
          </cell>
          <cell r="J264">
            <v>334505.99999999994</v>
          </cell>
        </row>
        <row r="265">
          <cell r="B265" t="str">
            <v>WSM</v>
          </cell>
          <cell r="C265" t="str">
            <v>Samoa</v>
          </cell>
          <cell r="D265" t="str">
            <v/>
          </cell>
          <cell r="E265" t="str">
            <v/>
          </cell>
          <cell r="F265" t="str">
            <v/>
          </cell>
          <cell r="G265">
            <v>222382</v>
          </cell>
          <cell r="H265">
            <v>218764.00000000012</v>
          </cell>
          <cell r="I265">
            <v>222382.00000000006</v>
          </cell>
          <cell r="J265">
            <v>225681.00000000015</v>
          </cell>
        </row>
        <row r="266">
          <cell r="B266" t="str">
            <v>XKX</v>
          </cell>
          <cell r="C266" t="str">
            <v>Kosovo</v>
          </cell>
          <cell r="D266" t="str">
            <v/>
          </cell>
          <cell r="E266" t="str">
            <v/>
          </cell>
          <cell r="F266" t="str">
            <v/>
          </cell>
          <cell r="G266">
            <v>1761985</v>
          </cell>
          <cell r="H266">
            <v>1662009.4999999995</v>
          </cell>
          <cell r="I266">
            <v>1659713.5000000007</v>
          </cell>
          <cell r="J266">
            <v>1663594.4999999998</v>
          </cell>
        </row>
        <row r="267">
          <cell r="B267" t="str">
            <v>YEM</v>
          </cell>
          <cell r="C267" t="str">
            <v>Yemen, Rep.</v>
          </cell>
          <cell r="D267" t="str">
            <v/>
          </cell>
          <cell r="E267" t="str">
            <v/>
          </cell>
          <cell r="F267" t="str">
            <v/>
          </cell>
          <cell r="G267">
            <v>33696614</v>
          </cell>
          <cell r="H267">
            <v>32981641.499999989</v>
          </cell>
          <cell r="I267">
            <v>33696613.999999993</v>
          </cell>
          <cell r="J267">
            <v>34449825.000000015</v>
          </cell>
        </row>
        <row r="268">
          <cell r="B268" t="str">
            <v>ZAF</v>
          </cell>
          <cell r="C268" t="str">
            <v>South Africa</v>
          </cell>
          <cell r="D268" t="str">
            <v/>
          </cell>
          <cell r="E268" t="str">
            <v/>
          </cell>
          <cell r="F268" t="str">
            <v/>
          </cell>
          <cell r="G268">
            <v>59893885</v>
          </cell>
          <cell r="H268">
            <v>59392255</v>
          </cell>
          <cell r="I268">
            <v>59893885.5</v>
          </cell>
          <cell r="J268">
            <v>60414494.500000015</v>
          </cell>
        </row>
        <row r="269">
          <cell r="B269" t="str">
            <v>ZMB</v>
          </cell>
          <cell r="C269" t="str">
            <v>Zambia</v>
          </cell>
          <cell r="D269" t="str">
            <v/>
          </cell>
          <cell r="E269" t="str">
            <v/>
          </cell>
          <cell r="F269" t="str">
            <v/>
          </cell>
          <cell r="G269">
            <v>20017675</v>
          </cell>
          <cell r="H269">
            <v>19473124.999999996</v>
          </cell>
          <cell r="I269">
            <v>20017675.000000004</v>
          </cell>
          <cell r="J269">
            <v>20569737.500000011</v>
          </cell>
        </row>
        <row r="270">
          <cell r="B270" t="str">
            <v>ZWE</v>
          </cell>
          <cell r="C270" t="str">
            <v>Zimbabwe</v>
          </cell>
          <cell r="D270" t="str">
            <v/>
          </cell>
          <cell r="E270" t="str">
            <v/>
          </cell>
          <cell r="F270" t="str">
            <v/>
          </cell>
          <cell r="G270">
            <v>16320537</v>
          </cell>
          <cell r="H270">
            <v>15993524.000000002</v>
          </cell>
          <cell r="I270">
            <v>16320536.999999996</v>
          </cell>
          <cell r="J270">
            <v>16665408.500000013</v>
          </cell>
        </row>
        <row r="271">
          <cell r="B271" t="str">
            <v>TWN</v>
          </cell>
          <cell r="C271" t="str">
            <v>Taiwan, China</v>
          </cell>
          <cell r="D271" t="str">
            <v>High income</v>
          </cell>
          <cell r="H271">
            <v>23859912.000000011</v>
          </cell>
          <cell r="I271">
            <v>23893394.500000007</v>
          </cell>
          <cell r="J271">
            <v>23923276.500000007</v>
          </cell>
        </row>
        <row r="273">
          <cell r="B273" t="str">
            <v>WLD</v>
          </cell>
          <cell r="C273" t="str">
            <v>World</v>
          </cell>
          <cell r="G273">
            <v>7950946801</v>
          </cell>
          <cell r="H273">
            <v>7909295151.5000019</v>
          </cell>
          <cell r="I273">
            <v>7975105155.4999981</v>
          </cell>
          <cell r="J273">
            <v>8045311447.4999981</v>
          </cell>
        </row>
      </sheetData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OP"/>
      <sheetName val="Groups&amp;Population"/>
      <sheetName val="WB_poverty"/>
      <sheetName val="HighIncome_oecd"/>
      <sheetName val="Fact1_data"/>
      <sheetName val="Fact1_2"/>
      <sheetName val="1bAnexo"/>
      <sheetName val="Fact2"/>
      <sheetName val="Fact3_data"/>
      <sheetName val="Fact4"/>
      <sheetName val="Fact5"/>
      <sheetName val="Fact6"/>
      <sheetName val="agecom"/>
      <sheetName val="Fact5_predicextreme"/>
      <sheetName val="Fact5_predicmoderate"/>
      <sheetName val="Fact5_predicpoor_under5"/>
      <sheetName val="Fact7"/>
      <sheetName val="Sheet5"/>
      <sheetName val="Sheet4"/>
      <sheetName val="miembros"/>
      <sheetName val="otros"/>
      <sheetName val="Fact8"/>
      <sheetName val="Fact9"/>
      <sheetName val="Fact10 "/>
      <sheetName val="Age_comp"/>
      <sheetName val="Fact3a"/>
      <sheetName val="Fact3b"/>
      <sheetName val="fact6a"/>
      <sheetName val="Fact6init"/>
      <sheetName val="Fact6ba"/>
      <sheetName val="Fact6b"/>
      <sheetName val="Fact6bh"/>
      <sheetName val="Sheet8"/>
    </sheetNames>
    <sheetDataSet>
      <sheetData sheetId="0" refreshError="1"/>
      <sheetData sheetId="1">
        <row r="4">
          <cell r="B4" t="str">
            <v>isoalpha3</v>
          </cell>
          <cell r="C4" t="str">
            <v>Name</v>
          </cell>
          <cell r="D4" t="str">
            <v>High Income</v>
          </cell>
          <cell r="E4" t="str">
            <v>LAC</v>
          </cell>
          <cell r="F4" t="str">
            <v>OECD</v>
          </cell>
          <cell r="G4" t="str">
            <v>POP2022WB</v>
          </cell>
          <cell r="H4" t="str">
            <v>POP2021UN</v>
          </cell>
          <cell r="I4" t="str">
            <v>POP2022UN</v>
          </cell>
          <cell r="J4" t="str">
            <v>POP2023UN</v>
          </cell>
        </row>
        <row r="5">
          <cell r="C5" t="str">
            <v>Notes</v>
          </cell>
          <cell r="D5" t="str">
            <v>1/</v>
          </cell>
          <cell r="E5" t="str">
            <v>2/</v>
          </cell>
          <cell r="F5" t="str">
            <v>3/</v>
          </cell>
          <cell r="G5" t="str">
            <v>4/</v>
          </cell>
          <cell r="H5" t="str">
            <v>5/</v>
          </cell>
          <cell r="I5" t="str">
            <v>6/</v>
          </cell>
          <cell r="J5" t="str">
            <v>6/</v>
          </cell>
        </row>
        <row r="6">
          <cell r="B6" t="str">
            <v>ABW</v>
          </cell>
          <cell r="C6" t="str">
            <v>Aruba</v>
          </cell>
          <cell r="D6" t="str">
            <v>High income</v>
          </cell>
          <cell r="E6" t="str">
            <v/>
          </cell>
          <cell r="F6" t="str">
            <v/>
          </cell>
          <cell r="G6">
            <v>106445</v>
          </cell>
          <cell r="H6">
            <v>106536.49999999999</v>
          </cell>
          <cell r="I6">
            <v>106444.99999999999</v>
          </cell>
          <cell r="J6">
            <v>106276.99999999997</v>
          </cell>
        </row>
        <row r="7">
          <cell r="B7" t="str">
            <v>AFE</v>
          </cell>
          <cell r="C7" t="str">
            <v>Africa Eastern and Southern</v>
          </cell>
          <cell r="D7" t="str">
            <v/>
          </cell>
          <cell r="E7" t="str">
            <v/>
          </cell>
          <cell r="F7" t="str">
            <v/>
          </cell>
          <cell r="G7">
            <v>720859132</v>
          </cell>
          <cell r="H7" t="str">
            <v/>
          </cell>
          <cell r="I7" t="str">
            <v/>
          </cell>
          <cell r="J7" t="str">
            <v/>
          </cell>
        </row>
        <row r="8">
          <cell r="B8" t="str">
            <v>AFG</v>
          </cell>
          <cell r="C8" t="str">
            <v>Afghanistan</v>
          </cell>
          <cell r="D8" t="str">
            <v/>
          </cell>
          <cell r="E8" t="str">
            <v/>
          </cell>
          <cell r="F8" t="str">
            <v/>
          </cell>
          <cell r="G8">
            <v>41128771</v>
          </cell>
          <cell r="H8">
            <v>40099461.999999978</v>
          </cell>
          <cell r="I8">
            <v>41128771.000000037</v>
          </cell>
          <cell r="J8">
            <v>42239854</v>
          </cell>
        </row>
        <row r="9">
          <cell r="B9" t="str">
            <v>AFW</v>
          </cell>
          <cell r="C9" t="str">
            <v>Africa Western and Central</v>
          </cell>
          <cell r="D9" t="str">
            <v/>
          </cell>
          <cell r="E9" t="str">
            <v/>
          </cell>
          <cell r="F9" t="str">
            <v/>
          </cell>
          <cell r="G9">
            <v>490330870</v>
          </cell>
          <cell r="H9" t="str">
            <v/>
          </cell>
          <cell r="I9" t="str">
            <v/>
          </cell>
          <cell r="J9" t="str">
            <v/>
          </cell>
        </row>
        <row r="10">
          <cell r="B10" t="str">
            <v>AGO</v>
          </cell>
          <cell r="C10" t="str">
            <v>Angola</v>
          </cell>
          <cell r="D10" t="str">
            <v/>
          </cell>
          <cell r="E10" t="str">
            <v/>
          </cell>
          <cell r="F10" t="str">
            <v/>
          </cell>
          <cell r="G10">
            <v>35588987</v>
          </cell>
          <cell r="H10">
            <v>34503773.49999997</v>
          </cell>
          <cell r="I10">
            <v>35588987.00000003</v>
          </cell>
          <cell r="J10">
            <v>36684202.499999985</v>
          </cell>
        </row>
        <row r="11">
          <cell r="B11" t="str">
            <v>ALB</v>
          </cell>
          <cell r="C11" t="str">
            <v>Albania</v>
          </cell>
          <cell r="D11" t="str">
            <v/>
          </cell>
          <cell r="E11" t="str">
            <v/>
          </cell>
          <cell r="F11" t="str">
            <v/>
          </cell>
          <cell r="G11">
            <v>2777689</v>
          </cell>
          <cell r="H11">
            <v>2854710</v>
          </cell>
          <cell r="I11">
            <v>2842321</v>
          </cell>
          <cell r="J11">
            <v>2832439.0000000005</v>
          </cell>
        </row>
        <row r="12">
          <cell r="B12" t="str">
            <v>AND</v>
          </cell>
          <cell r="C12" t="str">
            <v>Andorra</v>
          </cell>
          <cell r="D12" t="str">
            <v>High income</v>
          </cell>
          <cell r="E12" t="str">
            <v/>
          </cell>
          <cell r="F12" t="str">
            <v/>
          </cell>
          <cell r="G12">
            <v>79824</v>
          </cell>
          <cell r="H12">
            <v>79033.999999999956</v>
          </cell>
          <cell r="I12">
            <v>79824</v>
          </cell>
          <cell r="J12">
            <v>80088.000000000044</v>
          </cell>
        </row>
        <row r="13">
          <cell r="B13" t="str">
            <v>ARB</v>
          </cell>
          <cell r="C13" t="str">
            <v>Arab World</v>
          </cell>
          <cell r="D13" t="str">
            <v/>
          </cell>
          <cell r="E13" t="str">
            <v/>
          </cell>
          <cell r="F13" t="str">
            <v/>
          </cell>
          <cell r="G13">
            <v>464684914</v>
          </cell>
          <cell r="H13" t="str">
            <v/>
          </cell>
          <cell r="I13" t="str">
            <v/>
          </cell>
          <cell r="J13" t="str">
            <v/>
          </cell>
        </row>
        <row r="14">
          <cell r="B14" t="str">
            <v>ARE</v>
          </cell>
          <cell r="C14" t="str">
            <v>United Arab Emirates</v>
          </cell>
          <cell r="D14" t="str">
            <v>High income</v>
          </cell>
          <cell r="E14" t="str">
            <v/>
          </cell>
          <cell r="F14" t="str">
            <v/>
          </cell>
          <cell r="G14">
            <v>9441129</v>
          </cell>
          <cell r="H14">
            <v>9365144.4999999944</v>
          </cell>
          <cell r="I14">
            <v>9441128.5000000019</v>
          </cell>
          <cell r="J14">
            <v>9516871</v>
          </cell>
        </row>
        <row r="15">
          <cell r="B15" t="str">
            <v>ARG</v>
          </cell>
          <cell r="C15" t="str">
            <v>Argentina</v>
          </cell>
          <cell r="D15" t="str">
            <v/>
          </cell>
          <cell r="E15" t="str">
            <v>Latin America and the Caribbean</v>
          </cell>
          <cell r="F15" t="str">
            <v/>
          </cell>
          <cell r="G15">
            <v>46234830</v>
          </cell>
          <cell r="H15">
            <v>45276780.00000003</v>
          </cell>
          <cell r="I15">
            <v>45510317.999999993</v>
          </cell>
          <cell r="J15">
            <v>45773883.999999993</v>
          </cell>
        </row>
        <row r="16">
          <cell r="B16" t="str">
            <v>ARM</v>
          </cell>
          <cell r="C16" t="str">
            <v>Armenia</v>
          </cell>
          <cell r="D16" t="str">
            <v/>
          </cell>
          <cell r="E16" t="str">
            <v/>
          </cell>
          <cell r="F16" t="str">
            <v/>
          </cell>
          <cell r="G16">
            <v>2780469</v>
          </cell>
          <cell r="H16">
            <v>2790973.4999999991</v>
          </cell>
          <cell r="I16">
            <v>2780469.0000000005</v>
          </cell>
          <cell r="J16">
            <v>2777970.5000000005</v>
          </cell>
        </row>
        <row r="17">
          <cell r="B17" t="str">
            <v>ASM</v>
          </cell>
          <cell r="C17" t="str">
            <v>American Samoa</v>
          </cell>
          <cell r="D17" t="str">
            <v>High income</v>
          </cell>
          <cell r="E17" t="str">
            <v/>
          </cell>
          <cell r="F17" t="str">
            <v/>
          </cell>
          <cell r="G17">
            <v>44273</v>
          </cell>
          <cell r="H17">
            <v>45034.999999999993</v>
          </cell>
          <cell r="I17">
            <v>44272.5</v>
          </cell>
          <cell r="J17">
            <v>43914.499999999985</v>
          </cell>
        </row>
        <row r="18">
          <cell r="B18" t="str">
            <v>ATG</v>
          </cell>
          <cell r="C18" t="str">
            <v>Antigua and Barbuda</v>
          </cell>
          <cell r="D18" t="str">
            <v>High income</v>
          </cell>
          <cell r="E18" t="str">
            <v/>
          </cell>
          <cell r="F18" t="str">
            <v/>
          </cell>
          <cell r="G18">
            <v>93763</v>
          </cell>
          <cell r="H18">
            <v>93219.500000000015</v>
          </cell>
          <cell r="I18">
            <v>93763.000000000029</v>
          </cell>
          <cell r="J18">
            <v>94298</v>
          </cell>
        </row>
        <row r="19">
          <cell r="B19" t="str">
            <v>AUS</v>
          </cell>
          <cell r="C19" t="str">
            <v>Australia</v>
          </cell>
          <cell r="D19" t="str">
            <v>High income</v>
          </cell>
          <cell r="E19" t="str">
            <v/>
          </cell>
          <cell r="F19" t="str">
            <v>OECD</v>
          </cell>
          <cell r="G19">
            <v>26005540</v>
          </cell>
          <cell r="H19">
            <v>25921088.999999993</v>
          </cell>
          <cell r="I19">
            <v>26177413.500000004</v>
          </cell>
          <cell r="J19">
            <v>26439111.499999996</v>
          </cell>
        </row>
        <row r="20">
          <cell r="B20" t="str">
            <v>AUT</v>
          </cell>
          <cell r="C20" t="str">
            <v>Austria</v>
          </cell>
          <cell r="D20" t="str">
            <v>High income</v>
          </cell>
          <cell r="E20" t="str">
            <v/>
          </cell>
          <cell r="F20" t="str">
            <v>OECD</v>
          </cell>
          <cell r="G20">
            <v>9041851</v>
          </cell>
          <cell r="H20">
            <v>8922082.0000000075</v>
          </cell>
          <cell r="I20">
            <v>8939617</v>
          </cell>
          <cell r="J20">
            <v>8958960.5000000019</v>
          </cell>
        </row>
        <row r="21">
          <cell r="B21" t="str">
            <v>AZE</v>
          </cell>
          <cell r="C21" t="str">
            <v>Azerbaijan</v>
          </cell>
          <cell r="D21" t="str">
            <v/>
          </cell>
          <cell r="E21" t="str">
            <v/>
          </cell>
          <cell r="F21" t="str">
            <v/>
          </cell>
          <cell r="G21">
            <v>10141756</v>
          </cell>
          <cell r="H21">
            <v>10312991.999999998</v>
          </cell>
          <cell r="I21">
            <v>10358073.999999994</v>
          </cell>
          <cell r="J21">
            <v>10412651.499999998</v>
          </cell>
        </row>
        <row r="22">
          <cell r="B22" t="str">
            <v>BDI</v>
          </cell>
          <cell r="C22" t="str">
            <v>Burundi</v>
          </cell>
          <cell r="D22" t="str">
            <v/>
          </cell>
          <cell r="E22" t="str">
            <v/>
          </cell>
          <cell r="F22" t="str">
            <v/>
          </cell>
          <cell r="G22">
            <v>12889576</v>
          </cell>
          <cell r="H22">
            <v>12551212.999999998</v>
          </cell>
          <cell r="I22">
            <v>12889576.499999994</v>
          </cell>
          <cell r="J22">
            <v>13238558.999999994</v>
          </cell>
        </row>
        <row r="23">
          <cell r="B23" t="str">
            <v>BEL</v>
          </cell>
          <cell r="C23" t="str">
            <v>Belgium</v>
          </cell>
          <cell r="D23" t="str">
            <v>High income</v>
          </cell>
          <cell r="E23" t="str">
            <v/>
          </cell>
          <cell r="F23" t="str">
            <v>OECD</v>
          </cell>
          <cell r="G23">
            <v>11685814</v>
          </cell>
          <cell r="H23">
            <v>11611419.499999998</v>
          </cell>
          <cell r="I23">
            <v>11655930.000000007</v>
          </cell>
          <cell r="J23">
            <v>11686140.000000002</v>
          </cell>
        </row>
        <row r="24">
          <cell r="B24" t="str">
            <v>BEN</v>
          </cell>
          <cell r="C24" t="str">
            <v>Benin</v>
          </cell>
          <cell r="D24" t="str">
            <v/>
          </cell>
          <cell r="E24" t="str">
            <v/>
          </cell>
          <cell r="F24" t="str">
            <v/>
          </cell>
          <cell r="G24">
            <v>13352864</v>
          </cell>
          <cell r="H24">
            <v>12996895</v>
          </cell>
          <cell r="I24">
            <v>13352864</v>
          </cell>
          <cell r="J24">
            <v>13712828.000000002</v>
          </cell>
        </row>
        <row r="25">
          <cell r="B25" t="str">
            <v>BFA</v>
          </cell>
          <cell r="C25" t="str">
            <v>Burkina Faso</v>
          </cell>
          <cell r="D25" t="str">
            <v/>
          </cell>
          <cell r="E25" t="str">
            <v/>
          </cell>
          <cell r="F25" t="str">
            <v/>
          </cell>
          <cell r="G25">
            <v>22673762</v>
          </cell>
          <cell r="H25">
            <v>22100683.499999989</v>
          </cell>
          <cell r="I25">
            <v>22673762.000000007</v>
          </cell>
          <cell r="J25">
            <v>23251484.999999978</v>
          </cell>
        </row>
        <row r="26">
          <cell r="B26" t="str">
            <v>BGD</v>
          </cell>
          <cell r="C26" t="str">
            <v>Bangladesh</v>
          </cell>
          <cell r="D26" t="str">
            <v/>
          </cell>
          <cell r="E26" t="str">
            <v/>
          </cell>
          <cell r="F26" t="str">
            <v/>
          </cell>
          <cell r="G26">
            <v>171186372</v>
          </cell>
          <cell r="H26">
            <v>169356251</v>
          </cell>
          <cell r="I26">
            <v>171186372.49999997</v>
          </cell>
          <cell r="J26">
            <v>172954319.00000009</v>
          </cell>
        </row>
        <row r="27">
          <cell r="B27" t="str">
            <v>BGR</v>
          </cell>
          <cell r="C27" t="str">
            <v>Bulgaria</v>
          </cell>
          <cell r="D27" t="str">
            <v/>
          </cell>
          <cell r="E27" t="str">
            <v/>
          </cell>
          <cell r="F27" t="str">
            <v/>
          </cell>
          <cell r="G27">
            <v>6465097</v>
          </cell>
          <cell r="H27">
            <v>6885867.4999999991</v>
          </cell>
          <cell r="I27">
            <v>6781952.9999999981</v>
          </cell>
          <cell r="J27">
            <v>6687716.9999999991</v>
          </cell>
        </row>
        <row r="28">
          <cell r="B28" t="str">
            <v>BHR</v>
          </cell>
          <cell r="C28" t="str">
            <v>Bahrain</v>
          </cell>
          <cell r="D28" t="str">
            <v>High income</v>
          </cell>
          <cell r="E28" t="str">
            <v/>
          </cell>
          <cell r="F28" t="str">
            <v/>
          </cell>
          <cell r="G28">
            <v>1472233</v>
          </cell>
          <cell r="H28">
            <v>1463265.4999999993</v>
          </cell>
          <cell r="I28">
            <v>1472233.0000000002</v>
          </cell>
          <cell r="J28">
            <v>1485509.4999999988</v>
          </cell>
        </row>
        <row r="29">
          <cell r="B29" t="str">
            <v>BHS</v>
          </cell>
          <cell r="C29" t="str">
            <v>The Bahamas</v>
          </cell>
          <cell r="D29" t="str">
            <v>High income</v>
          </cell>
          <cell r="E29" t="str">
            <v>Latin America and the Caribbean</v>
          </cell>
          <cell r="F29" t="str">
            <v/>
          </cell>
          <cell r="G29">
            <v>409984</v>
          </cell>
          <cell r="H29">
            <v>407905.50000000017</v>
          </cell>
          <cell r="I29">
            <v>409983.99999999983</v>
          </cell>
          <cell r="J29">
            <v>412623.50000000029</v>
          </cell>
        </row>
        <row r="30">
          <cell r="B30" t="str">
            <v>BIH</v>
          </cell>
          <cell r="C30" t="str">
            <v>Bosnia and Herzegovina</v>
          </cell>
          <cell r="D30" t="str">
            <v/>
          </cell>
          <cell r="E30" t="str">
            <v/>
          </cell>
          <cell r="F30" t="str">
            <v/>
          </cell>
          <cell r="G30">
            <v>3233526</v>
          </cell>
          <cell r="H30">
            <v>3270942.9999999981</v>
          </cell>
          <cell r="I30">
            <v>3233526.4999999991</v>
          </cell>
          <cell r="J30">
            <v>3210847.5</v>
          </cell>
        </row>
        <row r="31">
          <cell r="B31" t="str">
            <v>BLR</v>
          </cell>
          <cell r="C31" t="str">
            <v>Belarus</v>
          </cell>
          <cell r="D31" t="str">
            <v/>
          </cell>
          <cell r="E31" t="str">
            <v/>
          </cell>
          <cell r="F31" t="str">
            <v/>
          </cell>
          <cell r="G31">
            <v>9228071</v>
          </cell>
          <cell r="H31">
            <v>9578167.5</v>
          </cell>
          <cell r="I31">
            <v>9534954.4999999981</v>
          </cell>
          <cell r="J31">
            <v>9498237.9999999981</v>
          </cell>
        </row>
        <row r="32">
          <cell r="B32" t="str">
            <v>BLZ</v>
          </cell>
          <cell r="C32" t="str">
            <v>Belize</v>
          </cell>
          <cell r="D32" t="str">
            <v/>
          </cell>
          <cell r="E32" t="str">
            <v>Latin America and the Caribbean</v>
          </cell>
          <cell r="F32" t="str">
            <v/>
          </cell>
          <cell r="G32">
            <v>405272</v>
          </cell>
          <cell r="H32">
            <v>400031.00000000012</v>
          </cell>
          <cell r="I32">
            <v>405272.50000000006</v>
          </cell>
          <cell r="J32">
            <v>410825.00000000006</v>
          </cell>
        </row>
        <row r="33">
          <cell r="B33" t="str">
            <v>BMU</v>
          </cell>
          <cell r="C33" t="str">
            <v>Bermuda</v>
          </cell>
          <cell r="D33" t="str">
            <v>High income</v>
          </cell>
          <cell r="E33" t="str">
            <v/>
          </cell>
          <cell r="F33" t="str">
            <v/>
          </cell>
          <cell r="G33">
            <v>63532</v>
          </cell>
          <cell r="H33">
            <v>64184.999999999985</v>
          </cell>
          <cell r="I33">
            <v>64184.000000000029</v>
          </cell>
          <cell r="J33">
            <v>64068.999999999985</v>
          </cell>
        </row>
        <row r="34">
          <cell r="B34" t="str">
            <v>BOL</v>
          </cell>
          <cell r="C34" t="str">
            <v>Bolivia</v>
          </cell>
          <cell r="D34" t="str">
            <v/>
          </cell>
          <cell r="E34" t="str">
            <v>Latin America and the Caribbean</v>
          </cell>
          <cell r="F34" t="str">
            <v/>
          </cell>
          <cell r="G34">
            <v>12224110</v>
          </cell>
          <cell r="H34">
            <v>12079471.999999996</v>
          </cell>
          <cell r="I34">
            <v>12224109.999999994</v>
          </cell>
          <cell r="J34">
            <v>12388570.999999987</v>
          </cell>
        </row>
        <row r="35">
          <cell r="B35" t="str">
            <v>BRA</v>
          </cell>
          <cell r="C35" t="str">
            <v>Brazil</v>
          </cell>
          <cell r="D35" t="str">
            <v/>
          </cell>
          <cell r="E35" t="str">
            <v>Latin America and the Caribbean</v>
          </cell>
          <cell r="F35" t="str">
            <v/>
          </cell>
          <cell r="G35">
            <v>215313498</v>
          </cell>
          <cell r="H35">
            <v>214326223.00000006</v>
          </cell>
          <cell r="I35">
            <v>215313497.99999994</v>
          </cell>
          <cell r="J35">
            <v>216422446.00000003</v>
          </cell>
        </row>
        <row r="36">
          <cell r="B36" t="str">
            <v>BRB</v>
          </cell>
          <cell r="C36" t="str">
            <v>Barbados</v>
          </cell>
          <cell r="D36" t="str">
            <v>High income</v>
          </cell>
          <cell r="E36" t="str">
            <v>Latin America and the Caribbean</v>
          </cell>
          <cell r="F36" t="str">
            <v/>
          </cell>
          <cell r="G36">
            <v>281635</v>
          </cell>
          <cell r="H36">
            <v>281199.49999999994</v>
          </cell>
          <cell r="I36">
            <v>281634.99999999988</v>
          </cell>
          <cell r="J36">
            <v>281995.49999999988</v>
          </cell>
        </row>
        <row r="37">
          <cell r="B37" t="str">
            <v>BRN</v>
          </cell>
          <cell r="C37" t="str">
            <v>Brunei Darussalam</v>
          </cell>
          <cell r="D37" t="str">
            <v>High income</v>
          </cell>
          <cell r="E37" t="str">
            <v/>
          </cell>
          <cell r="F37" t="str">
            <v/>
          </cell>
          <cell r="G37">
            <v>449002</v>
          </cell>
          <cell r="H37">
            <v>445372.99999999983</v>
          </cell>
          <cell r="I37">
            <v>449001.49999999959</v>
          </cell>
          <cell r="J37">
            <v>452523.49999999971</v>
          </cell>
        </row>
        <row r="38">
          <cell r="B38" t="str">
            <v>BTN</v>
          </cell>
          <cell r="C38" t="str">
            <v>Bhutan</v>
          </cell>
          <cell r="D38" t="str">
            <v/>
          </cell>
          <cell r="E38" t="str">
            <v/>
          </cell>
          <cell r="F38" t="str">
            <v/>
          </cell>
          <cell r="G38">
            <v>782455</v>
          </cell>
          <cell r="H38">
            <v>777486.50000000012</v>
          </cell>
          <cell r="I38">
            <v>782454.99999999965</v>
          </cell>
          <cell r="J38">
            <v>787424.49999999977</v>
          </cell>
        </row>
        <row r="39">
          <cell r="B39" t="str">
            <v>BWA</v>
          </cell>
          <cell r="C39" t="str">
            <v>Botswana</v>
          </cell>
          <cell r="D39" t="str">
            <v/>
          </cell>
          <cell r="E39" t="str">
            <v/>
          </cell>
          <cell r="F39" t="str">
            <v/>
          </cell>
          <cell r="G39">
            <v>2630296</v>
          </cell>
          <cell r="H39">
            <v>2588422.9999999981</v>
          </cell>
          <cell r="I39">
            <v>2630296.0000000019</v>
          </cell>
          <cell r="J39">
            <v>2675352.4999999977</v>
          </cell>
        </row>
        <row r="40">
          <cell r="B40" t="str">
            <v>CAF</v>
          </cell>
          <cell r="C40" t="str">
            <v>Central African Republic</v>
          </cell>
          <cell r="D40" t="str">
            <v/>
          </cell>
          <cell r="E40" t="str">
            <v/>
          </cell>
          <cell r="F40" t="str">
            <v/>
          </cell>
          <cell r="G40">
            <v>5579144</v>
          </cell>
          <cell r="H40">
            <v>5457154.4999999991</v>
          </cell>
          <cell r="I40">
            <v>5579143.5000000047</v>
          </cell>
          <cell r="J40">
            <v>5742315.5000000019</v>
          </cell>
        </row>
        <row r="41">
          <cell r="B41" t="str">
            <v>CAN</v>
          </cell>
          <cell r="C41" t="str">
            <v>Canada</v>
          </cell>
          <cell r="D41" t="str">
            <v>High income</v>
          </cell>
          <cell r="E41" t="str">
            <v/>
          </cell>
          <cell r="F41" t="str">
            <v>OECD</v>
          </cell>
          <cell r="G41">
            <v>38929902</v>
          </cell>
          <cell r="H41">
            <v>38155011.999999985</v>
          </cell>
          <cell r="I41">
            <v>38454327</v>
          </cell>
          <cell r="J41">
            <v>38781291.500000007</v>
          </cell>
        </row>
        <row r="42">
          <cell r="B42" t="str">
            <v>CEB</v>
          </cell>
          <cell r="C42" t="str">
            <v>Central Europe and the Baltics</v>
          </cell>
          <cell r="D42" t="str">
            <v/>
          </cell>
          <cell r="E42" t="str">
            <v/>
          </cell>
          <cell r="F42" t="str">
            <v/>
          </cell>
          <cell r="G42">
            <v>100108221</v>
          </cell>
          <cell r="H42" t="str">
            <v/>
          </cell>
          <cell r="I42" t="str">
            <v/>
          </cell>
          <cell r="J42" t="str">
            <v/>
          </cell>
        </row>
        <row r="43">
          <cell r="B43" t="str">
            <v>CHE</v>
          </cell>
          <cell r="C43" t="str">
            <v>Switzerland</v>
          </cell>
          <cell r="D43" t="str">
            <v>High income</v>
          </cell>
          <cell r="E43" t="str">
            <v/>
          </cell>
          <cell r="F43" t="str">
            <v>OECD</v>
          </cell>
          <cell r="G43">
            <v>8775760</v>
          </cell>
          <cell r="H43">
            <v>8691406.5000000019</v>
          </cell>
          <cell r="I43">
            <v>8740472</v>
          </cell>
          <cell r="J43">
            <v>8796668.9999999963</v>
          </cell>
        </row>
        <row r="44">
          <cell r="B44" t="str">
            <v>CHI</v>
          </cell>
          <cell r="C44" t="str">
            <v>Channel Islands</v>
          </cell>
          <cell r="D44" t="str">
            <v>High income</v>
          </cell>
          <cell r="E44" t="str">
            <v/>
          </cell>
          <cell r="F44" t="str">
            <v/>
          </cell>
          <cell r="G44">
            <v>174079</v>
          </cell>
          <cell r="H44" t="str">
            <v/>
          </cell>
          <cell r="I44" t="str">
            <v/>
          </cell>
          <cell r="J44" t="str">
            <v/>
          </cell>
        </row>
        <row r="45">
          <cell r="B45" t="str">
            <v>CHL</v>
          </cell>
          <cell r="C45" t="str">
            <v>Chile</v>
          </cell>
          <cell r="D45" t="str">
            <v>High income</v>
          </cell>
          <cell r="E45" t="str">
            <v>Latin America and the Caribbean</v>
          </cell>
          <cell r="F45" t="str">
            <v>OECD</v>
          </cell>
          <cell r="G45">
            <v>19603733</v>
          </cell>
          <cell r="H45">
            <v>19493184.5</v>
          </cell>
          <cell r="I45">
            <v>19603732.999999996</v>
          </cell>
          <cell r="J45">
            <v>19629590.000000004</v>
          </cell>
        </row>
        <row r="46">
          <cell r="B46" t="str">
            <v>CHN</v>
          </cell>
          <cell r="C46" t="str">
            <v>China</v>
          </cell>
          <cell r="D46" t="str">
            <v/>
          </cell>
          <cell r="E46" t="str">
            <v/>
          </cell>
          <cell r="F46" t="str">
            <v/>
          </cell>
          <cell r="G46">
            <v>1412175000</v>
          </cell>
          <cell r="H46">
            <v>1425893464.4999986</v>
          </cell>
          <cell r="I46">
            <v>1425887337</v>
          </cell>
          <cell r="J46">
            <v>1425671352.0000012</v>
          </cell>
        </row>
        <row r="47">
          <cell r="B47" t="str">
            <v>CIV</v>
          </cell>
          <cell r="C47" t="str">
            <v>Cote d'Ivoire</v>
          </cell>
          <cell r="D47" t="str">
            <v/>
          </cell>
          <cell r="E47" t="str">
            <v/>
          </cell>
          <cell r="F47" t="str">
            <v/>
          </cell>
          <cell r="G47">
            <v>28160542</v>
          </cell>
          <cell r="H47">
            <v>27478249.000000004</v>
          </cell>
          <cell r="I47">
            <v>28160542.500000004</v>
          </cell>
          <cell r="J47">
            <v>28873033.500000007</v>
          </cell>
        </row>
        <row r="48">
          <cell r="B48" t="str">
            <v>CMR</v>
          </cell>
          <cell r="C48" t="str">
            <v>Cameroon</v>
          </cell>
          <cell r="D48" t="str">
            <v/>
          </cell>
          <cell r="E48" t="str">
            <v/>
          </cell>
          <cell r="F48" t="str">
            <v/>
          </cell>
          <cell r="G48">
            <v>27914536</v>
          </cell>
          <cell r="H48">
            <v>27198627.999999985</v>
          </cell>
          <cell r="I48">
            <v>27914536.499999989</v>
          </cell>
          <cell r="J48">
            <v>28647293.000000015</v>
          </cell>
        </row>
        <row r="49">
          <cell r="B49" t="str">
            <v>COD</v>
          </cell>
          <cell r="C49" t="str">
            <v>Congo, Dem. Rep.</v>
          </cell>
          <cell r="D49" t="str">
            <v/>
          </cell>
          <cell r="E49" t="str">
            <v/>
          </cell>
          <cell r="F49" t="str">
            <v/>
          </cell>
          <cell r="G49">
            <v>99010212</v>
          </cell>
          <cell r="H49">
            <v>95894118.499999985</v>
          </cell>
          <cell r="I49">
            <v>99010212</v>
          </cell>
          <cell r="J49">
            <v>102262808.50000001</v>
          </cell>
        </row>
        <row r="50">
          <cell r="B50" t="str">
            <v>COG</v>
          </cell>
          <cell r="C50" t="str">
            <v>Congo, Rep.</v>
          </cell>
          <cell r="D50" t="str">
            <v/>
          </cell>
          <cell r="E50" t="str">
            <v/>
          </cell>
          <cell r="F50" t="str">
            <v/>
          </cell>
          <cell r="G50">
            <v>5970424</v>
          </cell>
          <cell r="H50">
            <v>5835806.0000000009</v>
          </cell>
          <cell r="I50">
            <v>5970424.0000000009</v>
          </cell>
          <cell r="J50">
            <v>6106869.0000000019</v>
          </cell>
        </row>
        <row r="51">
          <cell r="B51" t="str">
            <v>COL</v>
          </cell>
          <cell r="C51" t="str">
            <v>Colombia</v>
          </cell>
          <cell r="D51" t="str">
            <v/>
          </cell>
          <cell r="E51" t="str">
            <v>Latin America and the Caribbean</v>
          </cell>
          <cell r="F51" t="str">
            <v>OECD</v>
          </cell>
          <cell r="G51">
            <v>51874024</v>
          </cell>
          <cell r="H51">
            <v>51516562</v>
          </cell>
          <cell r="I51">
            <v>51874024.000000007</v>
          </cell>
          <cell r="J51">
            <v>52085167.500000007</v>
          </cell>
        </row>
        <row r="52">
          <cell r="B52" t="str">
            <v>COM</v>
          </cell>
          <cell r="C52" t="str">
            <v>Comoros</v>
          </cell>
          <cell r="D52" t="str">
            <v/>
          </cell>
          <cell r="E52" t="str">
            <v/>
          </cell>
          <cell r="F52" t="str">
            <v/>
          </cell>
          <cell r="G52">
            <v>836774</v>
          </cell>
          <cell r="H52">
            <v>821625.49999999988</v>
          </cell>
          <cell r="I52">
            <v>836773.49999999977</v>
          </cell>
          <cell r="J52">
            <v>852074.99999999988</v>
          </cell>
        </row>
        <row r="53">
          <cell r="B53" t="str">
            <v>CPV</v>
          </cell>
          <cell r="C53" t="str">
            <v>Cabo Verde</v>
          </cell>
          <cell r="D53" t="str">
            <v/>
          </cell>
          <cell r="E53" t="str">
            <v/>
          </cell>
          <cell r="F53" t="str">
            <v/>
          </cell>
          <cell r="G53">
            <v>593149</v>
          </cell>
          <cell r="H53">
            <v>587925</v>
          </cell>
          <cell r="I53">
            <v>593149.50000000012</v>
          </cell>
          <cell r="J53">
            <v>598682</v>
          </cell>
        </row>
        <row r="54">
          <cell r="B54" t="str">
            <v>CRI</v>
          </cell>
          <cell r="C54" t="str">
            <v>Costa Rica</v>
          </cell>
          <cell r="D54" t="str">
            <v/>
          </cell>
          <cell r="E54" t="str">
            <v>Latin America and the Caribbean</v>
          </cell>
          <cell r="F54" t="str">
            <v>OECD</v>
          </cell>
          <cell r="G54">
            <v>5180829</v>
          </cell>
          <cell r="H54">
            <v>5153956.9999999981</v>
          </cell>
          <cell r="I54">
            <v>5180829.0000000028</v>
          </cell>
          <cell r="J54">
            <v>5212173.0000000028</v>
          </cell>
        </row>
        <row r="55">
          <cell r="B55" t="str">
            <v>CSS</v>
          </cell>
          <cell r="C55" t="str">
            <v>Caribbean small states</v>
          </cell>
          <cell r="D55" t="str">
            <v/>
          </cell>
          <cell r="E55" t="str">
            <v/>
          </cell>
          <cell r="F55" t="str">
            <v/>
          </cell>
          <cell r="G55">
            <v>7505478</v>
          </cell>
          <cell r="H55" t="str">
            <v/>
          </cell>
          <cell r="I55" t="str">
            <v/>
          </cell>
          <cell r="J55" t="str">
            <v/>
          </cell>
        </row>
        <row r="56">
          <cell r="B56" t="str">
            <v>CUB</v>
          </cell>
          <cell r="C56" t="str">
            <v>Cuba</v>
          </cell>
          <cell r="D56" t="str">
            <v/>
          </cell>
          <cell r="E56" t="str">
            <v/>
          </cell>
          <cell r="F56" t="str">
            <v/>
          </cell>
          <cell r="G56">
            <v>11212191</v>
          </cell>
          <cell r="H56">
            <v>11256372.500000007</v>
          </cell>
          <cell r="I56">
            <v>11212190.999999998</v>
          </cell>
          <cell r="J56">
            <v>11194449.000000002</v>
          </cell>
        </row>
        <row r="57">
          <cell r="B57" t="str">
            <v>CUW</v>
          </cell>
          <cell r="C57" t="str">
            <v>Curacao</v>
          </cell>
          <cell r="D57" t="str">
            <v>High income</v>
          </cell>
          <cell r="E57" t="str">
            <v/>
          </cell>
          <cell r="F57" t="str">
            <v/>
          </cell>
          <cell r="G57">
            <v>149996</v>
          </cell>
          <cell r="H57">
            <v>190338.00000000009</v>
          </cell>
          <cell r="I57">
            <v>191163.49999999997</v>
          </cell>
          <cell r="J57">
            <v>192077.00000000003</v>
          </cell>
        </row>
        <row r="58">
          <cell r="B58" t="str">
            <v>CYM</v>
          </cell>
          <cell r="C58" t="str">
            <v>Cayman Islands</v>
          </cell>
          <cell r="D58" t="str">
            <v>High income</v>
          </cell>
          <cell r="E58" t="str">
            <v/>
          </cell>
          <cell r="F58" t="str">
            <v/>
          </cell>
          <cell r="G58">
            <v>68706</v>
          </cell>
          <cell r="H58">
            <v>68136.000000000029</v>
          </cell>
          <cell r="I58">
            <v>68705.499999999985</v>
          </cell>
          <cell r="J58">
            <v>69309.999999999971</v>
          </cell>
        </row>
        <row r="59">
          <cell r="B59" t="str">
            <v>CYP</v>
          </cell>
          <cell r="C59" t="str">
            <v>Cyprus</v>
          </cell>
          <cell r="D59" t="str">
            <v>High income</v>
          </cell>
          <cell r="E59" t="str">
            <v/>
          </cell>
          <cell r="F59" t="str">
            <v/>
          </cell>
          <cell r="G59">
            <v>1251488</v>
          </cell>
          <cell r="H59">
            <v>1244188</v>
          </cell>
          <cell r="I59">
            <v>1251488.5</v>
          </cell>
          <cell r="J59">
            <v>1260138</v>
          </cell>
        </row>
        <row r="60">
          <cell r="B60" t="str">
            <v>CZE</v>
          </cell>
          <cell r="C60" t="str">
            <v>Czechia</v>
          </cell>
          <cell r="D60" t="str">
            <v>High income</v>
          </cell>
          <cell r="E60" t="str">
            <v/>
          </cell>
          <cell r="F60" t="str">
            <v>OECD</v>
          </cell>
          <cell r="G60">
            <v>10672118</v>
          </cell>
          <cell r="H60">
            <v>10510750.5</v>
          </cell>
          <cell r="I60">
            <v>10493986</v>
          </cell>
          <cell r="J60">
            <v>10495294.999999996</v>
          </cell>
        </row>
        <row r="61">
          <cell r="B61" t="str">
            <v>DEU</v>
          </cell>
          <cell r="C61" t="str">
            <v>Germany</v>
          </cell>
          <cell r="D61" t="str">
            <v>High income</v>
          </cell>
          <cell r="E61" t="str">
            <v/>
          </cell>
          <cell r="F61" t="str">
            <v>OECD</v>
          </cell>
          <cell r="G61">
            <v>83797985</v>
          </cell>
          <cell r="H61">
            <v>83408554.500000015</v>
          </cell>
          <cell r="I61">
            <v>83369843.00000003</v>
          </cell>
          <cell r="J61">
            <v>83294632.5</v>
          </cell>
        </row>
        <row r="62">
          <cell r="B62" t="str">
            <v>DJI</v>
          </cell>
          <cell r="C62" t="str">
            <v>Djibouti</v>
          </cell>
          <cell r="D62" t="str">
            <v/>
          </cell>
          <cell r="E62" t="str">
            <v/>
          </cell>
          <cell r="F62" t="str">
            <v/>
          </cell>
          <cell r="G62">
            <v>1120849</v>
          </cell>
          <cell r="H62">
            <v>1105557.5</v>
          </cell>
          <cell r="I62">
            <v>1120848.5000000005</v>
          </cell>
          <cell r="J62">
            <v>1136454.4999999988</v>
          </cell>
        </row>
        <row r="63">
          <cell r="B63" t="str">
            <v>DMA</v>
          </cell>
          <cell r="C63" t="str">
            <v>Dominica</v>
          </cell>
          <cell r="D63" t="str">
            <v/>
          </cell>
          <cell r="E63" t="str">
            <v/>
          </cell>
          <cell r="F63" t="str">
            <v/>
          </cell>
          <cell r="G63">
            <v>72737</v>
          </cell>
          <cell r="H63">
            <v>72412.500000000029</v>
          </cell>
          <cell r="I63">
            <v>72737.5</v>
          </cell>
          <cell r="J63">
            <v>73040</v>
          </cell>
        </row>
        <row r="64">
          <cell r="B64" t="str">
            <v>DNK</v>
          </cell>
          <cell r="C64" t="str">
            <v>Denmark</v>
          </cell>
          <cell r="D64" t="str">
            <v>High income</v>
          </cell>
          <cell r="E64" t="str">
            <v/>
          </cell>
          <cell r="F64" t="str">
            <v>OECD</v>
          </cell>
          <cell r="G64">
            <v>5903037</v>
          </cell>
          <cell r="H64">
            <v>5854240.5</v>
          </cell>
          <cell r="I64">
            <v>5882261.4999999981</v>
          </cell>
          <cell r="J64">
            <v>5910912.9999999972</v>
          </cell>
        </row>
        <row r="65">
          <cell r="B65" t="str">
            <v>DOM</v>
          </cell>
          <cell r="C65" t="str">
            <v>Dominican Republic</v>
          </cell>
          <cell r="D65" t="str">
            <v/>
          </cell>
          <cell r="E65" t="str">
            <v>Latin America and the Caribbean</v>
          </cell>
          <cell r="F65" t="str">
            <v/>
          </cell>
          <cell r="G65">
            <v>11228821</v>
          </cell>
          <cell r="H65">
            <v>11117873.5</v>
          </cell>
          <cell r="I65">
            <v>11228821.000000002</v>
          </cell>
          <cell r="J65">
            <v>11332972.5</v>
          </cell>
        </row>
        <row r="66">
          <cell r="B66" t="str">
            <v>DZA</v>
          </cell>
          <cell r="C66" t="str">
            <v>Algeria</v>
          </cell>
          <cell r="D66" t="str">
            <v/>
          </cell>
          <cell r="E66" t="str">
            <v/>
          </cell>
          <cell r="F66" t="str">
            <v/>
          </cell>
          <cell r="G66">
            <v>44903225</v>
          </cell>
          <cell r="H66">
            <v>44177968.500000007</v>
          </cell>
          <cell r="I66">
            <v>44903225.000000007</v>
          </cell>
          <cell r="J66">
            <v>45606480.499999985</v>
          </cell>
        </row>
        <row r="67">
          <cell r="B67" t="str">
            <v>EAP</v>
          </cell>
          <cell r="C67" t="str">
            <v>East Asia &amp; Pacific (excluding high income)</v>
          </cell>
          <cell r="D67" t="str">
            <v/>
          </cell>
          <cell r="E67" t="str">
            <v/>
          </cell>
          <cell r="F67" t="str">
            <v/>
          </cell>
          <cell r="G67">
            <v>2129112126</v>
          </cell>
          <cell r="H67" t="str">
            <v/>
          </cell>
          <cell r="I67" t="str">
            <v/>
          </cell>
          <cell r="J67" t="str">
            <v/>
          </cell>
        </row>
        <row r="68">
          <cell r="B68" t="str">
            <v>EAR</v>
          </cell>
          <cell r="C68" t="str">
            <v>Early-demographic dividend</v>
          </cell>
          <cell r="D68" t="str">
            <v/>
          </cell>
          <cell r="E68" t="str">
            <v/>
          </cell>
          <cell r="F68" t="str">
            <v/>
          </cell>
          <cell r="G68">
            <v>3447398652</v>
          </cell>
          <cell r="H68" t="str">
            <v/>
          </cell>
          <cell r="I68" t="str">
            <v/>
          </cell>
          <cell r="J68" t="str">
            <v/>
          </cell>
        </row>
        <row r="69">
          <cell r="B69" t="str">
            <v>EAS</v>
          </cell>
          <cell r="C69" t="str">
            <v>East Asia &amp; Pacific</v>
          </cell>
          <cell r="D69" t="str">
            <v/>
          </cell>
          <cell r="E69" t="str">
            <v/>
          </cell>
          <cell r="F69" t="str">
            <v/>
          </cell>
          <cell r="G69">
            <v>2375162207</v>
          </cell>
          <cell r="H69" t="str">
            <v/>
          </cell>
          <cell r="I69" t="str">
            <v/>
          </cell>
          <cell r="J69" t="str">
            <v/>
          </cell>
        </row>
        <row r="70">
          <cell r="B70" t="str">
            <v>ECA</v>
          </cell>
          <cell r="C70" t="str">
            <v>Europe &amp; Central Asia (excluding high income)</v>
          </cell>
          <cell r="D70" t="str">
            <v/>
          </cell>
          <cell r="E70" t="str">
            <v/>
          </cell>
          <cell r="F70" t="str">
            <v/>
          </cell>
          <cell r="G70">
            <v>397824705</v>
          </cell>
          <cell r="H70" t="str">
            <v/>
          </cell>
          <cell r="I70" t="str">
            <v/>
          </cell>
          <cell r="J70" t="str">
            <v/>
          </cell>
        </row>
        <row r="71">
          <cell r="B71" t="str">
            <v>ECS</v>
          </cell>
          <cell r="C71" t="str">
            <v>Europe &amp; Central Asia</v>
          </cell>
          <cell r="D71" t="str">
            <v/>
          </cell>
          <cell r="E71" t="str">
            <v/>
          </cell>
          <cell r="F71" t="str">
            <v/>
          </cell>
          <cell r="G71">
            <v>920375568</v>
          </cell>
          <cell r="H71" t="str">
            <v/>
          </cell>
          <cell r="I71" t="str">
            <v/>
          </cell>
          <cell r="J71" t="str">
            <v/>
          </cell>
        </row>
        <row r="72">
          <cell r="B72" t="str">
            <v>ECU</v>
          </cell>
          <cell r="C72" t="str">
            <v>Ecuador</v>
          </cell>
          <cell r="D72" t="str">
            <v/>
          </cell>
          <cell r="E72" t="str">
            <v>Latin America and the Caribbean</v>
          </cell>
          <cell r="F72" t="str">
            <v/>
          </cell>
          <cell r="G72">
            <v>18001000</v>
          </cell>
          <cell r="H72">
            <v>17797737.000000015</v>
          </cell>
          <cell r="I72">
            <v>18000999.999999996</v>
          </cell>
          <cell r="J72">
            <v>18190483.999999996</v>
          </cell>
        </row>
        <row r="73">
          <cell r="B73" t="str">
            <v>EGY</v>
          </cell>
          <cell r="C73" t="str">
            <v>Egypt, Arab Rep.</v>
          </cell>
          <cell r="D73" t="str">
            <v/>
          </cell>
          <cell r="E73" t="str">
            <v/>
          </cell>
          <cell r="F73" t="str">
            <v/>
          </cell>
          <cell r="G73">
            <v>110990103</v>
          </cell>
          <cell r="H73">
            <v>109262177.49999997</v>
          </cell>
          <cell r="I73">
            <v>110990102.99999997</v>
          </cell>
          <cell r="J73">
            <v>112716598.50000001</v>
          </cell>
        </row>
        <row r="74">
          <cell r="B74" t="str">
            <v>EMU</v>
          </cell>
          <cell r="C74" t="str">
            <v>Euro area</v>
          </cell>
          <cell r="D74" t="str">
            <v/>
          </cell>
          <cell r="E74" t="str">
            <v/>
          </cell>
          <cell r="F74" t="str">
            <v/>
          </cell>
          <cell r="G74">
            <v>348331511</v>
          </cell>
          <cell r="H74" t="str">
            <v/>
          </cell>
          <cell r="I74" t="str">
            <v/>
          </cell>
          <cell r="J74" t="str">
            <v/>
          </cell>
        </row>
        <row r="75">
          <cell r="B75" t="str">
            <v>ERI</v>
          </cell>
          <cell r="C75" t="str">
            <v>Eritrea</v>
          </cell>
          <cell r="D75" t="str">
            <v/>
          </cell>
          <cell r="E75" t="str">
            <v/>
          </cell>
          <cell r="F75" t="str">
            <v/>
          </cell>
          <cell r="G75">
            <v>3684032</v>
          </cell>
          <cell r="H75">
            <v>3620312.0000000023</v>
          </cell>
          <cell r="I75">
            <v>3684031.5000000019</v>
          </cell>
          <cell r="J75">
            <v>3748901.5</v>
          </cell>
        </row>
        <row r="76">
          <cell r="B76" t="str">
            <v>ESP</v>
          </cell>
          <cell r="C76" t="str">
            <v>Spain</v>
          </cell>
          <cell r="D76" t="str">
            <v>High income</v>
          </cell>
          <cell r="E76" t="str">
            <v/>
          </cell>
          <cell r="F76" t="str">
            <v>OECD</v>
          </cell>
          <cell r="G76">
            <v>47778340</v>
          </cell>
          <cell r="H76">
            <v>47486934.999999993</v>
          </cell>
          <cell r="I76">
            <v>47558629.500000022</v>
          </cell>
          <cell r="J76">
            <v>47519627.5</v>
          </cell>
        </row>
        <row r="77">
          <cell r="B77" t="str">
            <v>EST</v>
          </cell>
          <cell r="C77" t="str">
            <v>Estonia</v>
          </cell>
          <cell r="D77" t="str">
            <v>High income</v>
          </cell>
          <cell r="E77" t="str">
            <v/>
          </cell>
          <cell r="F77" t="str">
            <v>OECD</v>
          </cell>
          <cell r="G77">
            <v>1348840</v>
          </cell>
          <cell r="H77">
            <v>1328701.0000000002</v>
          </cell>
          <cell r="I77">
            <v>1326062.0000000007</v>
          </cell>
          <cell r="J77">
            <v>1322765.4999999991</v>
          </cell>
        </row>
        <row r="78">
          <cell r="B78" t="str">
            <v>ETH</v>
          </cell>
          <cell r="C78" t="str">
            <v>Ethiopia</v>
          </cell>
          <cell r="D78" t="str">
            <v/>
          </cell>
          <cell r="E78" t="str">
            <v/>
          </cell>
          <cell r="F78" t="str">
            <v/>
          </cell>
          <cell r="G78">
            <v>123379924</v>
          </cell>
          <cell r="H78">
            <v>120283026.00000006</v>
          </cell>
          <cell r="I78">
            <v>123379924.50000004</v>
          </cell>
          <cell r="J78">
            <v>126527060.00000003</v>
          </cell>
        </row>
        <row r="79">
          <cell r="B79" t="str">
            <v>EUU</v>
          </cell>
          <cell r="C79" t="str">
            <v>European Union</v>
          </cell>
          <cell r="D79" t="str">
            <v/>
          </cell>
          <cell r="E79" t="str">
            <v/>
          </cell>
          <cell r="F79" t="str">
            <v/>
          </cell>
          <cell r="G79">
            <v>447370510</v>
          </cell>
          <cell r="H79" t="str">
            <v/>
          </cell>
          <cell r="I79" t="str">
            <v/>
          </cell>
          <cell r="J79" t="str">
            <v/>
          </cell>
        </row>
        <row r="80">
          <cell r="B80" t="str">
            <v>FCS</v>
          </cell>
          <cell r="C80" t="str">
            <v>Fragile and conflict affected situations</v>
          </cell>
          <cell r="D80" t="str">
            <v/>
          </cell>
          <cell r="E80" t="str">
            <v/>
          </cell>
          <cell r="F80" t="str">
            <v/>
          </cell>
          <cell r="G80">
            <v>1019139254</v>
          </cell>
          <cell r="H80" t="str">
            <v/>
          </cell>
          <cell r="I80" t="str">
            <v/>
          </cell>
          <cell r="J80" t="str">
            <v/>
          </cell>
        </row>
        <row r="81">
          <cell r="B81" t="str">
            <v>FIN</v>
          </cell>
          <cell r="C81" t="str">
            <v>Finland</v>
          </cell>
          <cell r="D81" t="str">
            <v>High income</v>
          </cell>
          <cell r="E81" t="str">
            <v/>
          </cell>
          <cell r="F81" t="str">
            <v>OECD</v>
          </cell>
          <cell r="G81">
            <v>5556106</v>
          </cell>
          <cell r="H81">
            <v>5535991.9999999981</v>
          </cell>
          <cell r="I81">
            <v>5540745.5000000009</v>
          </cell>
          <cell r="J81">
            <v>5545474.4999999981</v>
          </cell>
        </row>
        <row r="82">
          <cell r="B82" t="str">
            <v>FJI</v>
          </cell>
          <cell r="C82" t="str">
            <v>Fiji</v>
          </cell>
          <cell r="D82" t="str">
            <v/>
          </cell>
          <cell r="E82" t="str">
            <v/>
          </cell>
          <cell r="F82" t="str">
            <v/>
          </cell>
          <cell r="G82">
            <v>929766</v>
          </cell>
          <cell r="H82">
            <v>924609.49999999965</v>
          </cell>
          <cell r="I82">
            <v>929766.00000000035</v>
          </cell>
          <cell r="J82">
            <v>936375.50000000012</v>
          </cell>
        </row>
        <row r="83">
          <cell r="B83" t="str">
            <v>FRA</v>
          </cell>
          <cell r="C83" t="str">
            <v>France</v>
          </cell>
          <cell r="D83" t="str">
            <v>High income</v>
          </cell>
          <cell r="E83" t="str">
            <v/>
          </cell>
          <cell r="F83" t="str">
            <v>OECD</v>
          </cell>
          <cell r="G83">
            <v>67971311</v>
          </cell>
          <cell r="H83">
            <v>64531443.999999993</v>
          </cell>
          <cell r="I83">
            <v>64626628</v>
          </cell>
          <cell r="J83">
            <v>64756584.00000003</v>
          </cell>
        </row>
        <row r="84">
          <cell r="B84" t="str">
            <v>FRO</v>
          </cell>
          <cell r="C84" t="str">
            <v>Faroe Islands</v>
          </cell>
          <cell r="D84" t="str">
            <v>High income</v>
          </cell>
          <cell r="E84" t="str">
            <v/>
          </cell>
          <cell r="F84" t="str">
            <v/>
          </cell>
          <cell r="G84">
            <v>53090</v>
          </cell>
          <cell r="H84">
            <v>52888.500000000029</v>
          </cell>
          <cell r="I84">
            <v>53089.499999999978</v>
          </cell>
          <cell r="J84">
            <v>53269.499999999993</v>
          </cell>
        </row>
        <row r="85">
          <cell r="B85" t="str">
            <v>FSM</v>
          </cell>
          <cell r="C85" t="str">
            <v>Micronesia, Fed. Sts.</v>
          </cell>
          <cell r="D85" t="str">
            <v/>
          </cell>
          <cell r="E85" t="str">
            <v/>
          </cell>
          <cell r="F85" t="str">
            <v/>
          </cell>
          <cell r="G85">
            <v>114164</v>
          </cell>
          <cell r="H85">
            <v>113130.99999999999</v>
          </cell>
          <cell r="I85">
            <v>114164</v>
          </cell>
          <cell r="J85">
            <v>115224.00000000007</v>
          </cell>
        </row>
        <row r="86">
          <cell r="B86" t="str">
            <v>GAB</v>
          </cell>
          <cell r="C86" t="str">
            <v>Gabon</v>
          </cell>
          <cell r="D86" t="str">
            <v/>
          </cell>
          <cell r="E86" t="str">
            <v/>
          </cell>
          <cell r="F86" t="str">
            <v/>
          </cell>
          <cell r="G86">
            <v>2388992</v>
          </cell>
          <cell r="H86">
            <v>2341178.9999999986</v>
          </cell>
          <cell r="I86">
            <v>2388992.5000000005</v>
          </cell>
          <cell r="J86">
            <v>2436566.5000000019</v>
          </cell>
        </row>
        <row r="87">
          <cell r="B87" t="str">
            <v>GBR</v>
          </cell>
          <cell r="C87" t="str">
            <v>United Kingdom</v>
          </cell>
          <cell r="D87" t="str">
            <v>High income</v>
          </cell>
          <cell r="E87" t="str">
            <v/>
          </cell>
          <cell r="F87" t="str">
            <v>OECD</v>
          </cell>
          <cell r="G87">
            <v>66971395</v>
          </cell>
          <cell r="H87">
            <v>67281039.500000015</v>
          </cell>
          <cell r="I87">
            <v>67508935.499999985</v>
          </cell>
          <cell r="J87">
            <v>67736802.000000015</v>
          </cell>
        </row>
        <row r="88">
          <cell r="B88" t="str">
            <v>GEO</v>
          </cell>
          <cell r="C88" t="str">
            <v>Georgia</v>
          </cell>
          <cell r="D88" t="str">
            <v/>
          </cell>
          <cell r="E88" t="str">
            <v/>
          </cell>
          <cell r="F88" t="str">
            <v/>
          </cell>
          <cell r="G88">
            <v>3712502</v>
          </cell>
          <cell r="H88">
            <v>3757979.9999999986</v>
          </cell>
          <cell r="I88">
            <v>3744385.5000000005</v>
          </cell>
          <cell r="J88">
            <v>3728282.0000000014</v>
          </cell>
        </row>
        <row r="89">
          <cell r="B89" t="str">
            <v>GHA</v>
          </cell>
          <cell r="C89" t="str">
            <v>Ghana</v>
          </cell>
          <cell r="D89" t="str">
            <v/>
          </cell>
          <cell r="E89" t="str">
            <v/>
          </cell>
          <cell r="F89" t="str">
            <v/>
          </cell>
          <cell r="G89">
            <v>33475870</v>
          </cell>
          <cell r="H89">
            <v>32833031.499999996</v>
          </cell>
          <cell r="I89">
            <v>33475870.500000011</v>
          </cell>
          <cell r="J89">
            <v>34121985.00000003</v>
          </cell>
        </row>
        <row r="90">
          <cell r="B90" t="str">
            <v>GIB</v>
          </cell>
          <cell r="C90" t="str">
            <v>Gibraltar</v>
          </cell>
          <cell r="D90" t="str">
            <v>High income</v>
          </cell>
          <cell r="E90" t="str">
            <v/>
          </cell>
          <cell r="F90" t="str">
            <v/>
          </cell>
          <cell r="G90">
            <v>32649</v>
          </cell>
          <cell r="H90">
            <v>32669.500000000015</v>
          </cell>
          <cell r="I90">
            <v>32649</v>
          </cell>
          <cell r="J90">
            <v>32688.500000000011</v>
          </cell>
        </row>
        <row r="91">
          <cell r="B91" t="str">
            <v>GIN</v>
          </cell>
          <cell r="C91" t="str">
            <v>Guinea</v>
          </cell>
          <cell r="D91" t="str">
            <v/>
          </cell>
          <cell r="E91" t="str">
            <v/>
          </cell>
          <cell r="F91" t="str">
            <v/>
          </cell>
          <cell r="G91">
            <v>13859341</v>
          </cell>
          <cell r="H91">
            <v>13531906.000000004</v>
          </cell>
          <cell r="I91">
            <v>13859340.500000006</v>
          </cell>
          <cell r="J91">
            <v>14190612</v>
          </cell>
        </row>
        <row r="92">
          <cell r="B92" t="str">
            <v>GMB</v>
          </cell>
          <cell r="C92" t="str">
            <v>Gambia, The</v>
          </cell>
          <cell r="D92" t="str">
            <v/>
          </cell>
          <cell r="E92" t="str">
            <v/>
          </cell>
          <cell r="F92" t="str">
            <v/>
          </cell>
          <cell r="G92">
            <v>2705992</v>
          </cell>
          <cell r="H92">
            <v>2639915.5000000005</v>
          </cell>
          <cell r="I92">
            <v>2705991.9999999995</v>
          </cell>
          <cell r="J92">
            <v>2773167.9999999995</v>
          </cell>
        </row>
        <row r="93">
          <cell r="B93" t="str">
            <v>GNB</v>
          </cell>
          <cell r="C93" t="str">
            <v>Guinea-Bissau</v>
          </cell>
          <cell r="D93" t="str">
            <v/>
          </cell>
          <cell r="E93" t="str">
            <v/>
          </cell>
          <cell r="F93" t="str">
            <v/>
          </cell>
          <cell r="G93">
            <v>2105566</v>
          </cell>
          <cell r="H93">
            <v>2060720.9999999991</v>
          </cell>
          <cell r="I93">
            <v>2105565.4999999991</v>
          </cell>
          <cell r="J93">
            <v>2150841.9999999991</v>
          </cell>
        </row>
        <row r="94">
          <cell r="B94" t="str">
            <v>GNQ</v>
          </cell>
          <cell r="C94" t="str">
            <v>Equatorial Guinea</v>
          </cell>
          <cell r="D94" t="str">
            <v/>
          </cell>
          <cell r="E94" t="str">
            <v/>
          </cell>
          <cell r="F94" t="str">
            <v/>
          </cell>
          <cell r="G94">
            <v>1674908</v>
          </cell>
          <cell r="H94">
            <v>1634465.5000000002</v>
          </cell>
          <cell r="I94">
            <v>1674908</v>
          </cell>
          <cell r="J94">
            <v>1714671.4999999998</v>
          </cell>
        </row>
        <row r="95">
          <cell r="B95" t="str">
            <v>GRC</v>
          </cell>
          <cell r="C95" t="str">
            <v>Greece</v>
          </cell>
          <cell r="D95" t="str">
            <v>High income</v>
          </cell>
          <cell r="E95" t="str">
            <v/>
          </cell>
          <cell r="F95" t="str">
            <v>OECD</v>
          </cell>
          <cell r="G95">
            <v>10426919</v>
          </cell>
          <cell r="H95">
            <v>10445365</v>
          </cell>
          <cell r="I95">
            <v>10384971</v>
          </cell>
          <cell r="J95">
            <v>10341277.000000004</v>
          </cell>
        </row>
        <row r="96">
          <cell r="B96" t="str">
            <v>GRD</v>
          </cell>
          <cell r="C96" t="str">
            <v>Grenada</v>
          </cell>
          <cell r="D96" t="str">
            <v/>
          </cell>
          <cell r="E96" t="str">
            <v/>
          </cell>
          <cell r="F96" t="str">
            <v/>
          </cell>
          <cell r="G96">
            <v>125438</v>
          </cell>
          <cell r="H96">
            <v>124610.00000000007</v>
          </cell>
          <cell r="I96">
            <v>125437.50000000003</v>
          </cell>
          <cell r="J96">
            <v>126183.5</v>
          </cell>
        </row>
        <row r="97">
          <cell r="B97" t="str">
            <v>GRL</v>
          </cell>
          <cell r="C97" t="str">
            <v>Greenland</v>
          </cell>
          <cell r="D97" t="str">
            <v>High income</v>
          </cell>
          <cell r="E97" t="str">
            <v/>
          </cell>
          <cell r="F97" t="str">
            <v/>
          </cell>
          <cell r="G97">
            <v>56661</v>
          </cell>
          <cell r="H97">
            <v>56243.000000000007</v>
          </cell>
          <cell r="I97">
            <v>56465.999999999985</v>
          </cell>
          <cell r="J97">
            <v>56643.000000000029</v>
          </cell>
        </row>
        <row r="98">
          <cell r="B98" t="str">
            <v>GTM</v>
          </cell>
          <cell r="C98" t="str">
            <v>Guatemala</v>
          </cell>
          <cell r="D98" t="str">
            <v/>
          </cell>
          <cell r="E98" t="str">
            <v>Latin America and the Caribbean</v>
          </cell>
          <cell r="F98" t="str">
            <v/>
          </cell>
          <cell r="G98">
            <v>17357886</v>
          </cell>
          <cell r="H98">
            <v>17608483.500000011</v>
          </cell>
          <cell r="I98">
            <v>17843908.000000007</v>
          </cell>
          <cell r="J98">
            <v>18092026.000000007</v>
          </cell>
        </row>
        <row r="99">
          <cell r="B99" t="str">
            <v>GUM</v>
          </cell>
          <cell r="C99" t="str">
            <v>Guam</v>
          </cell>
          <cell r="D99" t="str">
            <v>High income</v>
          </cell>
          <cell r="E99" t="str">
            <v/>
          </cell>
          <cell r="F99" t="str">
            <v/>
          </cell>
          <cell r="G99">
            <v>171774</v>
          </cell>
          <cell r="H99">
            <v>170534.00000000006</v>
          </cell>
          <cell r="I99">
            <v>171774.49999999994</v>
          </cell>
          <cell r="J99">
            <v>172951.99999999997</v>
          </cell>
        </row>
        <row r="100">
          <cell r="B100" t="str">
            <v>GUY</v>
          </cell>
          <cell r="C100" t="str">
            <v>Guyana</v>
          </cell>
          <cell r="D100" t="str">
            <v>High income</v>
          </cell>
          <cell r="E100" t="str">
            <v>Latin America and the Caribbean</v>
          </cell>
          <cell r="F100" t="str">
            <v/>
          </cell>
          <cell r="G100">
            <v>808726</v>
          </cell>
          <cell r="H100">
            <v>804567</v>
          </cell>
          <cell r="I100">
            <v>808725.49999999988</v>
          </cell>
          <cell r="J100">
            <v>813833.99999999977</v>
          </cell>
        </row>
        <row r="101">
          <cell r="B101" t="str">
            <v>HIC</v>
          </cell>
          <cell r="C101" t="str">
            <v>High income</v>
          </cell>
          <cell r="D101" t="str">
            <v/>
          </cell>
          <cell r="E101" t="str">
            <v/>
          </cell>
          <cell r="F101" t="str">
            <v/>
          </cell>
          <cell r="G101">
            <v>1244364814</v>
          </cell>
          <cell r="H101" t="str">
            <v/>
          </cell>
          <cell r="I101" t="str">
            <v/>
          </cell>
          <cell r="J101" t="str">
            <v/>
          </cell>
        </row>
        <row r="102">
          <cell r="B102" t="str">
            <v>HKG</v>
          </cell>
          <cell r="C102" t="str">
            <v>Hong Kong SAR, China</v>
          </cell>
          <cell r="D102" t="str">
            <v>High income</v>
          </cell>
          <cell r="E102" t="str">
            <v/>
          </cell>
          <cell r="F102" t="str">
            <v/>
          </cell>
          <cell r="G102">
            <v>7346100</v>
          </cell>
          <cell r="H102">
            <v>7494578.4999999991</v>
          </cell>
          <cell r="I102">
            <v>7488865.0000000009</v>
          </cell>
          <cell r="J102">
            <v>7491608.4999999972</v>
          </cell>
        </row>
        <row r="103">
          <cell r="B103" t="str">
            <v>HND</v>
          </cell>
          <cell r="C103" t="str">
            <v>Honduras</v>
          </cell>
          <cell r="D103" t="str">
            <v/>
          </cell>
          <cell r="E103" t="str">
            <v>Latin America and the Caribbean</v>
          </cell>
          <cell r="F103" t="str">
            <v/>
          </cell>
          <cell r="G103">
            <v>10432860</v>
          </cell>
          <cell r="H103">
            <v>10278345.499999994</v>
          </cell>
          <cell r="I103">
            <v>10432859.5</v>
          </cell>
          <cell r="J103">
            <v>10593797.999999996</v>
          </cell>
        </row>
        <row r="104">
          <cell r="B104" t="str">
            <v>HPC</v>
          </cell>
          <cell r="C104" t="str">
            <v>Heavily indebted poor countries (HIPC)</v>
          </cell>
          <cell r="D104" t="str">
            <v/>
          </cell>
          <cell r="E104" t="str">
            <v/>
          </cell>
          <cell r="F104" t="str">
            <v/>
          </cell>
          <cell r="G104">
            <v>884288332</v>
          </cell>
          <cell r="H104" t="str">
            <v/>
          </cell>
          <cell r="I104" t="str">
            <v/>
          </cell>
          <cell r="J104" t="str">
            <v/>
          </cell>
        </row>
        <row r="105">
          <cell r="B105" t="str">
            <v>HRV</v>
          </cell>
          <cell r="C105" t="str">
            <v>Croatia</v>
          </cell>
          <cell r="D105" t="str">
            <v>High income</v>
          </cell>
          <cell r="E105" t="str">
            <v/>
          </cell>
          <cell r="F105" t="str">
            <v/>
          </cell>
          <cell r="G105">
            <v>3855600</v>
          </cell>
          <cell r="H105">
            <v>4060135.5000000014</v>
          </cell>
          <cell r="I105">
            <v>4030357.5</v>
          </cell>
          <cell r="J105">
            <v>4008616.5000000023</v>
          </cell>
        </row>
        <row r="106">
          <cell r="B106" t="str">
            <v>HTI</v>
          </cell>
          <cell r="C106" t="str">
            <v>Haiti</v>
          </cell>
          <cell r="D106" t="str">
            <v/>
          </cell>
          <cell r="E106" t="str">
            <v>Latin America and the Caribbean</v>
          </cell>
          <cell r="F106" t="str">
            <v/>
          </cell>
          <cell r="G106">
            <v>11584996</v>
          </cell>
          <cell r="H106">
            <v>11447569.000000004</v>
          </cell>
          <cell r="I106">
            <v>11584995.499999994</v>
          </cell>
          <cell r="J106">
            <v>11724763.499999994</v>
          </cell>
        </row>
        <row r="107">
          <cell r="B107" t="str">
            <v>HUN</v>
          </cell>
          <cell r="C107" t="str">
            <v>Hungary</v>
          </cell>
          <cell r="D107" t="str">
            <v>High income</v>
          </cell>
          <cell r="E107" t="str">
            <v/>
          </cell>
          <cell r="F107" t="str">
            <v>OECD</v>
          </cell>
          <cell r="G107">
            <v>9643048</v>
          </cell>
          <cell r="H107">
            <v>9709786.0000000019</v>
          </cell>
          <cell r="I107">
            <v>9967307.4999999981</v>
          </cell>
          <cell r="J107">
            <v>10156238.999999998</v>
          </cell>
        </row>
        <row r="108">
          <cell r="B108" t="str">
            <v>IBD</v>
          </cell>
          <cell r="C108" t="str">
            <v>IBRD only</v>
          </cell>
          <cell r="D108" t="str">
            <v/>
          </cell>
          <cell r="E108" t="str">
            <v/>
          </cell>
          <cell r="F108" t="str">
            <v/>
          </cell>
          <cell r="G108">
            <v>4913887020</v>
          </cell>
          <cell r="H108" t="str">
            <v/>
          </cell>
          <cell r="I108" t="str">
            <v/>
          </cell>
          <cell r="J108" t="str">
            <v/>
          </cell>
        </row>
        <row r="109">
          <cell r="B109" t="str">
            <v>IBT</v>
          </cell>
          <cell r="C109" t="str">
            <v>IDA &amp; IBRD total</v>
          </cell>
          <cell r="D109" t="str">
            <v/>
          </cell>
          <cell r="E109" t="str">
            <v/>
          </cell>
          <cell r="F109" t="str">
            <v/>
          </cell>
          <cell r="G109">
            <v>6754029970</v>
          </cell>
          <cell r="H109" t="str">
            <v/>
          </cell>
          <cell r="I109" t="str">
            <v/>
          </cell>
          <cell r="J109" t="str">
            <v/>
          </cell>
        </row>
        <row r="110">
          <cell r="B110" t="str">
            <v>IDA</v>
          </cell>
          <cell r="C110" t="str">
            <v>IDA total</v>
          </cell>
          <cell r="D110" t="str">
            <v/>
          </cell>
          <cell r="E110" t="str">
            <v/>
          </cell>
          <cell r="F110" t="str">
            <v/>
          </cell>
          <cell r="G110">
            <v>1840142950</v>
          </cell>
          <cell r="H110" t="str">
            <v/>
          </cell>
          <cell r="I110" t="str">
            <v/>
          </cell>
          <cell r="J110" t="str">
            <v/>
          </cell>
        </row>
        <row r="111">
          <cell r="B111" t="str">
            <v>IDB</v>
          </cell>
          <cell r="C111" t="str">
            <v>IDA blend</v>
          </cell>
          <cell r="D111" t="str">
            <v/>
          </cell>
          <cell r="E111" t="str">
            <v/>
          </cell>
          <cell r="F111" t="str">
            <v/>
          </cell>
          <cell r="G111">
            <v>607735968</v>
          </cell>
          <cell r="H111" t="str">
            <v/>
          </cell>
          <cell r="I111" t="str">
            <v/>
          </cell>
          <cell r="J111" t="str">
            <v/>
          </cell>
        </row>
        <row r="112">
          <cell r="B112" t="str">
            <v>IDN</v>
          </cell>
          <cell r="C112" t="str">
            <v>Indonesia</v>
          </cell>
          <cell r="D112" t="str">
            <v/>
          </cell>
          <cell r="E112" t="str">
            <v/>
          </cell>
          <cell r="F112" t="str">
            <v/>
          </cell>
          <cell r="G112">
            <v>275501339</v>
          </cell>
          <cell r="H112">
            <v>273753190.99999976</v>
          </cell>
          <cell r="I112">
            <v>275501339.00000012</v>
          </cell>
          <cell r="J112">
            <v>277534122.5</v>
          </cell>
        </row>
        <row r="113">
          <cell r="B113" t="str">
            <v>IDX</v>
          </cell>
          <cell r="C113" t="str">
            <v>IDA only</v>
          </cell>
          <cell r="D113" t="str">
            <v/>
          </cell>
          <cell r="E113" t="str">
            <v/>
          </cell>
          <cell r="F113" t="str">
            <v/>
          </cell>
          <cell r="G113">
            <v>1232406982</v>
          </cell>
          <cell r="H113" t="str">
            <v/>
          </cell>
          <cell r="I113" t="str">
            <v/>
          </cell>
          <cell r="J113" t="str">
            <v/>
          </cell>
        </row>
        <row r="114">
          <cell r="B114" t="str">
            <v>IMN</v>
          </cell>
          <cell r="C114" t="str">
            <v>Isle of Man</v>
          </cell>
          <cell r="D114" t="str">
            <v>High income</v>
          </cell>
          <cell r="E114" t="str">
            <v/>
          </cell>
          <cell r="F114" t="str">
            <v/>
          </cell>
          <cell r="G114">
            <v>84519</v>
          </cell>
          <cell r="H114">
            <v>84263.499999999985</v>
          </cell>
          <cell r="I114">
            <v>84519.5</v>
          </cell>
          <cell r="J114">
            <v>84710.000000000015</v>
          </cell>
        </row>
        <row r="115">
          <cell r="B115" t="str">
            <v>IND</v>
          </cell>
          <cell r="C115" t="str">
            <v>India</v>
          </cell>
          <cell r="D115" t="str">
            <v/>
          </cell>
          <cell r="E115" t="str">
            <v/>
          </cell>
          <cell r="F115" t="str">
            <v/>
          </cell>
          <cell r="G115">
            <v>1417173173</v>
          </cell>
          <cell r="H115">
            <v>1407563842.0000005</v>
          </cell>
          <cell r="I115">
            <v>1417173172.5000005</v>
          </cell>
          <cell r="J115">
            <v>1428627663</v>
          </cell>
        </row>
        <row r="116">
          <cell r="B116" t="str">
            <v>INX</v>
          </cell>
          <cell r="C116" t="str">
            <v>Not classified</v>
          </cell>
          <cell r="D116" t="str">
            <v/>
          </cell>
          <cell r="E116" t="str">
            <v/>
          </cell>
          <cell r="F116" t="str">
            <v/>
          </cell>
          <cell r="H116" t="str">
            <v/>
          </cell>
          <cell r="I116" t="str">
            <v/>
          </cell>
          <cell r="J116" t="str">
            <v/>
          </cell>
        </row>
        <row r="117">
          <cell r="B117" t="str">
            <v>IRL</v>
          </cell>
          <cell r="C117" t="str">
            <v>Ireland</v>
          </cell>
          <cell r="D117" t="str">
            <v>High income</v>
          </cell>
          <cell r="E117" t="str">
            <v/>
          </cell>
          <cell r="F117" t="str">
            <v>OECD</v>
          </cell>
          <cell r="G117">
            <v>5127170</v>
          </cell>
          <cell r="H117">
            <v>4986526.0000000019</v>
          </cell>
          <cell r="I117">
            <v>5023108.5</v>
          </cell>
          <cell r="J117">
            <v>5056934.5000000028</v>
          </cell>
        </row>
        <row r="118">
          <cell r="B118" t="str">
            <v>IRN</v>
          </cell>
          <cell r="C118" t="str">
            <v>Iran, Islamic Rep.</v>
          </cell>
          <cell r="D118" t="str">
            <v/>
          </cell>
          <cell r="E118" t="str">
            <v/>
          </cell>
          <cell r="F118" t="str">
            <v/>
          </cell>
          <cell r="G118">
            <v>88550570</v>
          </cell>
          <cell r="H118">
            <v>87923432.5</v>
          </cell>
          <cell r="I118">
            <v>88550570.00000003</v>
          </cell>
          <cell r="J118">
            <v>89172767</v>
          </cell>
        </row>
        <row r="119">
          <cell r="B119" t="str">
            <v>IRQ</v>
          </cell>
          <cell r="C119" t="str">
            <v>Iraq</v>
          </cell>
          <cell r="D119" t="str">
            <v/>
          </cell>
          <cell r="E119" t="str">
            <v/>
          </cell>
          <cell r="F119" t="str">
            <v/>
          </cell>
          <cell r="G119">
            <v>44496122</v>
          </cell>
          <cell r="H119">
            <v>43533592.500000015</v>
          </cell>
          <cell r="I119">
            <v>44496121.5</v>
          </cell>
          <cell r="J119">
            <v>45504560.000000015</v>
          </cell>
        </row>
        <row r="120">
          <cell r="B120" t="str">
            <v>ISL</v>
          </cell>
          <cell r="C120" t="str">
            <v>Iceland</v>
          </cell>
          <cell r="D120" t="str">
            <v>High income</v>
          </cell>
          <cell r="E120" t="str">
            <v/>
          </cell>
          <cell r="F120" t="str">
            <v>OECD</v>
          </cell>
          <cell r="G120">
            <v>382003</v>
          </cell>
          <cell r="H120">
            <v>370335</v>
          </cell>
          <cell r="I120">
            <v>372898.5</v>
          </cell>
          <cell r="J120">
            <v>375318.50000000012</v>
          </cell>
        </row>
        <row r="121">
          <cell r="B121" t="str">
            <v>ISR</v>
          </cell>
          <cell r="C121" t="str">
            <v>Israel</v>
          </cell>
          <cell r="D121" t="str">
            <v>High income</v>
          </cell>
          <cell r="E121" t="str">
            <v/>
          </cell>
          <cell r="F121" t="str">
            <v>OECD</v>
          </cell>
          <cell r="G121">
            <v>9557500</v>
          </cell>
          <cell r="H121">
            <v>8900059.0000000056</v>
          </cell>
          <cell r="I121">
            <v>9038309.0000000019</v>
          </cell>
          <cell r="J121">
            <v>9174519.4999999981</v>
          </cell>
        </row>
        <row r="122">
          <cell r="B122" t="str">
            <v>ITA</v>
          </cell>
          <cell r="C122" t="str">
            <v>Italy</v>
          </cell>
          <cell r="D122" t="str">
            <v>High income</v>
          </cell>
          <cell r="E122" t="str">
            <v/>
          </cell>
          <cell r="F122" t="str">
            <v>OECD</v>
          </cell>
          <cell r="G122">
            <v>58940425</v>
          </cell>
          <cell r="H122">
            <v>59240329.499999993</v>
          </cell>
          <cell r="I122">
            <v>59037473.999999978</v>
          </cell>
          <cell r="J122">
            <v>58870762.499999985</v>
          </cell>
        </row>
        <row r="123">
          <cell r="B123" t="str">
            <v>JAM</v>
          </cell>
          <cell r="C123" t="str">
            <v>Jamaica</v>
          </cell>
          <cell r="D123" t="str">
            <v/>
          </cell>
          <cell r="E123" t="str">
            <v>Latin America and the Caribbean</v>
          </cell>
          <cell r="F123" t="str">
            <v/>
          </cell>
          <cell r="G123">
            <v>2827377</v>
          </cell>
          <cell r="H123">
            <v>2827694.4999999995</v>
          </cell>
          <cell r="I123">
            <v>2827377.0000000009</v>
          </cell>
          <cell r="J123">
            <v>2825543.5</v>
          </cell>
        </row>
        <row r="124">
          <cell r="B124" t="str">
            <v>JOR</v>
          </cell>
          <cell r="C124" t="str">
            <v>Jordan</v>
          </cell>
          <cell r="D124" t="str">
            <v/>
          </cell>
          <cell r="E124" t="str">
            <v/>
          </cell>
          <cell r="F124" t="str">
            <v/>
          </cell>
          <cell r="G124">
            <v>11285869</v>
          </cell>
          <cell r="H124">
            <v>11148277.5</v>
          </cell>
          <cell r="I124">
            <v>11285868.500000004</v>
          </cell>
          <cell r="J124">
            <v>11337052.500000004</v>
          </cell>
        </row>
        <row r="125">
          <cell r="B125" t="str">
            <v>JPN</v>
          </cell>
          <cell r="C125" t="str">
            <v>Japan</v>
          </cell>
          <cell r="D125" t="str">
            <v>High income</v>
          </cell>
          <cell r="E125" t="str">
            <v/>
          </cell>
          <cell r="F125" t="str">
            <v>OECD</v>
          </cell>
          <cell r="G125">
            <v>125124989</v>
          </cell>
          <cell r="H125">
            <v>124612530.49999996</v>
          </cell>
          <cell r="I125">
            <v>123951692.00000003</v>
          </cell>
          <cell r="J125">
            <v>123294513.00000004</v>
          </cell>
        </row>
        <row r="126">
          <cell r="B126" t="str">
            <v>KAZ</v>
          </cell>
          <cell r="C126" t="str">
            <v>Kazakhstan</v>
          </cell>
          <cell r="D126" t="str">
            <v/>
          </cell>
          <cell r="E126" t="str">
            <v/>
          </cell>
          <cell r="F126" t="str">
            <v/>
          </cell>
          <cell r="G126">
            <v>19621972</v>
          </cell>
          <cell r="H126">
            <v>19196465.500000004</v>
          </cell>
          <cell r="I126">
            <v>19397997.999999993</v>
          </cell>
          <cell r="J126">
            <v>19606633.500000007</v>
          </cell>
        </row>
        <row r="127">
          <cell r="B127" t="str">
            <v>KEN</v>
          </cell>
          <cell r="C127" t="str">
            <v>Kenya</v>
          </cell>
          <cell r="D127" t="str">
            <v/>
          </cell>
          <cell r="E127" t="str">
            <v/>
          </cell>
          <cell r="F127" t="str">
            <v/>
          </cell>
          <cell r="G127">
            <v>54027487</v>
          </cell>
          <cell r="H127">
            <v>53005614.000000022</v>
          </cell>
          <cell r="I127">
            <v>54027486.999999985</v>
          </cell>
          <cell r="J127">
            <v>55100586.500000022</v>
          </cell>
        </row>
        <row r="128">
          <cell r="B128" t="str">
            <v>KGZ</v>
          </cell>
          <cell r="C128" t="str">
            <v>Kyrgyz Republic</v>
          </cell>
          <cell r="D128" t="str">
            <v/>
          </cell>
          <cell r="E128" t="str">
            <v/>
          </cell>
          <cell r="F128" t="str">
            <v/>
          </cell>
          <cell r="G128">
            <v>6974900</v>
          </cell>
          <cell r="H128">
            <v>6527743.5000000019</v>
          </cell>
          <cell r="I128">
            <v>6630623</v>
          </cell>
          <cell r="J128">
            <v>6735347.5000000019</v>
          </cell>
        </row>
        <row r="129">
          <cell r="B129" t="str">
            <v>KHM</v>
          </cell>
          <cell r="C129" t="str">
            <v>Cambodia</v>
          </cell>
          <cell r="D129" t="str">
            <v/>
          </cell>
          <cell r="E129" t="str">
            <v/>
          </cell>
          <cell r="F129" t="str">
            <v/>
          </cell>
          <cell r="G129">
            <v>16767842</v>
          </cell>
          <cell r="H129">
            <v>16589023.500000004</v>
          </cell>
          <cell r="I129">
            <v>16767842.499999998</v>
          </cell>
          <cell r="J129">
            <v>16944825.999999996</v>
          </cell>
        </row>
        <row r="130">
          <cell r="B130" t="str">
            <v>KIR</v>
          </cell>
          <cell r="C130" t="str">
            <v>Kiribati</v>
          </cell>
          <cell r="D130" t="str">
            <v/>
          </cell>
          <cell r="E130" t="str">
            <v/>
          </cell>
          <cell r="F130" t="str">
            <v/>
          </cell>
          <cell r="G130">
            <v>131232</v>
          </cell>
          <cell r="H130">
            <v>128874.00000000003</v>
          </cell>
          <cell r="I130">
            <v>131231.49999999997</v>
          </cell>
          <cell r="J130">
            <v>133515</v>
          </cell>
        </row>
        <row r="131">
          <cell r="B131" t="str">
            <v>KNA</v>
          </cell>
          <cell r="C131" t="str">
            <v>St. Kitts and Nevis</v>
          </cell>
          <cell r="D131" t="str">
            <v>High income</v>
          </cell>
          <cell r="E131" t="str">
            <v/>
          </cell>
          <cell r="F131" t="str">
            <v/>
          </cell>
          <cell r="G131">
            <v>47657</v>
          </cell>
          <cell r="H131">
            <v>47606.499999999993</v>
          </cell>
          <cell r="I131">
            <v>47657.500000000022</v>
          </cell>
          <cell r="J131">
            <v>47754.999999999978</v>
          </cell>
        </row>
        <row r="132">
          <cell r="B132" t="str">
            <v>KOR</v>
          </cell>
          <cell r="C132" t="str">
            <v>Korea, Rep.</v>
          </cell>
          <cell r="D132" t="str">
            <v>High income</v>
          </cell>
          <cell r="E132" t="str">
            <v/>
          </cell>
          <cell r="F132" t="str">
            <v>OECD</v>
          </cell>
          <cell r="G132">
            <v>51628117</v>
          </cell>
          <cell r="H132">
            <v>51830139</v>
          </cell>
          <cell r="I132">
            <v>51815809.499999993</v>
          </cell>
          <cell r="J132">
            <v>51784058.999999993</v>
          </cell>
        </row>
        <row r="133">
          <cell r="B133" t="str">
            <v>KWT</v>
          </cell>
          <cell r="C133" t="str">
            <v>Kuwait</v>
          </cell>
          <cell r="D133" t="str">
            <v>High income</v>
          </cell>
          <cell r="E133" t="str">
            <v/>
          </cell>
          <cell r="F133" t="str">
            <v/>
          </cell>
          <cell r="G133">
            <v>4268873</v>
          </cell>
          <cell r="H133">
            <v>4250113.9999999972</v>
          </cell>
          <cell r="I133">
            <v>4268873</v>
          </cell>
          <cell r="J133">
            <v>4310107.5000000009</v>
          </cell>
        </row>
        <row r="134">
          <cell r="B134" t="str">
            <v>LAC</v>
          </cell>
          <cell r="C134" t="str">
            <v>Latin America &amp; Caribbean (excluding high income)</v>
          </cell>
          <cell r="D134" t="str">
            <v/>
          </cell>
          <cell r="E134" t="str">
            <v/>
          </cell>
          <cell r="F134" t="str">
            <v/>
          </cell>
          <cell r="G134">
            <v>596596955</v>
          </cell>
          <cell r="H134" t="str">
            <v/>
          </cell>
          <cell r="I134" t="str">
            <v/>
          </cell>
          <cell r="J134" t="str">
            <v/>
          </cell>
        </row>
        <row r="135">
          <cell r="B135" t="str">
            <v>LAO</v>
          </cell>
          <cell r="C135" t="str">
            <v>Lao PDR</v>
          </cell>
          <cell r="D135" t="str">
            <v/>
          </cell>
          <cell r="E135" t="str">
            <v/>
          </cell>
          <cell r="F135" t="str">
            <v/>
          </cell>
          <cell r="G135">
            <v>7529475</v>
          </cell>
          <cell r="H135">
            <v>7425057.4999999981</v>
          </cell>
          <cell r="I135">
            <v>7529474.9999999991</v>
          </cell>
          <cell r="J135">
            <v>7633778.5000000009</v>
          </cell>
        </row>
        <row r="136">
          <cell r="B136" t="str">
            <v>LBN</v>
          </cell>
          <cell r="C136" t="str">
            <v>Lebanon</v>
          </cell>
          <cell r="D136" t="str">
            <v/>
          </cell>
          <cell r="E136" t="str">
            <v/>
          </cell>
          <cell r="F136" t="str">
            <v/>
          </cell>
          <cell r="G136">
            <v>5489739</v>
          </cell>
          <cell r="H136">
            <v>5592630.9999999991</v>
          </cell>
          <cell r="I136">
            <v>5489739.5000000047</v>
          </cell>
          <cell r="J136">
            <v>5353929.4999999981</v>
          </cell>
        </row>
        <row r="137">
          <cell r="B137" t="str">
            <v>LBR</v>
          </cell>
          <cell r="C137" t="str">
            <v>Liberia</v>
          </cell>
          <cell r="D137" t="str">
            <v/>
          </cell>
          <cell r="E137" t="str">
            <v/>
          </cell>
          <cell r="F137" t="str">
            <v/>
          </cell>
          <cell r="G137">
            <v>5302681</v>
          </cell>
          <cell r="H137">
            <v>5193415.5000000019</v>
          </cell>
          <cell r="I137">
            <v>5302681.0000000028</v>
          </cell>
          <cell r="J137">
            <v>5418376.4999999963</v>
          </cell>
        </row>
        <row r="138">
          <cell r="B138" t="str">
            <v>LBY</v>
          </cell>
          <cell r="C138" t="str">
            <v>Libya</v>
          </cell>
          <cell r="D138" t="str">
            <v/>
          </cell>
          <cell r="E138" t="str">
            <v/>
          </cell>
          <cell r="F138" t="str">
            <v/>
          </cell>
          <cell r="G138">
            <v>6812341</v>
          </cell>
          <cell r="H138">
            <v>6735276.9999999981</v>
          </cell>
          <cell r="I138">
            <v>6812341.0000000019</v>
          </cell>
          <cell r="J138">
            <v>6888387.9999999972</v>
          </cell>
        </row>
        <row r="139">
          <cell r="B139" t="str">
            <v>LCA</v>
          </cell>
          <cell r="C139" t="str">
            <v>St. Lucia</v>
          </cell>
          <cell r="D139" t="str">
            <v/>
          </cell>
          <cell r="E139" t="str">
            <v/>
          </cell>
          <cell r="F139" t="str">
            <v/>
          </cell>
          <cell r="G139">
            <v>179857</v>
          </cell>
          <cell r="H139">
            <v>179651.49999999991</v>
          </cell>
          <cell r="I139">
            <v>179857.50000000003</v>
          </cell>
          <cell r="J139">
            <v>180251</v>
          </cell>
        </row>
        <row r="140">
          <cell r="B140" t="str">
            <v>LCN</v>
          </cell>
          <cell r="C140" t="str">
            <v>Latin America &amp; Caribbean</v>
          </cell>
          <cell r="D140" t="str">
            <v/>
          </cell>
          <cell r="E140" t="str">
            <v/>
          </cell>
          <cell r="F140" t="str">
            <v/>
          </cell>
          <cell r="G140">
            <v>659310564</v>
          </cell>
          <cell r="H140" t="str">
            <v/>
          </cell>
          <cell r="I140" t="str">
            <v/>
          </cell>
          <cell r="J140" t="str">
            <v/>
          </cell>
        </row>
        <row r="141">
          <cell r="B141" t="str">
            <v>LDC</v>
          </cell>
          <cell r="C141" t="str">
            <v>Least developed countries: UN classification</v>
          </cell>
          <cell r="D141" t="str">
            <v/>
          </cell>
          <cell r="E141" t="str">
            <v/>
          </cell>
          <cell r="F141" t="str">
            <v/>
          </cell>
          <cell r="G141">
            <v>1124396999</v>
          </cell>
          <cell r="H141" t="str">
            <v/>
          </cell>
          <cell r="I141" t="str">
            <v/>
          </cell>
          <cell r="J141" t="str">
            <v/>
          </cell>
        </row>
        <row r="142">
          <cell r="B142" t="str">
            <v>LIC</v>
          </cell>
          <cell r="C142" t="str">
            <v>Low income</v>
          </cell>
          <cell r="D142" t="str">
            <v/>
          </cell>
          <cell r="E142" t="str">
            <v/>
          </cell>
          <cell r="F142" t="str">
            <v/>
          </cell>
          <cell r="G142">
            <v>703727949</v>
          </cell>
          <cell r="H142" t="str">
            <v/>
          </cell>
          <cell r="I142" t="str">
            <v/>
          </cell>
          <cell r="J142" t="str">
            <v/>
          </cell>
        </row>
        <row r="143">
          <cell r="B143" t="str">
            <v>LIE</v>
          </cell>
          <cell r="C143" t="str">
            <v>Liechtenstein</v>
          </cell>
          <cell r="D143" t="str">
            <v>High income</v>
          </cell>
          <cell r="E143" t="str">
            <v/>
          </cell>
          <cell r="F143" t="str">
            <v/>
          </cell>
          <cell r="G143">
            <v>39327</v>
          </cell>
          <cell r="H143">
            <v>39039.5</v>
          </cell>
          <cell r="I143">
            <v>39326.999999999993</v>
          </cell>
          <cell r="J143">
            <v>39584.500000000007</v>
          </cell>
        </row>
        <row r="144">
          <cell r="B144" t="str">
            <v>LKA</v>
          </cell>
          <cell r="C144" t="str">
            <v>Sri Lanka</v>
          </cell>
          <cell r="D144" t="str">
            <v/>
          </cell>
          <cell r="E144" t="str">
            <v/>
          </cell>
          <cell r="F144" t="str">
            <v/>
          </cell>
          <cell r="G144">
            <v>22181000</v>
          </cell>
          <cell r="H144">
            <v>21773440.500000004</v>
          </cell>
          <cell r="I144">
            <v>21832143.000000004</v>
          </cell>
          <cell r="J144">
            <v>21893578.999999989</v>
          </cell>
        </row>
        <row r="145">
          <cell r="B145" t="str">
            <v>LMC</v>
          </cell>
          <cell r="C145" t="str">
            <v>Lower middle income</v>
          </cell>
          <cell r="D145" t="str">
            <v/>
          </cell>
          <cell r="E145" t="str">
            <v/>
          </cell>
          <cell r="F145" t="str">
            <v/>
          </cell>
          <cell r="G145">
            <v>3190184199</v>
          </cell>
          <cell r="H145" t="str">
            <v/>
          </cell>
          <cell r="I145" t="str">
            <v/>
          </cell>
          <cell r="J145" t="str">
            <v/>
          </cell>
        </row>
        <row r="146">
          <cell r="B146" t="str">
            <v>LMY</v>
          </cell>
          <cell r="C146" t="str">
            <v>Low &amp; middle income</v>
          </cell>
          <cell r="D146" t="str">
            <v/>
          </cell>
          <cell r="E146" t="str">
            <v/>
          </cell>
          <cell r="F146" t="str">
            <v/>
          </cell>
          <cell r="G146">
            <v>6678280291</v>
          </cell>
          <cell r="H146" t="str">
            <v/>
          </cell>
          <cell r="I146" t="str">
            <v/>
          </cell>
          <cell r="J146" t="str">
            <v/>
          </cell>
        </row>
        <row r="147">
          <cell r="B147" t="str">
            <v>LSO</v>
          </cell>
          <cell r="C147" t="str">
            <v>Lesotho</v>
          </cell>
          <cell r="D147" t="str">
            <v/>
          </cell>
          <cell r="E147" t="str">
            <v/>
          </cell>
          <cell r="F147" t="str">
            <v/>
          </cell>
          <cell r="G147">
            <v>2305825</v>
          </cell>
          <cell r="H147">
            <v>2281454.5000000014</v>
          </cell>
          <cell r="I147">
            <v>2305825.5000000019</v>
          </cell>
          <cell r="J147">
            <v>2330317.4999999986</v>
          </cell>
        </row>
        <row r="148">
          <cell r="B148" t="str">
            <v>LTE</v>
          </cell>
          <cell r="C148" t="str">
            <v>Late-demographic dividend</v>
          </cell>
          <cell r="D148" t="str">
            <v/>
          </cell>
          <cell r="E148" t="str">
            <v/>
          </cell>
          <cell r="F148" t="str">
            <v/>
          </cell>
          <cell r="G148">
            <v>2325542891</v>
          </cell>
          <cell r="H148" t="str">
            <v/>
          </cell>
          <cell r="I148" t="str">
            <v/>
          </cell>
          <cell r="J148" t="str">
            <v/>
          </cell>
        </row>
        <row r="149">
          <cell r="B149" t="str">
            <v>LTU</v>
          </cell>
          <cell r="C149" t="str">
            <v>Lithuania</v>
          </cell>
          <cell r="D149" t="str">
            <v>High income</v>
          </cell>
          <cell r="E149" t="str">
            <v/>
          </cell>
          <cell r="F149" t="str">
            <v>OECD</v>
          </cell>
          <cell r="G149">
            <v>2831639</v>
          </cell>
          <cell r="H149">
            <v>2786650.5000000009</v>
          </cell>
          <cell r="I149">
            <v>2750055.0000000005</v>
          </cell>
          <cell r="J149">
            <v>2718351.5000000005</v>
          </cell>
        </row>
        <row r="150">
          <cell r="B150" t="str">
            <v>LUX</v>
          </cell>
          <cell r="C150" t="str">
            <v>Luxembourg</v>
          </cell>
          <cell r="D150" t="str">
            <v>High income</v>
          </cell>
          <cell r="E150" t="str">
            <v/>
          </cell>
          <cell r="F150" t="str">
            <v>OECD</v>
          </cell>
          <cell r="G150">
            <v>653103</v>
          </cell>
          <cell r="H150">
            <v>639321</v>
          </cell>
          <cell r="I150">
            <v>647599.00000000012</v>
          </cell>
          <cell r="J150">
            <v>654767.49999999977</v>
          </cell>
        </row>
        <row r="151">
          <cell r="B151" t="str">
            <v>LVA</v>
          </cell>
          <cell r="C151" t="str">
            <v>Latvia</v>
          </cell>
          <cell r="D151" t="str">
            <v>High income</v>
          </cell>
          <cell r="E151" t="str">
            <v/>
          </cell>
          <cell r="F151" t="str">
            <v>OECD</v>
          </cell>
          <cell r="G151">
            <v>1879383</v>
          </cell>
          <cell r="H151">
            <v>1873918.9999999998</v>
          </cell>
          <cell r="I151">
            <v>1850650.9999999993</v>
          </cell>
          <cell r="J151">
            <v>1830211.5000000002</v>
          </cell>
        </row>
        <row r="152">
          <cell r="B152" t="str">
            <v>MAC</v>
          </cell>
          <cell r="C152" t="str">
            <v>Macao SAR, China</v>
          </cell>
          <cell r="D152" t="str">
            <v>High income</v>
          </cell>
          <cell r="E152" t="str">
            <v/>
          </cell>
          <cell r="F152" t="str">
            <v/>
          </cell>
          <cell r="G152">
            <v>695168</v>
          </cell>
          <cell r="H152">
            <v>686607.00000000023</v>
          </cell>
          <cell r="I152">
            <v>695168.49999999953</v>
          </cell>
          <cell r="J152">
            <v>704149.50000000023</v>
          </cell>
        </row>
        <row r="153">
          <cell r="B153" t="str">
            <v>MAF</v>
          </cell>
          <cell r="C153" t="str">
            <v>St. Martin (French part)</v>
          </cell>
          <cell r="D153" t="str">
            <v>High income</v>
          </cell>
          <cell r="E153" t="str">
            <v/>
          </cell>
          <cell r="F153" t="str">
            <v/>
          </cell>
          <cell r="G153">
            <v>31791</v>
          </cell>
          <cell r="H153">
            <v>31947.500000000004</v>
          </cell>
          <cell r="I153">
            <v>31790.999999999996</v>
          </cell>
          <cell r="J153">
            <v>32077</v>
          </cell>
        </row>
        <row r="154">
          <cell r="B154" t="str">
            <v>MAR</v>
          </cell>
          <cell r="C154" t="str">
            <v>Morocco</v>
          </cell>
          <cell r="D154" t="str">
            <v/>
          </cell>
          <cell r="E154" t="str">
            <v/>
          </cell>
          <cell r="F154" t="str">
            <v/>
          </cell>
          <cell r="G154">
            <v>37457971</v>
          </cell>
          <cell r="H154">
            <v>37076584.500000007</v>
          </cell>
          <cell r="I154">
            <v>37457970.5</v>
          </cell>
          <cell r="J154">
            <v>37840044</v>
          </cell>
        </row>
        <row r="155">
          <cell r="B155" t="str">
            <v>MCO</v>
          </cell>
          <cell r="C155" t="str">
            <v>Monaco</v>
          </cell>
          <cell r="D155" t="str">
            <v>High income</v>
          </cell>
          <cell r="E155" t="str">
            <v/>
          </cell>
          <cell r="F155" t="str">
            <v/>
          </cell>
          <cell r="G155">
            <v>36469</v>
          </cell>
          <cell r="H155">
            <v>36685.999999999993</v>
          </cell>
          <cell r="I155">
            <v>36469</v>
          </cell>
          <cell r="J155">
            <v>36297.499999999985</v>
          </cell>
        </row>
        <row r="156">
          <cell r="B156" t="str">
            <v>MDA</v>
          </cell>
          <cell r="C156" t="str">
            <v>Moldova</v>
          </cell>
          <cell r="D156" t="str">
            <v/>
          </cell>
          <cell r="E156" t="str">
            <v/>
          </cell>
          <cell r="F156" t="str">
            <v/>
          </cell>
          <cell r="G156">
            <v>2538894</v>
          </cell>
          <cell r="H156">
            <v>3061506.4999999991</v>
          </cell>
          <cell r="I156">
            <v>3272995.9999999986</v>
          </cell>
          <cell r="J156">
            <v>3435931</v>
          </cell>
        </row>
        <row r="157">
          <cell r="B157" t="str">
            <v>MDG</v>
          </cell>
          <cell r="C157" t="str">
            <v>Madagascar</v>
          </cell>
          <cell r="D157" t="str">
            <v/>
          </cell>
          <cell r="E157" t="str">
            <v/>
          </cell>
          <cell r="F157" t="str">
            <v/>
          </cell>
          <cell r="G157">
            <v>29611714</v>
          </cell>
          <cell r="H157">
            <v>28915652.500000004</v>
          </cell>
          <cell r="I157">
            <v>29611714.000000004</v>
          </cell>
          <cell r="J157">
            <v>30325731.999999996</v>
          </cell>
        </row>
        <row r="158">
          <cell r="B158" t="str">
            <v>MDV</v>
          </cell>
          <cell r="C158" t="str">
            <v>Maldives</v>
          </cell>
          <cell r="D158" t="str">
            <v/>
          </cell>
          <cell r="E158" t="str">
            <v/>
          </cell>
          <cell r="F158" t="str">
            <v/>
          </cell>
          <cell r="G158">
            <v>523787</v>
          </cell>
          <cell r="H158">
            <v>521457.50000000035</v>
          </cell>
          <cell r="I158">
            <v>523786.99999999971</v>
          </cell>
          <cell r="J158">
            <v>521021.49999999971</v>
          </cell>
        </row>
        <row r="159">
          <cell r="B159" t="str">
            <v>MEA</v>
          </cell>
          <cell r="C159" t="str">
            <v>Middle East &amp; North Africa</v>
          </cell>
          <cell r="D159" t="str">
            <v/>
          </cell>
          <cell r="E159" t="str">
            <v/>
          </cell>
          <cell r="F159" t="str">
            <v/>
          </cell>
          <cell r="G159">
            <v>493279469</v>
          </cell>
          <cell r="H159" t="str">
            <v/>
          </cell>
          <cell r="I159" t="str">
            <v/>
          </cell>
          <cell r="J159" t="str">
            <v/>
          </cell>
        </row>
        <row r="160">
          <cell r="B160" t="str">
            <v>MEX</v>
          </cell>
          <cell r="C160" t="str">
            <v>Mexico</v>
          </cell>
          <cell r="D160" t="str">
            <v/>
          </cell>
          <cell r="E160" t="str">
            <v>Latin America and the Caribbean</v>
          </cell>
          <cell r="F160" t="str">
            <v>OECD</v>
          </cell>
          <cell r="G160">
            <v>127504125</v>
          </cell>
          <cell r="H160">
            <v>126705138.00000001</v>
          </cell>
          <cell r="I160">
            <v>127504125.49999999</v>
          </cell>
          <cell r="J160">
            <v>128455566.49999999</v>
          </cell>
        </row>
        <row r="161">
          <cell r="B161" t="str">
            <v>MHL</v>
          </cell>
          <cell r="C161" t="str">
            <v>Marshall Islands</v>
          </cell>
          <cell r="D161" t="str">
            <v/>
          </cell>
          <cell r="E161" t="str">
            <v/>
          </cell>
          <cell r="F161" t="str">
            <v/>
          </cell>
          <cell r="G161">
            <v>41569</v>
          </cell>
          <cell r="H161">
            <v>42050.000000000022</v>
          </cell>
          <cell r="I161">
            <v>41569.000000000007</v>
          </cell>
          <cell r="J161">
            <v>41996.000000000007</v>
          </cell>
        </row>
        <row r="162">
          <cell r="B162" t="str">
            <v>MIC</v>
          </cell>
          <cell r="C162" t="str">
            <v>Middle income</v>
          </cell>
          <cell r="D162" t="str">
            <v/>
          </cell>
          <cell r="E162" t="str">
            <v/>
          </cell>
          <cell r="F162" t="str">
            <v/>
          </cell>
          <cell r="G162">
            <v>5974552342</v>
          </cell>
          <cell r="H162" t="str">
            <v/>
          </cell>
          <cell r="I162" t="str">
            <v/>
          </cell>
          <cell r="J162" t="str">
            <v/>
          </cell>
        </row>
        <row r="163">
          <cell r="B163" t="str">
            <v>MKD</v>
          </cell>
          <cell r="C163" t="str">
            <v>North Macedonia</v>
          </cell>
          <cell r="D163" t="str">
            <v/>
          </cell>
          <cell r="E163" t="str">
            <v/>
          </cell>
          <cell r="F163" t="str">
            <v/>
          </cell>
          <cell r="G163">
            <v>2057679</v>
          </cell>
          <cell r="H163">
            <v>2103330.0000000005</v>
          </cell>
          <cell r="I163">
            <v>2093598.5</v>
          </cell>
          <cell r="J163">
            <v>2085678.9999999991</v>
          </cell>
        </row>
        <row r="164">
          <cell r="B164" t="str">
            <v>MLI</v>
          </cell>
          <cell r="C164" t="str">
            <v>Mali</v>
          </cell>
          <cell r="D164" t="str">
            <v/>
          </cell>
          <cell r="E164" t="str">
            <v/>
          </cell>
          <cell r="F164" t="str">
            <v/>
          </cell>
          <cell r="G164">
            <v>22593590</v>
          </cell>
          <cell r="H164">
            <v>21904982.999999996</v>
          </cell>
          <cell r="I164">
            <v>22593590.500000022</v>
          </cell>
          <cell r="J164">
            <v>23293698.499999996</v>
          </cell>
        </row>
        <row r="165">
          <cell r="B165" t="str">
            <v>MLT</v>
          </cell>
          <cell r="C165" t="str">
            <v>Malta</v>
          </cell>
          <cell r="D165" t="str">
            <v>High income</v>
          </cell>
          <cell r="E165" t="str">
            <v/>
          </cell>
          <cell r="F165" t="str">
            <v/>
          </cell>
          <cell r="G165">
            <v>531113</v>
          </cell>
          <cell r="H165">
            <v>526748</v>
          </cell>
          <cell r="I165">
            <v>533286</v>
          </cell>
          <cell r="J165">
            <v>535064.5</v>
          </cell>
        </row>
        <row r="166">
          <cell r="B166" t="str">
            <v>MMR</v>
          </cell>
          <cell r="C166" t="str">
            <v>Myanmar</v>
          </cell>
          <cell r="D166" t="str">
            <v/>
          </cell>
          <cell r="E166" t="str">
            <v/>
          </cell>
          <cell r="F166" t="str">
            <v/>
          </cell>
          <cell r="G166">
            <v>54179306</v>
          </cell>
          <cell r="H166">
            <v>53798084.500000015</v>
          </cell>
          <cell r="I166">
            <v>54179305.999999985</v>
          </cell>
          <cell r="J166">
            <v>54577996.999999993</v>
          </cell>
        </row>
        <row r="167">
          <cell r="B167" t="str">
            <v>MNA</v>
          </cell>
          <cell r="C167" t="str">
            <v>Middle East &amp; North Africa (excluding high income)</v>
          </cell>
          <cell r="D167" t="str">
            <v/>
          </cell>
          <cell r="E167" t="str">
            <v/>
          </cell>
          <cell r="F167" t="str">
            <v/>
          </cell>
          <cell r="G167">
            <v>424328381</v>
          </cell>
          <cell r="H167" t="str">
            <v/>
          </cell>
          <cell r="I167" t="str">
            <v/>
          </cell>
          <cell r="J167" t="str">
            <v/>
          </cell>
        </row>
        <row r="168">
          <cell r="B168" t="str">
            <v>MNE</v>
          </cell>
          <cell r="C168" t="str">
            <v>Montenegro</v>
          </cell>
          <cell r="D168" t="str">
            <v/>
          </cell>
          <cell r="E168" t="str">
            <v/>
          </cell>
          <cell r="F168" t="str">
            <v/>
          </cell>
          <cell r="G168">
            <v>617213</v>
          </cell>
          <cell r="H168">
            <v>627858.49999999965</v>
          </cell>
          <cell r="I168">
            <v>627082.5</v>
          </cell>
          <cell r="J168">
            <v>626484.49999999988</v>
          </cell>
        </row>
        <row r="169">
          <cell r="B169" t="str">
            <v>MNG</v>
          </cell>
          <cell r="C169" t="str">
            <v>Mongolia</v>
          </cell>
          <cell r="D169" t="str">
            <v/>
          </cell>
          <cell r="E169" t="str">
            <v/>
          </cell>
          <cell r="F169" t="str">
            <v/>
          </cell>
          <cell r="G169">
            <v>3398366</v>
          </cell>
          <cell r="H169">
            <v>3347782.4999999977</v>
          </cell>
          <cell r="I169">
            <v>3398366.0000000005</v>
          </cell>
          <cell r="J169">
            <v>3447156.5000000005</v>
          </cell>
        </row>
        <row r="170">
          <cell r="B170" t="str">
            <v>MNP</v>
          </cell>
          <cell r="C170" t="str">
            <v>Northern Mariana Islands</v>
          </cell>
          <cell r="D170" t="str">
            <v>High income</v>
          </cell>
          <cell r="E170" t="str">
            <v/>
          </cell>
          <cell r="F170" t="str">
            <v/>
          </cell>
          <cell r="G170">
            <v>49551</v>
          </cell>
          <cell r="H170">
            <v>49481.5</v>
          </cell>
          <cell r="I170">
            <v>49550.999999999985</v>
          </cell>
          <cell r="J170">
            <v>49795.999999999985</v>
          </cell>
        </row>
        <row r="171">
          <cell r="B171" t="str">
            <v>MOZ</v>
          </cell>
          <cell r="C171" t="str">
            <v>Mozambique</v>
          </cell>
          <cell r="D171" t="str">
            <v/>
          </cell>
          <cell r="E171" t="str">
            <v/>
          </cell>
          <cell r="F171" t="str">
            <v/>
          </cell>
          <cell r="G171">
            <v>32969518</v>
          </cell>
          <cell r="H171">
            <v>32077072.000000011</v>
          </cell>
          <cell r="I171">
            <v>32969518.500000007</v>
          </cell>
          <cell r="J171">
            <v>33897353.999999985</v>
          </cell>
        </row>
        <row r="172">
          <cell r="B172" t="str">
            <v>MRT</v>
          </cell>
          <cell r="C172" t="str">
            <v>Mauritania</v>
          </cell>
          <cell r="D172" t="str">
            <v/>
          </cell>
          <cell r="E172" t="str">
            <v/>
          </cell>
          <cell r="F172" t="str">
            <v/>
          </cell>
          <cell r="G172">
            <v>4736139</v>
          </cell>
          <cell r="H172">
            <v>4614974</v>
          </cell>
          <cell r="I172">
            <v>4736138.9999999991</v>
          </cell>
          <cell r="J172">
            <v>4862988.4999999953</v>
          </cell>
        </row>
        <row r="173">
          <cell r="B173" t="str">
            <v>MUS</v>
          </cell>
          <cell r="C173" t="str">
            <v>Mauritius</v>
          </cell>
          <cell r="D173" t="str">
            <v/>
          </cell>
          <cell r="E173" t="str">
            <v/>
          </cell>
          <cell r="F173" t="str">
            <v/>
          </cell>
          <cell r="G173">
            <v>1262523</v>
          </cell>
          <cell r="H173">
            <v>1298914.4999999995</v>
          </cell>
          <cell r="I173">
            <v>1299468.9999999986</v>
          </cell>
          <cell r="J173">
            <v>1300557.0000000002</v>
          </cell>
        </row>
        <row r="174">
          <cell r="B174" t="str">
            <v>MWI</v>
          </cell>
          <cell r="C174" t="str">
            <v>Malawi</v>
          </cell>
          <cell r="D174" t="str">
            <v/>
          </cell>
          <cell r="E174" t="str">
            <v/>
          </cell>
          <cell r="F174" t="str">
            <v/>
          </cell>
          <cell r="G174">
            <v>20405317</v>
          </cell>
          <cell r="H174">
            <v>19889742.000000011</v>
          </cell>
          <cell r="I174">
            <v>20405316.500000019</v>
          </cell>
          <cell r="J174">
            <v>20931750.999999989</v>
          </cell>
        </row>
        <row r="175">
          <cell r="B175" t="str">
            <v>MYS</v>
          </cell>
          <cell r="C175" t="str">
            <v>Malaysia</v>
          </cell>
          <cell r="D175" t="str">
            <v/>
          </cell>
          <cell r="E175" t="str">
            <v/>
          </cell>
          <cell r="F175" t="str">
            <v/>
          </cell>
          <cell r="G175">
            <v>33938221</v>
          </cell>
          <cell r="H175">
            <v>33573873.499999993</v>
          </cell>
          <cell r="I175">
            <v>33938221.499999993</v>
          </cell>
          <cell r="J175">
            <v>34308524.999999993</v>
          </cell>
        </row>
        <row r="176">
          <cell r="B176" t="str">
            <v>NAC</v>
          </cell>
          <cell r="C176" t="str">
            <v>North America</v>
          </cell>
          <cell r="D176" t="str">
            <v/>
          </cell>
          <cell r="E176" t="str">
            <v/>
          </cell>
          <cell r="F176" t="str">
            <v/>
          </cell>
          <cell r="G176">
            <v>372280991</v>
          </cell>
          <cell r="H176" t="str">
            <v/>
          </cell>
          <cell r="I176" t="str">
            <v/>
          </cell>
          <cell r="J176" t="str">
            <v/>
          </cell>
        </row>
        <row r="177">
          <cell r="B177" t="str">
            <v>NAM</v>
          </cell>
          <cell r="C177" t="str">
            <v>Namibia</v>
          </cell>
          <cell r="D177" t="str">
            <v/>
          </cell>
          <cell r="E177" t="str">
            <v/>
          </cell>
          <cell r="F177" t="str">
            <v/>
          </cell>
          <cell r="G177">
            <v>2567012</v>
          </cell>
          <cell r="H177">
            <v>2530150.5000000014</v>
          </cell>
          <cell r="I177">
            <v>2567012.4999999995</v>
          </cell>
          <cell r="J177">
            <v>2604171.9999999995</v>
          </cell>
        </row>
        <row r="178">
          <cell r="B178" t="str">
            <v>NCL</v>
          </cell>
          <cell r="C178" t="str">
            <v>New Caledonia</v>
          </cell>
          <cell r="D178" t="str">
            <v>High income</v>
          </cell>
          <cell r="E178" t="str">
            <v/>
          </cell>
          <cell r="F178" t="str">
            <v/>
          </cell>
          <cell r="G178">
            <v>269220</v>
          </cell>
          <cell r="H178">
            <v>287800</v>
          </cell>
          <cell r="I178">
            <v>289950.49999999988</v>
          </cell>
          <cell r="J178">
            <v>292991.00000000012</v>
          </cell>
        </row>
        <row r="179">
          <cell r="B179" t="str">
            <v>NER</v>
          </cell>
          <cell r="C179" t="str">
            <v>Niger</v>
          </cell>
          <cell r="D179" t="str">
            <v/>
          </cell>
          <cell r="E179" t="str">
            <v/>
          </cell>
          <cell r="F179" t="str">
            <v/>
          </cell>
          <cell r="G179">
            <v>26207977</v>
          </cell>
          <cell r="H179">
            <v>25252721.999999989</v>
          </cell>
          <cell r="I179">
            <v>26207976.5</v>
          </cell>
          <cell r="J179">
            <v>27202843</v>
          </cell>
        </row>
        <row r="180">
          <cell r="B180" t="str">
            <v>NGA</v>
          </cell>
          <cell r="C180" t="str">
            <v>Nigeria</v>
          </cell>
          <cell r="D180" t="str">
            <v/>
          </cell>
          <cell r="E180" t="str">
            <v/>
          </cell>
          <cell r="F180" t="str">
            <v/>
          </cell>
          <cell r="G180">
            <v>218541212</v>
          </cell>
          <cell r="H180">
            <v>213401322.49999997</v>
          </cell>
          <cell r="I180">
            <v>218541211.50000003</v>
          </cell>
          <cell r="J180">
            <v>223804632.00000009</v>
          </cell>
        </row>
        <row r="181">
          <cell r="B181" t="str">
            <v>NIC</v>
          </cell>
          <cell r="C181" t="str">
            <v>Nicaragua</v>
          </cell>
          <cell r="D181" t="str">
            <v/>
          </cell>
          <cell r="E181" t="str">
            <v>Latin America and the Caribbean</v>
          </cell>
          <cell r="F181" t="str">
            <v/>
          </cell>
          <cell r="G181">
            <v>6948392</v>
          </cell>
          <cell r="H181">
            <v>6850539.9999999981</v>
          </cell>
          <cell r="I181">
            <v>6948392</v>
          </cell>
          <cell r="J181">
            <v>7046310.5</v>
          </cell>
        </row>
        <row r="182">
          <cell r="B182" t="str">
            <v>NLD</v>
          </cell>
          <cell r="C182" t="str">
            <v>Netherlands</v>
          </cell>
          <cell r="D182" t="str">
            <v>High income</v>
          </cell>
          <cell r="E182" t="str">
            <v/>
          </cell>
          <cell r="F182" t="str">
            <v>OECD</v>
          </cell>
          <cell r="G182">
            <v>17700982</v>
          </cell>
          <cell r="H182">
            <v>17501695.499999993</v>
          </cell>
          <cell r="I182">
            <v>17564014.000000007</v>
          </cell>
          <cell r="J182">
            <v>17618298.5</v>
          </cell>
        </row>
        <row r="183">
          <cell r="B183" t="str">
            <v>NOR</v>
          </cell>
          <cell r="C183" t="str">
            <v>Norway</v>
          </cell>
          <cell r="D183" t="str">
            <v>High income</v>
          </cell>
          <cell r="E183" t="str">
            <v/>
          </cell>
          <cell r="F183" t="str">
            <v>OECD</v>
          </cell>
          <cell r="G183">
            <v>5457127</v>
          </cell>
          <cell r="H183">
            <v>5403021</v>
          </cell>
          <cell r="I183">
            <v>5434318.9999999981</v>
          </cell>
          <cell r="J183">
            <v>5474359.9999999991</v>
          </cell>
        </row>
        <row r="184">
          <cell r="B184" t="str">
            <v>NPL</v>
          </cell>
          <cell r="C184" t="str">
            <v>Nepal</v>
          </cell>
          <cell r="D184" t="str">
            <v/>
          </cell>
          <cell r="E184" t="str">
            <v/>
          </cell>
          <cell r="F184" t="str">
            <v/>
          </cell>
          <cell r="G184">
            <v>30547580</v>
          </cell>
          <cell r="H184">
            <v>30034989.500000011</v>
          </cell>
          <cell r="I184">
            <v>30547579.999999996</v>
          </cell>
          <cell r="J184">
            <v>30896590.000000022</v>
          </cell>
        </row>
        <row r="185">
          <cell r="B185" t="str">
            <v>NRU</v>
          </cell>
          <cell r="C185" t="str">
            <v>Nauru</v>
          </cell>
          <cell r="D185" t="str">
            <v>High income</v>
          </cell>
          <cell r="E185" t="str">
            <v/>
          </cell>
          <cell r="F185" t="str">
            <v/>
          </cell>
          <cell r="G185">
            <v>12668</v>
          </cell>
          <cell r="H185">
            <v>12511.5</v>
          </cell>
          <cell r="I185">
            <v>12668.000000000009</v>
          </cell>
          <cell r="J185">
            <v>12780.000000000011</v>
          </cell>
        </row>
        <row r="186">
          <cell r="B186" t="str">
            <v>NZL</v>
          </cell>
          <cell r="C186" t="str">
            <v>New Zealand</v>
          </cell>
          <cell r="D186" t="str">
            <v>High income</v>
          </cell>
          <cell r="E186" t="str">
            <v/>
          </cell>
          <cell r="F186" t="str">
            <v>OECD</v>
          </cell>
          <cell r="G186">
            <v>5124100</v>
          </cell>
          <cell r="H186">
            <v>5129727.4999999972</v>
          </cell>
          <cell r="I186">
            <v>5185288.5</v>
          </cell>
          <cell r="J186">
            <v>5228099.4999999981</v>
          </cell>
        </row>
        <row r="187">
          <cell r="B187" t="str">
            <v>OED</v>
          </cell>
          <cell r="C187" t="str">
            <v>OECD members</v>
          </cell>
          <cell r="D187" t="str">
            <v/>
          </cell>
          <cell r="E187" t="str">
            <v/>
          </cell>
          <cell r="F187" t="str">
            <v/>
          </cell>
          <cell r="G187">
            <v>1376606817</v>
          </cell>
          <cell r="H187" t="str">
            <v/>
          </cell>
          <cell r="I187" t="str">
            <v/>
          </cell>
          <cell r="J187" t="str">
            <v/>
          </cell>
        </row>
        <row r="188">
          <cell r="B188" t="str">
            <v>OMN</v>
          </cell>
          <cell r="C188" t="str">
            <v>Oman</v>
          </cell>
          <cell r="D188" t="str">
            <v>High income</v>
          </cell>
          <cell r="E188" t="str">
            <v/>
          </cell>
          <cell r="F188" t="str">
            <v/>
          </cell>
          <cell r="G188">
            <v>4576298</v>
          </cell>
          <cell r="H188">
            <v>4520471.0000000009</v>
          </cell>
          <cell r="I188">
            <v>4576297.9999999991</v>
          </cell>
          <cell r="J188">
            <v>4644384.0000000009</v>
          </cell>
        </row>
        <row r="189">
          <cell r="B189" t="str">
            <v>OSS</v>
          </cell>
          <cell r="C189" t="str">
            <v>Other small states</v>
          </cell>
          <cell r="D189" t="str">
            <v/>
          </cell>
          <cell r="E189" t="str">
            <v/>
          </cell>
          <cell r="F189" t="str">
            <v/>
          </cell>
          <cell r="G189">
            <v>33169026</v>
          </cell>
          <cell r="H189" t="str">
            <v/>
          </cell>
          <cell r="I189" t="str">
            <v/>
          </cell>
          <cell r="J189" t="str">
            <v/>
          </cell>
        </row>
        <row r="190">
          <cell r="B190" t="str">
            <v>PAK</v>
          </cell>
          <cell r="C190" t="str">
            <v>Pakistan</v>
          </cell>
          <cell r="D190" t="str">
            <v/>
          </cell>
          <cell r="E190" t="str">
            <v/>
          </cell>
          <cell r="F190" t="str">
            <v/>
          </cell>
          <cell r="G190">
            <v>235824862</v>
          </cell>
          <cell r="H190">
            <v>231402116.49999997</v>
          </cell>
          <cell r="I190">
            <v>235824862.50000012</v>
          </cell>
          <cell r="J190">
            <v>240485657.49999985</v>
          </cell>
        </row>
        <row r="191">
          <cell r="B191" t="str">
            <v>PAN</v>
          </cell>
          <cell r="C191" t="str">
            <v>Panama</v>
          </cell>
          <cell r="D191" t="str">
            <v>High income</v>
          </cell>
          <cell r="E191" t="str">
            <v>Latin America and the Caribbean</v>
          </cell>
          <cell r="F191" t="str">
            <v/>
          </cell>
          <cell r="G191">
            <v>4408581</v>
          </cell>
          <cell r="H191">
            <v>4351266.9999999963</v>
          </cell>
          <cell r="I191">
            <v>4408580.5</v>
          </cell>
          <cell r="J191">
            <v>4468086.4999999972</v>
          </cell>
        </row>
        <row r="192">
          <cell r="B192" t="str">
            <v>PER</v>
          </cell>
          <cell r="C192" t="str">
            <v>Peru</v>
          </cell>
          <cell r="D192" t="str">
            <v/>
          </cell>
          <cell r="E192" t="str">
            <v>Latin America and the Caribbean</v>
          </cell>
          <cell r="F192" t="str">
            <v/>
          </cell>
          <cell r="G192">
            <v>34049588</v>
          </cell>
          <cell r="H192">
            <v>33715471.499999985</v>
          </cell>
          <cell r="I192">
            <v>34049588.499999993</v>
          </cell>
          <cell r="J192">
            <v>34352718.499999978</v>
          </cell>
        </row>
        <row r="193">
          <cell r="B193" t="str">
            <v>PHL</v>
          </cell>
          <cell r="C193" t="str">
            <v>Philippines</v>
          </cell>
          <cell r="D193" t="str">
            <v/>
          </cell>
          <cell r="E193" t="str">
            <v/>
          </cell>
          <cell r="F193" t="str">
            <v/>
          </cell>
          <cell r="G193">
            <v>115559009</v>
          </cell>
          <cell r="H193">
            <v>113880328.00000001</v>
          </cell>
          <cell r="I193">
            <v>115559008.99999996</v>
          </cell>
          <cell r="J193">
            <v>117337367.99999996</v>
          </cell>
        </row>
        <row r="194">
          <cell r="B194" t="str">
            <v>PLW</v>
          </cell>
          <cell r="C194" t="str">
            <v>Palau</v>
          </cell>
          <cell r="D194" t="str">
            <v/>
          </cell>
          <cell r="E194" t="str">
            <v/>
          </cell>
          <cell r="F194" t="str">
            <v/>
          </cell>
          <cell r="G194">
            <v>18055</v>
          </cell>
          <cell r="H194">
            <v>18024</v>
          </cell>
          <cell r="I194">
            <v>18054.5</v>
          </cell>
          <cell r="J194">
            <v>18057.500000000004</v>
          </cell>
        </row>
        <row r="195">
          <cell r="B195" t="str">
            <v>PNG</v>
          </cell>
          <cell r="C195" t="str">
            <v>Papua New Guinea</v>
          </cell>
          <cell r="D195" t="str">
            <v/>
          </cell>
          <cell r="E195" t="str">
            <v/>
          </cell>
          <cell r="F195" t="str">
            <v/>
          </cell>
          <cell r="G195">
            <v>10142619</v>
          </cell>
          <cell r="H195">
            <v>9949436.9999999925</v>
          </cell>
          <cell r="I195">
            <v>10142618.5</v>
          </cell>
          <cell r="J195">
            <v>10329930.499999993</v>
          </cell>
        </row>
        <row r="196">
          <cell r="B196" t="str">
            <v>POL</v>
          </cell>
          <cell r="C196" t="str">
            <v>Poland</v>
          </cell>
          <cell r="D196" t="str">
            <v>High income</v>
          </cell>
          <cell r="E196" t="str">
            <v/>
          </cell>
          <cell r="F196" t="str">
            <v>OECD</v>
          </cell>
          <cell r="G196">
            <v>36821749</v>
          </cell>
          <cell r="H196">
            <v>38307725.500000037</v>
          </cell>
          <cell r="I196">
            <v>39857145.499999985</v>
          </cell>
          <cell r="J196">
            <v>41026067.500000015</v>
          </cell>
        </row>
        <row r="197">
          <cell r="B197" t="str">
            <v>PRE</v>
          </cell>
          <cell r="C197" t="str">
            <v>Pre-demographic dividend</v>
          </cell>
          <cell r="D197" t="str">
            <v/>
          </cell>
          <cell r="E197" t="str">
            <v/>
          </cell>
          <cell r="F197" t="str">
            <v/>
          </cell>
          <cell r="G197">
            <v>1038012552</v>
          </cell>
          <cell r="H197" t="str">
            <v/>
          </cell>
          <cell r="I197" t="str">
            <v/>
          </cell>
          <cell r="J197" t="str">
            <v/>
          </cell>
        </row>
        <row r="198">
          <cell r="B198" t="str">
            <v>PRI</v>
          </cell>
          <cell r="C198" t="str">
            <v>Puerto Rico</v>
          </cell>
          <cell r="D198" t="str">
            <v>High income</v>
          </cell>
          <cell r="E198" t="str">
            <v/>
          </cell>
          <cell r="F198" t="str">
            <v/>
          </cell>
          <cell r="G198">
            <v>3221789</v>
          </cell>
          <cell r="H198">
            <v>3256027.4999999995</v>
          </cell>
          <cell r="I198">
            <v>3252407.0000000005</v>
          </cell>
          <cell r="J198">
            <v>3260314.0000000023</v>
          </cell>
        </row>
        <row r="199">
          <cell r="B199" t="str">
            <v>PRK</v>
          </cell>
          <cell r="C199" t="str">
            <v>Korea, Dem. People's Rep.</v>
          </cell>
          <cell r="D199" t="str">
            <v/>
          </cell>
          <cell r="E199" t="str">
            <v/>
          </cell>
          <cell r="F199" t="str">
            <v/>
          </cell>
          <cell r="G199">
            <v>26069416</v>
          </cell>
          <cell r="H199">
            <v>25971909</v>
          </cell>
          <cell r="I199">
            <v>26069416.500000004</v>
          </cell>
          <cell r="J199">
            <v>26160821.5</v>
          </cell>
        </row>
        <row r="200">
          <cell r="B200" t="str">
            <v>PRT</v>
          </cell>
          <cell r="C200" t="str">
            <v>Portugal</v>
          </cell>
          <cell r="D200" t="str">
            <v>High income</v>
          </cell>
          <cell r="E200" t="str">
            <v/>
          </cell>
          <cell r="F200" t="str">
            <v>OECD</v>
          </cell>
          <cell r="G200">
            <v>10409704</v>
          </cell>
          <cell r="H200">
            <v>10290103</v>
          </cell>
          <cell r="I200">
            <v>10270865.000000004</v>
          </cell>
          <cell r="J200">
            <v>10247605.000000002</v>
          </cell>
        </row>
        <row r="201">
          <cell r="B201" t="str">
            <v>PRY</v>
          </cell>
          <cell r="C201" t="str">
            <v>Paraguay</v>
          </cell>
          <cell r="D201" t="str">
            <v/>
          </cell>
          <cell r="E201" t="str">
            <v>Latin America and the Caribbean</v>
          </cell>
          <cell r="F201" t="str">
            <v/>
          </cell>
          <cell r="G201">
            <v>6780744</v>
          </cell>
          <cell r="H201">
            <v>6703799.0000000028</v>
          </cell>
          <cell r="I201">
            <v>6780744</v>
          </cell>
          <cell r="J201">
            <v>6861523.5000000028</v>
          </cell>
        </row>
        <row r="202">
          <cell r="B202" t="str">
            <v>PSE</v>
          </cell>
          <cell r="C202" t="str">
            <v>West Bank and Gaza</v>
          </cell>
          <cell r="D202" t="str">
            <v/>
          </cell>
          <cell r="E202" t="str">
            <v/>
          </cell>
          <cell r="F202" t="str">
            <v/>
          </cell>
          <cell r="G202">
            <v>5043612</v>
          </cell>
          <cell r="H202">
            <v>5133392.0000000009</v>
          </cell>
          <cell r="I202">
            <v>5250071.9999999981</v>
          </cell>
          <cell r="J202">
            <v>5371230.0000000009</v>
          </cell>
        </row>
        <row r="203">
          <cell r="B203" t="str">
            <v>PSS</v>
          </cell>
          <cell r="C203" t="str">
            <v>Pacific island small states</v>
          </cell>
          <cell r="D203" t="str">
            <v/>
          </cell>
          <cell r="E203" t="str">
            <v/>
          </cell>
          <cell r="F203" t="str">
            <v/>
          </cell>
          <cell r="G203">
            <v>2639019</v>
          </cell>
          <cell r="H203" t="str">
            <v/>
          </cell>
          <cell r="I203" t="str">
            <v/>
          </cell>
          <cell r="J203" t="str">
            <v/>
          </cell>
        </row>
        <row r="204">
          <cell r="B204" t="str">
            <v>PST</v>
          </cell>
          <cell r="C204" t="str">
            <v>Post-demographic dividend</v>
          </cell>
          <cell r="D204" t="str">
            <v/>
          </cell>
          <cell r="E204" t="str">
            <v/>
          </cell>
          <cell r="F204" t="str">
            <v/>
          </cell>
          <cell r="G204">
            <v>1113495082</v>
          </cell>
          <cell r="H204" t="str">
            <v/>
          </cell>
          <cell r="I204" t="str">
            <v/>
          </cell>
          <cell r="J204" t="str">
            <v/>
          </cell>
        </row>
        <row r="205">
          <cell r="B205" t="str">
            <v>PYF</v>
          </cell>
          <cell r="C205" t="str">
            <v>French Polynesia</v>
          </cell>
          <cell r="D205" t="str">
            <v>High income</v>
          </cell>
          <cell r="E205" t="str">
            <v/>
          </cell>
          <cell r="F205" t="str">
            <v/>
          </cell>
          <cell r="G205">
            <v>306279</v>
          </cell>
          <cell r="H205">
            <v>304031.99999999994</v>
          </cell>
          <cell r="I205">
            <v>306279.00000000012</v>
          </cell>
          <cell r="J205">
            <v>308871.50000000006</v>
          </cell>
        </row>
        <row r="206">
          <cell r="B206" t="str">
            <v>QAT</v>
          </cell>
          <cell r="C206" t="str">
            <v>Qatar</v>
          </cell>
          <cell r="D206" t="str">
            <v>High income</v>
          </cell>
          <cell r="E206" t="str">
            <v/>
          </cell>
          <cell r="F206" t="str">
            <v/>
          </cell>
          <cell r="G206">
            <v>2695122</v>
          </cell>
          <cell r="H206">
            <v>2688234.9999999991</v>
          </cell>
          <cell r="I206">
            <v>2695122.0000000005</v>
          </cell>
          <cell r="J206">
            <v>2716391</v>
          </cell>
        </row>
        <row r="207">
          <cell r="B207" t="str">
            <v>ROU</v>
          </cell>
          <cell r="C207" t="str">
            <v>Romania</v>
          </cell>
          <cell r="D207" t="str">
            <v>High income</v>
          </cell>
          <cell r="E207" t="str">
            <v/>
          </cell>
          <cell r="F207" t="str">
            <v/>
          </cell>
          <cell r="G207">
            <v>19047009</v>
          </cell>
          <cell r="H207">
            <v>19328559.999999993</v>
          </cell>
          <cell r="I207">
            <v>19659266.499999985</v>
          </cell>
          <cell r="J207">
            <v>19892811.999999989</v>
          </cell>
        </row>
        <row r="208">
          <cell r="B208" t="str">
            <v>RUS</v>
          </cell>
          <cell r="C208" t="str">
            <v>Russian Federation</v>
          </cell>
          <cell r="D208" t="str">
            <v/>
          </cell>
          <cell r="E208" t="str">
            <v/>
          </cell>
          <cell r="F208" t="str">
            <v/>
          </cell>
          <cell r="G208">
            <v>144236933</v>
          </cell>
          <cell r="H208">
            <v>145102754.99999997</v>
          </cell>
          <cell r="I208">
            <v>144713314</v>
          </cell>
          <cell r="J208">
            <v>144444359.00000009</v>
          </cell>
        </row>
        <row r="209">
          <cell r="B209" t="str">
            <v>RWA</v>
          </cell>
          <cell r="C209" t="str">
            <v>Rwanda</v>
          </cell>
          <cell r="D209" t="str">
            <v/>
          </cell>
          <cell r="E209" t="str">
            <v/>
          </cell>
          <cell r="F209" t="str">
            <v/>
          </cell>
          <cell r="G209">
            <v>13776698</v>
          </cell>
          <cell r="H209">
            <v>13461887.499999998</v>
          </cell>
          <cell r="I209">
            <v>13776697.499999994</v>
          </cell>
          <cell r="J209">
            <v>14094683</v>
          </cell>
        </row>
        <row r="210">
          <cell r="B210" t="str">
            <v>SAS</v>
          </cell>
          <cell r="C210" t="str">
            <v>South Asia</v>
          </cell>
          <cell r="D210" t="str">
            <v/>
          </cell>
          <cell r="E210" t="str">
            <v/>
          </cell>
          <cell r="F210" t="str">
            <v/>
          </cell>
          <cell r="G210">
            <v>1919348000</v>
          </cell>
          <cell r="H210" t="str">
            <v/>
          </cell>
          <cell r="I210" t="str">
            <v/>
          </cell>
          <cell r="J210" t="str">
            <v/>
          </cell>
        </row>
        <row r="211">
          <cell r="B211" t="str">
            <v>SAU</v>
          </cell>
          <cell r="C211" t="str">
            <v>Saudi Arabia</v>
          </cell>
          <cell r="D211" t="str">
            <v>High income</v>
          </cell>
          <cell r="E211" t="str">
            <v/>
          </cell>
          <cell r="F211" t="str">
            <v/>
          </cell>
          <cell r="G211">
            <v>36408820</v>
          </cell>
          <cell r="H211">
            <v>35950396.000000022</v>
          </cell>
          <cell r="I211">
            <v>36408819.999999993</v>
          </cell>
          <cell r="J211">
            <v>36947024.999999978</v>
          </cell>
        </row>
        <row r="212">
          <cell r="B212" t="str">
            <v>SDN</v>
          </cell>
          <cell r="C212" t="str">
            <v>Sudan</v>
          </cell>
          <cell r="D212" t="str">
            <v/>
          </cell>
          <cell r="E212" t="str">
            <v/>
          </cell>
          <cell r="F212" t="str">
            <v/>
          </cell>
          <cell r="G212">
            <v>46874204</v>
          </cell>
          <cell r="H212">
            <v>45657201.5</v>
          </cell>
          <cell r="I212">
            <v>46874203.999999985</v>
          </cell>
          <cell r="J212">
            <v>48109006</v>
          </cell>
        </row>
        <row r="213">
          <cell r="B213" t="str">
            <v>SEN</v>
          </cell>
          <cell r="C213" t="str">
            <v>Senegal</v>
          </cell>
          <cell r="D213" t="str">
            <v/>
          </cell>
          <cell r="E213" t="str">
            <v/>
          </cell>
          <cell r="F213" t="str">
            <v/>
          </cell>
          <cell r="G213">
            <v>17316449</v>
          </cell>
          <cell r="H213">
            <v>16876719.999999996</v>
          </cell>
          <cell r="I213">
            <v>17316449</v>
          </cell>
          <cell r="J213">
            <v>17763163.000000011</v>
          </cell>
        </row>
        <row r="214">
          <cell r="B214" t="str">
            <v>SGP</v>
          </cell>
          <cell r="C214" t="str">
            <v>Singapore</v>
          </cell>
          <cell r="D214" t="str">
            <v>High income</v>
          </cell>
          <cell r="E214" t="str">
            <v/>
          </cell>
          <cell r="F214" t="str">
            <v/>
          </cell>
          <cell r="G214">
            <v>5637022</v>
          </cell>
          <cell r="H214">
            <v>5941060.5000000009</v>
          </cell>
          <cell r="I214">
            <v>5975688.5000000028</v>
          </cell>
          <cell r="J214">
            <v>6014722.9999999991</v>
          </cell>
        </row>
        <row r="215">
          <cell r="B215" t="str">
            <v>SLB</v>
          </cell>
          <cell r="C215" t="str">
            <v>Solomon Islands</v>
          </cell>
          <cell r="D215" t="str">
            <v/>
          </cell>
          <cell r="E215" t="str">
            <v/>
          </cell>
          <cell r="F215" t="str">
            <v/>
          </cell>
          <cell r="G215">
            <v>724273</v>
          </cell>
          <cell r="H215">
            <v>707851</v>
          </cell>
          <cell r="I215">
            <v>724272.49999999953</v>
          </cell>
          <cell r="J215">
            <v>740424.50000000012</v>
          </cell>
        </row>
        <row r="216">
          <cell r="B216" t="str">
            <v>SLE</v>
          </cell>
          <cell r="C216" t="str">
            <v>Sierra Leone</v>
          </cell>
          <cell r="D216" t="str">
            <v/>
          </cell>
          <cell r="E216" t="str">
            <v/>
          </cell>
          <cell r="F216" t="str">
            <v/>
          </cell>
          <cell r="G216">
            <v>8605718</v>
          </cell>
          <cell r="H216">
            <v>8420641.0000000037</v>
          </cell>
          <cell r="I216">
            <v>8605718.0000000056</v>
          </cell>
          <cell r="J216">
            <v>8791091.9999999944</v>
          </cell>
        </row>
        <row r="217">
          <cell r="B217" t="str">
            <v>SLV</v>
          </cell>
          <cell r="C217" t="str">
            <v>El Salvador</v>
          </cell>
          <cell r="D217" t="str">
            <v/>
          </cell>
          <cell r="E217" t="str">
            <v>Latin America and the Caribbean</v>
          </cell>
          <cell r="F217" t="str">
            <v/>
          </cell>
          <cell r="G217">
            <v>6336392</v>
          </cell>
          <cell r="H217">
            <v>6314167.5000000019</v>
          </cell>
          <cell r="I217">
            <v>6336392.0000000009</v>
          </cell>
          <cell r="J217">
            <v>6364942.4999999972</v>
          </cell>
        </row>
        <row r="218">
          <cell r="B218" t="str">
            <v>SMR</v>
          </cell>
          <cell r="C218" t="str">
            <v>San Marino</v>
          </cell>
          <cell r="D218" t="str">
            <v>High income</v>
          </cell>
          <cell r="E218" t="str">
            <v/>
          </cell>
          <cell r="F218" t="str">
            <v/>
          </cell>
          <cell r="G218">
            <v>33660</v>
          </cell>
          <cell r="H218">
            <v>33745.5</v>
          </cell>
          <cell r="I218">
            <v>33660.500000000007</v>
          </cell>
          <cell r="J218">
            <v>33641.999999999993</v>
          </cell>
        </row>
        <row r="219">
          <cell r="B219" t="str">
            <v>SOM</v>
          </cell>
          <cell r="C219" t="str">
            <v>Somalia</v>
          </cell>
          <cell r="D219" t="str">
            <v/>
          </cell>
          <cell r="E219" t="str">
            <v/>
          </cell>
          <cell r="F219" t="str">
            <v/>
          </cell>
          <cell r="G219">
            <v>17597511</v>
          </cell>
          <cell r="H219">
            <v>17065581.000000007</v>
          </cell>
          <cell r="I219">
            <v>17597510.999999993</v>
          </cell>
          <cell r="J219">
            <v>18143378.499999993</v>
          </cell>
        </row>
        <row r="220">
          <cell r="B220" t="str">
            <v>SRB</v>
          </cell>
          <cell r="C220" t="str">
            <v>Serbia</v>
          </cell>
          <cell r="D220" t="str">
            <v/>
          </cell>
          <cell r="E220" t="str">
            <v/>
          </cell>
          <cell r="F220" t="str">
            <v/>
          </cell>
          <cell r="G220">
            <v>6664449</v>
          </cell>
          <cell r="H220">
            <v>7296768.4999999991</v>
          </cell>
          <cell r="I220">
            <v>7221365.5000000019</v>
          </cell>
          <cell r="J220">
            <v>7149076.4999999981</v>
          </cell>
        </row>
        <row r="221">
          <cell r="B221" t="str">
            <v>SSA</v>
          </cell>
          <cell r="C221" t="str">
            <v>Sub-Saharan Africa (excluding high income)</v>
          </cell>
          <cell r="D221" t="str">
            <v/>
          </cell>
          <cell r="E221" t="str">
            <v/>
          </cell>
          <cell r="F221" t="str">
            <v/>
          </cell>
          <cell r="G221">
            <v>1211070124</v>
          </cell>
          <cell r="H221" t="str">
            <v/>
          </cell>
          <cell r="I221" t="str">
            <v/>
          </cell>
          <cell r="J221" t="str">
            <v/>
          </cell>
        </row>
        <row r="222">
          <cell r="B222" t="str">
            <v>SSD</v>
          </cell>
          <cell r="C222" t="str">
            <v>South Sudan</v>
          </cell>
          <cell r="D222" t="str">
            <v/>
          </cell>
          <cell r="E222" t="str">
            <v/>
          </cell>
          <cell r="F222" t="str">
            <v/>
          </cell>
          <cell r="G222">
            <v>10913164</v>
          </cell>
          <cell r="H222">
            <v>10748272.499999998</v>
          </cell>
          <cell r="I222">
            <v>10913163.5</v>
          </cell>
          <cell r="J222">
            <v>11088795.999999998</v>
          </cell>
        </row>
        <row r="223">
          <cell r="B223" t="str">
            <v>SSF</v>
          </cell>
          <cell r="C223" t="str">
            <v>Sub-Saharan Africa</v>
          </cell>
          <cell r="D223" t="str">
            <v/>
          </cell>
          <cell r="E223" t="str">
            <v/>
          </cell>
          <cell r="F223" t="str">
            <v/>
          </cell>
          <cell r="G223">
            <v>1211190002</v>
          </cell>
          <cell r="H223" t="str">
            <v/>
          </cell>
          <cell r="I223" t="str">
            <v/>
          </cell>
          <cell r="J223" t="str">
            <v/>
          </cell>
        </row>
        <row r="224">
          <cell r="B224" t="str">
            <v>SST</v>
          </cell>
          <cell r="C224" t="str">
            <v>Small states</v>
          </cell>
          <cell r="D224" t="str">
            <v/>
          </cell>
          <cell r="E224" t="str">
            <v/>
          </cell>
          <cell r="F224" t="str">
            <v/>
          </cell>
          <cell r="G224">
            <v>43313523</v>
          </cell>
          <cell r="H224" t="str">
            <v/>
          </cell>
          <cell r="I224" t="str">
            <v/>
          </cell>
          <cell r="J224" t="str">
            <v/>
          </cell>
        </row>
        <row r="225">
          <cell r="B225" t="str">
            <v>STP</v>
          </cell>
          <cell r="C225" t="str">
            <v>Sao Tome and Principe</v>
          </cell>
          <cell r="D225" t="str">
            <v/>
          </cell>
          <cell r="E225" t="str">
            <v/>
          </cell>
          <cell r="F225" t="str">
            <v/>
          </cell>
          <cell r="G225">
            <v>227380</v>
          </cell>
          <cell r="H225">
            <v>223107.49999999991</v>
          </cell>
          <cell r="I225">
            <v>227379.5</v>
          </cell>
          <cell r="J225">
            <v>231855.49999999997</v>
          </cell>
        </row>
        <row r="226">
          <cell r="B226" t="str">
            <v>SUR</v>
          </cell>
          <cell r="C226" t="str">
            <v>Suriname</v>
          </cell>
          <cell r="D226" t="str">
            <v/>
          </cell>
          <cell r="E226" t="str">
            <v>Latin America and the Caribbean</v>
          </cell>
          <cell r="F226" t="str">
            <v/>
          </cell>
          <cell r="G226">
            <v>618040</v>
          </cell>
          <cell r="H226">
            <v>612984.50000000023</v>
          </cell>
          <cell r="I226">
            <v>618040.5</v>
          </cell>
          <cell r="J226">
            <v>623236.50000000035</v>
          </cell>
        </row>
        <row r="227">
          <cell r="B227" t="str">
            <v>SVK</v>
          </cell>
          <cell r="C227" t="str">
            <v>Slovak Republic</v>
          </cell>
          <cell r="D227" t="str">
            <v>High income</v>
          </cell>
          <cell r="E227" t="str">
            <v/>
          </cell>
          <cell r="F227" t="str">
            <v>OECD</v>
          </cell>
          <cell r="G227">
            <v>5431752</v>
          </cell>
          <cell r="H227">
            <v>5447621.9999999981</v>
          </cell>
          <cell r="I227">
            <v>5643452.9999999991</v>
          </cell>
          <cell r="J227">
            <v>5795199.0000000037</v>
          </cell>
        </row>
        <row r="228">
          <cell r="B228" t="str">
            <v>SVN</v>
          </cell>
          <cell r="C228" t="str">
            <v>Slovenia</v>
          </cell>
          <cell r="D228" t="str">
            <v>High income</v>
          </cell>
          <cell r="E228" t="str">
            <v/>
          </cell>
          <cell r="F228" t="str">
            <v>OECD</v>
          </cell>
          <cell r="G228">
            <v>2111986</v>
          </cell>
          <cell r="H228">
            <v>2119409.5000000005</v>
          </cell>
          <cell r="I228">
            <v>2119843.9999999991</v>
          </cell>
          <cell r="J228">
            <v>2119674.5</v>
          </cell>
        </row>
        <row r="229">
          <cell r="B229" t="str">
            <v>SWE</v>
          </cell>
          <cell r="C229" t="str">
            <v>Sweden</v>
          </cell>
          <cell r="D229" t="str">
            <v>High income</v>
          </cell>
          <cell r="E229" t="str">
            <v/>
          </cell>
          <cell r="F229" t="str">
            <v>OECD</v>
          </cell>
          <cell r="G229">
            <v>10486941</v>
          </cell>
          <cell r="H229">
            <v>10467097</v>
          </cell>
          <cell r="I229">
            <v>10549347</v>
          </cell>
          <cell r="J229">
            <v>10612086</v>
          </cell>
        </row>
        <row r="230">
          <cell r="B230" t="str">
            <v>SWZ</v>
          </cell>
          <cell r="C230" t="str">
            <v>Eswatini</v>
          </cell>
          <cell r="D230" t="str">
            <v/>
          </cell>
          <cell r="E230" t="str">
            <v/>
          </cell>
          <cell r="F230" t="str">
            <v/>
          </cell>
          <cell r="G230">
            <v>1201670</v>
          </cell>
          <cell r="H230">
            <v>1192271.0000000002</v>
          </cell>
          <cell r="I230">
            <v>1201670.4999999995</v>
          </cell>
          <cell r="J230">
            <v>1210821.4999999995</v>
          </cell>
        </row>
        <row r="231">
          <cell r="B231" t="str">
            <v>SXM</v>
          </cell>
          <cell r="C231" t="str">
            <v>Sint Maarten (Dutch part)</v>
          </cell>
          <cell r="D231" t="str">
            <v>High income</v>
          </cell>
          <cell r="E231" t="str">
            <v/>
          </cell>
          <cell r="F231" t="str">
            <v/>
          </cell>
          <cell r="G231">
            <v>42848</v>
          </cell>
          <cell r="H231">
            <v>44041.999999999993</v>
          </cell>
          <cell r="I231">
            <v>44175.000000000015</v>
          </cell>
          <cell r="J231">
            <v>44222.000000000007</v>
          </cell>
        </row>
        <row r="232">
          <cell r="B232" t="str">
            <v>SYC</v>
          </cell>
          <cell r="C232" t="str">
            <v>Seychelles</v>
          </cell>
          <cell r="D232" t="str">
            <v>High income</v>
          </cell>
          <cell r="E232" t="str">
            <v/>
          </cell>
          <cell r="F232" t="str">
            <v/>
          </cell>
          <cell r="G232">
            <v>119878</v>
          </cell>
          <cell r="H232">
            <v>106470.49999999996</v>
          </cell>
          <cell r="I232">
            <v>107118.5</v>
          </cell>
          <cell r="J232">
            <v>107660.00000000001</v>
          </cell>
        </row>
        <row r="233">
          <cell r="B233" t="str">
            <v>SYR</v>
          </cell>
          <cell r="C233" t="str">
            <v>Syrian Arab Republic</v>
          </cell>
          <cell r="D233" t="str">
            <v/>
          </cell>
          <cell r="E233" t="str">
            <v/>
          </cell>
          <cell r="F233" t="str">
            <v/>
          </cell>
          <cell r="G233">
            <v>22125249</v>
          </cell>
          <cell r="H233">
            <v>21324367.000000004</v>
          </cell>
          <cell r="I233">
            <v>22125248.499999989</v>
          </cell>
          <cell r="J233">
            <v>23227013.499999985</v>
          </cell>
        </row>
        <row r="234">
          <cell r="B234" t="str">
            <v>TCA</v>
          </cell>
          <cell r="C234" t="str">
            <v>Turks and Caicos Islands</v>
          </cell>
          <cell r="D234" t="str">
            <v>High income</v>
          </cell>
          <cell r="E234" t="str">
            <v/>
          </cell>
          <cell r="F234" t="str">
            <v/>
          </cell>
          <cell r="G234">
            <v>45703</v>
          </cell>
          <cell r="H234">
            <v>45114.000000000029</v>
          </cell>
          <cell r="I234">
            <v>45702.500000000029</v>
          </cell>
          <cell r="J234">
            <v>46061.500000000029</v>
          </cell>
        </row>
        <row r="235">
          <cell r="B235" t="str">
            <v>TCD</v>
          </cell>
          <cell r="C235" t="str">
            <v>Chad</v>
          </cell>
          <cell r="D235" t="str">
            <v/>
          </cell>
          <cell r="E235" t="str">
            <v/>
          </cell>
          <cell r="F235" t="str">
            <v/>
          </cell>
          <cell r="G235">
            <v>17723315</v>
          </cell>
          <cell r="H235">
            <v>17179739.999999996</v>
          </cell>
          <cell r="I235">
            <v>17723314.500000004</v>
          </cell>
          <cell r="J235">
            <v>18278567.499999996</v>
          </cell>
        </row>
        <row r="236">
          <cell r="B236" t="str">
            <v>TEA</v>
          </cell>
          <cell r="C236" t="str">
            <v>East Asia &amp; Pacific (IDA &amp; IBRD countries)</v>
          </cell>
          <cell r="D236" t="str">
            <v/>
          </cell>
          <cell r="E236" t="str">
            <v/>
          </cell>
          <cell r="F236" t="str">
            <v/>
          </cell>
          <cell r="G236">
            <v>2103055378</v>
          </cell>
          <cell r="H236" t="str">
            <v/>
          </cell>
          <cell r="I236" t="str">
            <v/>
          </cell>
          <cell r="J236" t="str">
            <v/>
          </cell>
        </row>
        <row r="237">
          <cell r="B237" t="str">
            <v>TEC</v>
          </cell>
          <cell r="C237" t="str">
            <v>Europe &amp; Central Asia (IDA &amp; IBRD countries)</v>
          </cell>
          <cell r="D237" t="str">
            <v/>
          </cell>
          <cell r="E237" t="str">
            <v/>
          </cell>
          <cell r="F237" t="str">
            <v/>
          </cell>
          <cell r="G237">
            <v>457549063</v>
          </cell>
          <cell r="H237" t="str">
            <v/>
          </cell>
          <cell r="I237" t="str">
            <v/>
          </cell>
          <cell r="J237" t="str">
            <v/>
          </cell>
        </row>
        <row r="238">
          <cell r="B238" t="str">
            <v>TGO</v>
          </cell>
          <cell r="C238" t="str">
            <v>Togo</v>
          </cell>
          <cell r="D238" t="str">
            <v/>
          </cell>
          <cell r="E238" t="str">
            <v/>
          </cell>
          <cell r="F238" t="str">
            <v/>
          </cell>
          <cell r="G238">
            <v>8848699</v>
          </cell>
          <cell r="H238">
            <v>8644828.9999999981</v>
          </cell>
          <cell r="I238">
            <v>8848698.5000000019</v>
          </cell>
          <cell r="J238">
            <v>9053799.0000000037</v>
          </cell>
        </row>
        <row r="239">
          <cell r="B239" t="str">
            <v>THA</v>
          </cell>
          <cell r="C239" t="str">
            <v>Thailand</v>
          </cell>
          <cell r="D239" t="str">
            <v/>
          </cell>
          <cell r="E239" t="str">
            <v/>
          </cell>
          <cell r="F239" t="str">
            <v/>
          </cell>
          <cell r="G239">
            <v>71697030</v>
          </cell>
          <cell r="H239">
            <v>71601103</v>
          </cell>
          <cell r="I239">
            <v>71697029.500000015</v>
          </cell>
          <cell r="J239">
            <v>71801278.999999985</v>
          </cell>
        </row>
        <row r="240">
          <cell r="B240" t="str">
            <v>TJK</v>
          </cell>
          <cell r="C240" t="str">
            <v>Tajikistan</v>
          </cell>
          <cell r="D240" t="str">
            <v/>
          </cell>
          <cell r="E240" t="str">
            <v/>
          </cell>
          <cell r="F240" t="str">
            <v/>
          </cell>
          <cell r="G240">
            <v>9952787</v>
          </cell>
          <cell r="H240">
            <v>9750064.0000000019</v>
          </cell>
          <cell r="I240">
            <v>9952786.9999999981</v>
          </cell>
          <cell r="J240">
            <v>10143543.000000004</v>
          </cell>
        </row>
        <row r="241">
          <cell r="B241" t="str">
            <v>TKM</v>
          </cell>
          <cell r="C241" t="str">
            <v>Turkmenistan</v>
          </cell>
          <cell r="D241" t="str">
            <v/>
          </cell>
          <cell r="E241" t="str">
            <v/>
          </cell>
          <cell r="F241" t="str">
            <v/>
          </cell>
          <cell r="G241">
            <v>6430770</v>
          </cell>
          <cell r="H241">
            <v>6341855.0000000019</v>
          </cell>
          <cell r="I241">
            <v>6430770.5000000028</v>
          </cell>
          <cell r="J241">
            <v>6516099.9999999963</v>
          </cell>
        </row>
        <row r="242">
          <cell r="B242" t="str">
            <v>TLA</v>
          </cell>
          <cell r="C242" t="str">
            <v>Latin America &amp; the Caribbean (IDA &amp; IBRD countries)</v>
          </cell>
          <cell r="D242" t="str">
            <v/>
          </cell>
          <cell r="E242" t="str">
            <v/>
          </cell>
          <cell r="F242" t="str">
            <v/>
          </cell>
          <cell r="G242">
            <v>643602758</v>
          </cell>
          <cell r="H242" t="str">
            <v/>
          </cell>
          <cell r="I242" t="str">
            <v/>
          </cell>
          <cell r="J242" t="str">
            <v/>
          </cell>
        </row>
        <row r="243">
          <cell r="B243" t="str">
            <v>TLS</v>
          </cell>
          <cell r="C243" t="str">
            <v>Timor-Leste</v>
          </cell>
          <cell r="D243" t="str">
            <v/>
          </cell>
          <cell r="E243" t="str">
            <v/>
          </cell>
          <cell r="F243" t="str">
            <v/>
          </cell>
          <cell r="G243">
            <v>1341296</v>
          </cell>
          <cell r="H243">
            <v>1320941.9999999998</v>
          </cell>
          <cell r="I243">
            <v>1341296.0000000002</v>
          </cell>
          <cell r="J243">
            <v>1360595.9999999998</v>
          </cell>
        </row>
        <row r="244">
          <cell r="B244" t="str">
            <v>TMN</v>
          </cell>
          <cell r="C244" t="str">
            <v>Middle East &amp; North Africa (IDA &amp; IBRD countries)</v>
          </cell>
          <cell r="D244" t="str">
            <v/>
          </cell>
          <cell r="E244" t="str">
            <v/>
          </cell>
          <cell r="F244" t="str">
            <v/>
          </cell>
          <cell r="G244">
            <v>419284769</v>
          </cell>
          <cell r="H244" t="str">
            <v/>
          </cell>
          <cell r="I244" t="str">
            <v/>
          </cell>
          <cell r="J244" t="str">
            <v/>
          </cell>
        </row>
        <row r="245">
          <cell r="B245" t="str">
            <v>TON</v>
          </cell>
          <cell r="C245" t="str">
            <v>Tonga</v>
          </cell>
          <cell r="D245" t="str">
            <v/>
          </cell>
          <cell r="E245" t="str">
            <v/>
          </cell>
          <cell r="F245" t="str">
            <v/>
          </cell>
          <cell r="G245">
            <v>106858</v>
          </cell>
          <cell r="H245">
            <v>106017</v>
          </cell>
          <cell r="I245">
            <v>106857.5</v>
          </cell>
          <cell r="J245">
            <v>107773.00000000007</v>
          </cell>
        </row>
        <row r="246">
          <cell r="B246" t="str">
            <v>TSA</v>
          </cell>
          <cell r="C246" t="str">
            <v>South Asia (IDA &amp; IBRD)</v>
          </cell>
          <cell r="D246" t="str">
            <v/>
          </cell>
          <cell r="E246" t="str">
            <v/>
          </cell>
          <cell r="F246" t="str">
            <v/>
          </cell>
          <cell r="G246">
            <v>1919348000</v>
          </cell>
          <cell r="H246" t="str">
            <v/>
          </cell>
          <cell r="I246" t="str">
            <v/>
          </cell>
          <cell r="J246" t="str">
            <v/>
          </cell>
        </row>
        <row r="247">
          <cell r="B247" t="str">
            <v>TSS</v>
          </cell>
          <cell r="C247" t="str">
            <v>Sub-Saharan Africa (IDA &amp; IBRD countries)</v>
          </cell>
          <cell r="D247" t="str">
            <v/>
          </cell>
          <cell r="E247" t="str">
            <v/>
          </cell>
          <cell r="F247" t="str">
            <v/>
          </cell>
          <cell r="G247">
            <v>1211190002</v>
          </cell>
          <cell r="H247" t="str">
            <v/>
          </cell>
          <cell r="I247" t="str">
            <v/>
          </cell>
          <cell r="J247" t="str">
            <v/>
          </cell>
        </row>
        <row r="248">
          <cell r="B248" t="str">
            <v>TTO</v>
          </cell>
          <cell r="C248" t="str">
            <v>Trinidad and Tobago</v>
          </cell>
          <cell r="D248" t="str">
            <v>High income</v>
          </cell>
          <cell r="E248" t="str">
            <v>Latin America and the Caribbean</v>
          </cell>
          <cell r="F248" t="str">
            <v/>
          </cell>
          <cell r="G248">
            <v>1531044</v>
          </cell>
          <cell r="H248">
            <v>1525662.9999999991</v>
          </cell>
          <cell r="I248">
            <v>1531044.4999999998</v>
          </cell>
          <cell r="J248">
            <v>1534937.0000000005</v>
          </cell>
        </row>
        <row r="249">
          <cell r="B249" t="str">
            <v>TUN</v>
          </cell>
          <cell r="C249" t="str">
            <v>Tunisia</v>
          </cell>
          <cell r="D249" t="str">
            <v/>
          </cell>
          <cell r="E249" t="str">
            <v/>
          </cell>
          <cell r="F249" t="str">
            <v/>
          </cell>
          <cell r="G249">
            <v>12356117</v>
          </cell>
          <cell r="H249">
            <v>12262946.000000006</v>
          </cell>
          <cell r="I249">
            <v>12356117.000000004</v>
          </cell>
          <cell r="J249">
            <v>12458222.999999998</v>
          </cell>
        </row>
        <row r="250">
          <cell r="B250" t="str">
            <v>TUR</v>
          </cell>
          <cell r="C250" t="str">
            <v>Turkey</v>
          </cell>
          <cell r="D250" t="str">
            <v/>
          </cell>
          <cell r="E250" t="str">
            <v/>
          </cell>
          <cell r="F250" t="str">
            <v>OECD</v>
          </cell>
          <cell r="G250">
            <v>84979913</v>
          </cell>
          <cell r="H250">
            <v>84775403.50000003</v>
          </cell>
          <cell r="I250">
            <v>85341241.000000015</v>
          </cell>
          <cell r="J250">
            <v>85816199.000000015</v>
          </cell>
        </row>
        <row r="251">
          <cell r="B251" t="str">
            <v>TUV</v>
          </cell>
          <cell r="C251" t="str">
            <v>Tuvalu</v>
          </cell>
          <cell r="D251" t="str">
            <v/>
          </cell>
          <cell r="E251" t="str">
            <v/>
          </cell>
          <cell r="F251" t="str">
            <v/>
          </cell>
          <cell r="G251">
            <v>11312</v>
          </cell>
          <cell r="H251">
            <v>11203.500000000004</v>
          </cell>
          <cell r="I251">
            <v>11311.5</v>
          </cell>
          <cell r="J251">
            <v>11395.999999999993</v>
          </cell>
        </row>
        <row r="252">
          <cell r="B252" t="str">
            <v>TZA</v>
          </cell>
          <cell r="C252" t="str">
            <v>Tanzania</v>
          </cell>
          <cell r="D252" t="str">
            <v/>
          </cell>
          <cell r="E252" t="str">
            <v/>
          </cell>
          <cell r="F252" t="str">
            <v/>
          </cell>
          <cell r="G252">
            <v>65497748</v>
          </cell>
          <cell r="H252">
            <v>63588333.999999993</v>
          </cell>
          <cell r="I252">
            <v>65497748.000000045</v>
          </cell>
          <cell r="J252">
            <v>67438106.000000075</v>
          </cell>
        </row>
        <row r="253">
          <cell r="B253" t="str">
            <v>UGA</v>
          </cell>
          <cell r="C253" t="str">
            <v>Uganda</v>
          </cell>
          <cell r="D253" t="str">
            <v/>
          </cell>
          <cell r="E253" t="str">
            <v/>
          </cell>
          <cell r="F253" t="str">
            <v/>
          </cell>
          <cell r="G253">
            <v>47249585</v>
          </cell>
          <cell r="H253">
            <v>45853778.000000022</v>
          </cell>
          <cell r="I253">
            <v>47249584.999999978</v>
          </cell>
          <cell r="J253">
            <v>48582333.999999978</v>
          </cell>
        </row>
        <row r="254">
          <cell r="B254" t="str">
            <v>UKR</v>
          </cell>
          <cell r="C254" t="str">
            <v>Ukraine</v>
          </cell>
          <cell r="D254" t="str">
            <v/>
          </cell>
          <cell r="E254" t="str">
            <v/>
          </cell>
          <cell r="F254" t="str">
            <v/>
          </cell>
          <cell r="G254">
            <v>38000000</v>
          </cell>
          <cell r="H254">
            <v>43531421.999999978</v>
          </cell>
          <cell r="I254">
            <v>39701738.999999993</v>
          </cell>
          <cell r="J254">
            <v>36744633.500000007</v>
          </cell>
        </row>
        <row r="255">
          <cell r="B255" t="str">
            <v>UMC</v>
          </cell>
          <cell r="C255" t="str">
            <v>Upper middle income</v>
          </cell>
          <cell r="D255" t="str">
            <v/>
          </cell>
          <cell r="E255" t="str">
            <v/>
          </cell>
          <cell r="F255" t="str">
            <v/>
          </cell>
          <cell r="G255">
            <v>2784368143</v>
          </cell>
          <cell r="H255" t="str">
            <v/>
          </cell>
          <cell r="I255" t="str">
            <v/>
          </cell>
          <cell r="J255" t="str">
            <v/>
          </cell>
        </row>
        <row r="256">
          <cell r="B256" t="str">
            <v>URY</v>
          </cell>
          <cell r="C256" t="str">
            <v>Uruguay</v>
          </cell>
          <cell r="D256" t="str">
            <v>High income</v>
          </cell>
          <cell r="E256" t="str">
            <v>Latin America and the Caribbean</v>
          </cell>
          <cell r="F256" t="str">
            <v/>
          </cell>
          <cell r="G256">
            <v>3422794</v>
          </cell>
          <cell r="H256">
            <v>3426259.4999999995</v>
          </cell>
          <cell r="I256">
            <v>3422793.5</v>
          </cell>
          <cell r="J256">
            <v>3423108.4999999986</v>
          </cell>
        </row>
        <row r="257">
          <cell r="B257" t="str">
            <v>USA</v>
          </cell>
          <cell r="C257" t="str">
            <v>United States</v>
          </cell>
          <cell r="D257" t="str">
            <v>High income</v>
          </cell>
          <cell r="E257" t="str">
            <v/>
          </cell>
          <cell r="F257" t="str">
            <v>OECD</v>
          </cell>
          <cell r="G257">
            <v>333287557</v>
          </cell>
          <cell r="H257">
            <v>336997624</v>
          </cell>
          <cell r="I257">
            <v>338289856.99999982</v>
          </cell>
          <cell r="J257">
            <v>339996563.49999988</v>
          </cell>
        </row>
        <row r="258">
          <cell r="B258" t="str">
            <v>UZB</v>
          </cell>
          <cell r="C258" t="str">
            <v>Uzbekistan</v>
          </cell>
          <cell r="D258" t="str">
            <v/>
          </cell>
          <cell r="E258" t="str">
            <v/>
          </cell>
          <cell r="F258" t="str">
            <v/>
          </cell>
          <cell r="G258">
            <v>35648100</v>
          </cell>
          <cell r="H258">
            <v>34081448.999999993</v>
          </cell>
          <cell r="I258">
            <v>34627652.500000022</v>
          </cell>
          <cell r="J258">
            <v>35163943.500000015</v>
          </cell>
        </row>
        <row r="259">
          <cell r="B259" t="str">
            <v>VCT</v>
          </cell>
          <cell r="C259" t="str">
            <v>St. Vincent and the Grenadines</v>
          </cell>
          <cell r="D259" t="str">
            <v/>
          </cell>
          <cell r="E259" t="str">
            <v/>
          </cell>
          <cell r="F259" t="str">
            <v/>
          </cell>
          <cell r="G259">
            <v>103948</v>
          </cell>
          <cell r="H259">
            <v>104332</v>
          </cell>
          <cell r="I259">
            <v>103947.50000000001</v>
          </cell>
          <cell r="J259">
            <v>103698.5</v>
          </cell>
        </row>
        <row r="260">
          <cell r="B260" t="str">
            <v>VEN</v>
          </cell>
          <cell r="C260" t="str">
            <v>Venezuela</v>
          </cell>
          <cell r="D260" t="str">
            <v/>
          </cell>
          <cell r="E260" t="str">
            <v>Latin America and the Caribbean</v>
          </cell>
          <cell r="F260" t="str">
            <v/>
          </cell>
          <cell r="G260">
            <v>28301696</v>
          </cell>
          <cell r="H260">
            <v>28199866.500000004</v>
          </cell>
          <cell r="I260">
            <v>28301695.500000004</v>
          </cell>
          <cell r="J260">
            <v>28838498.999999985</v>
          </cell>
        </row>
        <row r="261">
          <cell r="B261" t="str">
            <v>VGB</v>
          </cell>
          <cell r="C261" t="str">
            <v>British Virgin Islands</v>
          </cell>
          <cell r="D261" t="str">
            <v>High income</v>
          </cell>
          <cell r="E261" t="str">
            <v/>
          </cell>
          <cell r="F261" t="str">
            <v/>
          </cell>
          <cell r="G261">
            <v>31305</v>
          </cell>
          <cell r="H261">
            <v>31121.999999999996</v>
          </cell>
          <cell r="I261">
            <v>31304.500000000007</v>
          </cell>
          <cell r="J261">
            <v>31538.000000000007</v>
          </cell>
        </row>
        <row r="262">
          <cell r="B262" t="str">
            <v>VIR</v>
          </cell>
          <cell r="C262" t="str">
            <v>Virgin Islands (U.S.)</v>
          </cell>
          <cell r="D262" t="str">
            <v>High income</v>
          </cell>
          <cell r="E262" t="str">
            <v/>
          </cell>
          <cell r="F262" t="str">
            <v/>
          </cell>
          <cell r="G262">
            <v>105413</v>
          </cell>
          <cell r="H262">
            <v>100091</v>
          </cell>
          <cell r="I262">
            <v>99464.999999999985</v>
          </cell>
          <cell r="J262">
            <v>98750.000000000044</v>
          </cell>
        </row>
        <row r="263">
          <cell r="B263" t="str">
            <v>VNM</v>
          </cell>
          <cell r="C263" t="str">
            <v>Viet Nam</v>
          </cell>
          <cell r="D263" t="str">
            <v/>
          </cell>
          <cell r="E263" t="str">
            <v/>
          </cell>
          <cell r="F263" t="str">
            <v/>
          </cell>
          <cell r="G263">
            <v>98186856</v>
          </cell>
          <cell r="H263">
            <v>97468028.499999985</v>
          </cell>
          <cell r="I263">
            <v>98186855.999999955</v>
          </cell>
          <cell r="J263">
            <v>98858949.99999997</v>
          </cell>
        </row>
        <row r="264">
          <cell r="B264" t="str">
            <v>VUT</v>
          </cell>
          <cell r="C264" t="str">
            <v>Vanuatu</v>
          </cell>
          <cell r="D264" t="str">
            <v/>
          </cell>
          <cell r="E264" t="str">
            <v/>
          </cell>
          <cell r="F264" t="str">
            <v/>
          </cell>
          <cell r="G264">
            <v>326740</v>
          </cell>
          <cell r="H264">
            <v>319136.5</v>
          </cell>
          <cell r="I264">
            <v>326740.49999999977</v>
          </cell>
          <cell r="J264">
            <v>334505.99999999994</v>
          </cell>
        </row>
        <row r="265">
          <cell r="B265" t="str">
            <v>WSM</v>
          </cell>
          <cell r="C265" t="str">
            <v>Samoa</v>
          </cell>
          <cell r="D265" t="str">
            <v/>
          </cell>
          <cell r="E265" t="str">
            <v/>
          </cell>
          <cell r="F265" t="str">
            <v/>
          </cell>
          <cell r="G265">
            <v>222382</v>
          </cell>
          <cell r="H265">
            <v>218764.00000000012</v>
          </cell>
          <cell r="I265">
            <v>222382.00000000006</v>
          </cell>
          <cell r="J265">
            <v>225681.00000000015</v>
          </cell>
        </row>
        <row r="266">
          <cell r="B266" t="str">
            <v>XKX</v>
          </cell>
          <cell r="C266" t="str">
            <v>Kosovo</v>
          </cell>
          <cell r="D266" t="str">
            <v/>
          </cell>
          <cell r="E266" t="str">
            <v/>
          </cell>
          <cell r="F266" t="str">
            <v/>
          </cell>
          <cell r="G266">
            <v>1761985</v>
          </cell>
          <cell r="H266">
            <v>1662009.4999999995</v>
          </cell>
          <cell r="I266">
            <v>1659713.5000000007</v>
          </cell>
          <cell r="J266">
            <v>1663594.4999999998</v>
          </cell>
        </row>
        <row r="267">
          <cell r="B267" t="str">
            <v>YEM</v>
          </cell>
          <cell r="C267" t="str">
            <v>Yemen, Rep.</v>
          </cell>
          <cell r="D267" t="str">
            <v/>
          </cell>
          <cell r="E267" t="str">
            <v/>
          </cell>
          <cell r="F267" t="str">
            <v/>
          </cell>
          <cell r="G267">
            <v>33696614</v>
          </cell>
          <cell r="H267">
            <v>32981641.499999989</v>
          </cell>
          <cell r="I267">
            <v>33696613.999999993</v>
          </cell>
          <cell r="J267">
            <v>34449825.000000015</v>
          </cell>
        </row>
        <row r="268">
          <cell r="B268" t="str">
            <v>ZAF</v>
          </cell>
          <cell r="C268" t="str">
            <v>South Africa</v>
          </cell>
          <cell r="D268" t="str">
            <v/>
          </cell>
          <cell r="E268" t="str">
            <v/>
          </cell>
          <cell r="F268" t="str">
            <v/>
          </cell>
          <cell r="G268">
            <v>59893885</v>
          </cell>
          <cell r="H268">
            <v>59392255</v>
          </cell>
          <cell r="I268">
            <v>59893885.5</v>
          </cell>
          <cell r="J268">
            <v>60414494.500000015</v>
          </cell>
        </row>
        <row r="269">
          <cell r="B269" t="str">
            <v>ZMB</v>
          </cell>
          <cell r="C269" t="str">
            <v>Zambia</v>
          </cell>
          <cell r="D269" t="str">
            <v/>
          </cell>
          <cell r="E269" t="str">
            <v/>
          </cell>
          <cell r="F269" t="str">
            <v/>
          </cell>
          <cell r="G269">
            <v>20017675</v>
          </cell>
          <cell r="H269">
            <v>19473124.999999996</v>
          </cell>
          <cell r="I269">
            <v>20017675.000000004</v>
          </cell>
          <cell r="J269">
            <v>20569737.500000011</v>
          </cell>
        </row>
        <row r="270">
          <cell r="B270" t="str">
            <v>ZWE</v>
          </cell>
          <cell r="C270" t="str">
            <v>Zimbabwe</v>
          </cell>
          <cell r="D270" t="str">
            <v/>
          </cell>
          <cell r="E270" t="str">
            <v/>
          </cell>
          <cell r="F270" t="str">
            <v/>
          </cell>
          <cell r="G270">
            <v>16320537</v>
          </cell>
          <cell r="H270">
            <v>15993524.000000002</v>
          </cell>
          <cell r="I270">
            <v>16320536.999999996</v>
          </cell>
          <cell r="J270">
            <v>16665408.500000013</v>
          </cell>
        </row>
        <row r="271">
          <cell r="B271" t="str">
            <v>TWN</v>
          </cell>
          <cell r="C271" t="str">
            <v>Taiwan, China</v>
          </cell>
          <cell r="D271" t="str">
            <v>High income</v>
          </cell>
          <cell r="H271">
            <v>23859912.000000011</v>
          </cell>
          <cell r="I271">
            <v>23893394.500000007</v>
          </cell>
          <cell r="J271">
            <v>23923276.500000007</v>
          </cell>
        </row>
        <row r="273">
          <cell r="B273" t="str">
            <v>WLD</v>
          </cell>
          <cell r="C273" t="str">
            <v>World</v>
          </cell>
          <cell r="G273">
            <v>7950946801</v>
          </cell>
          <cell r="H273">
            <v>7909295151.5000019</v>
          </cell>
          <cell r="I273">
            <v>7975105155.4999981</v>
          </cell>
          <cell r="J273">
            <v>8045311447.4999981</v>
          </cell>
        </row>
      </sheetData>
      <sheetData sheetId="2" refreshError="1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Custom 12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8FC5ED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eme/themeOverride1.xml><?xml version="1.0" encoding="utf-8"?>
<a:themeOverride xmlns:a="http://schemas.openxmlformats.org/drawingml/2006/main">
  <a:clrScheme name="Blue Green">
    <a:dk1>
      <a:sysClr val="windowText" lastClr="000000"/>
    </a:dk1>
    <a:lt1>
      <a:sysClr val="window" lastClr="FFFFFF"/>
    </a:lt1>
    <a:dk2>
      <a:srgbClr val="373545"/>
    </a:dk2>
    <a:lt2>
      <a:srgbClr val="CEDBE6"/>
    </a:lt2>
    <a:accent1>
      <a:srgbClr val="3494BA"/>
    </a:accent1>
    <a:accent2>
      <a:srgbClr val="58B6C0"/>
    </a:accent2>
    <a:accent3>
      <a:srgbClr val="75BDA7"/>
    </a:accent3>
    <a:accent4>
      <a:srgbClr val="7A8C8E"/>
    </a:accent4>
    <a:accent5>
      <a:srgbClr val="84ACB6"/>
    </a:accent5>
    <a:accent6>
      <a:srgbClr val="2683C6"/>
    </a:accent6>
    <a:hlink>
      <a:srgbClr val="6B9F25"/>
    </a:hlink>
    <a:folHlink>
      <a:srgbClr val="9F6715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Custom 12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8FC5ED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.xml><?xml version="1.0" encoding="utf-8"?>
<a:themeOverride xmlns:a="http://schemas.openxmlformats.org/drawingml/2006/main">
  <a:clrScheme name="Custom 12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8FC5ED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3.xml><?xml version="1.0" encoding="utf-8"?>
<a:themeOverride xmlns:a="http://schemas.openxmlformats.org/drawingml/2006/main">
  <a:clrScheme name="Custom 12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8FC5ED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4.xml><?xml version="1.0" encoding="utf-8"?>
<a:themeOverride xmlns:a="http://schemas.openxmlformats.org/drawingml/2006/main">
  <a:clrScheme name="Custom 12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8FC5ED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5.xml><?xml version="1.0" encoding="utf-8"?>
<a:themeOverride xmlns:a="http://schemas.openxmlformats.org/drawingml/2006/main">
  <a:clrScheme name="Custom 12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8FC5ED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6.xml><?xml version="1.0" encoding="utf-8"?>
<a:themeOverride xmlns:a="http://schemas.openxmlformats.org/drawingml/2006/main">
  <a:clrScheme name="Custom 12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8FC5ED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Blue Green">
    <a:dk1>
      <a:sysClr val="windowText" lastClr="000000"/>
    </a:dk1>
    <a:lt1>
      <a:sysClr val="window" lastClr="FFFFFF"/>
    </a:lt1>
    <a:dk2>
      <a:srgbClr val="373545"/>
    </a:dk2>
    <a:lt2>
      <a:srgbClr val="CEDBE6"/>
    </a:lt2>
    <a:accent1>
      <a:srgbClr val="3494BA"/>
    </a:accent1>
    <a:accent2>
      <a:srgbClr val="58B6C0"/>
    </a:accent2>
    <a:accent3>
      <a:srgbClr val="75BDA7"/>
    </a:accent3>
    <a:accent4>
      <a:srgbClr val="7A8C8E"/>
    </a:accent4>
    <a:accent5>
      <a:srgbClr val="84ACB6"/>
    </a:accent5>
    <a:accent6>
      <a:srgbClr val="2683C6"/>
    </a:accent6>
    <a:hlink>
      <a:srgbClr val="6B9F25"/>
    </a:hlink>
    <a:folHlink>
      <a:srgbClr val="9F6715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Custom 12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8FC5ED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3.xml"/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4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0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1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5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6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7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8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9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38469-CF49-4803-B99A-304CBB7F8FB5}">
  <sheetPr>
    <tabColor rgb="FF002060"/>
  </sheetPr>
  <dimension ref="B1:L27"/>
  <sheetViews>
    <sheetView showGridLines="0" tabSelected="1" topLeftCell="Z2" zoomScale="83" zoomScaleNormal="40" workbookViewId="0">
      <selection activeCell="AU24" sqref="AU24"/>
    </sheetView>
  </sheetViews>
  <sheetFormatPr defaultRowHeight="14.5" x14ac:dyDescent="0.35"/>
  <cols>
    <col min="2" max="2" width="13.26953125" customWidth="1"/>
    <col min="3" max="3" width="14.54296875" customWidth="1"/>
    <col min="5" max="5" width="13.1796875" customWidth="1"/>
    <col min="6" max="6" width="11.81640625" customWidth="1"/>
  </cols>
  <sheetData>
    <row r="1" spans="2:12" ht="15" thickBot="1" x14ac:dyDescent="0.4">
      <c r="B1" s="16"/>
      <c r="D1" s="16"/>
      <c r="E1" s="16"/>
      <c r="F1" s="16"/>
      <c r="G1" s="16"/>
    </row>
    <row r="2" spans="2:12" ht="15" customHeight="1" thickTop="1" x14ac:dyDescent="0.35">
      <c r="C2" s="33"/>
      <c r="D2" s="32"/>
      <c r="E2" s="493" t="s">
        <v>2</v>
      </c>
      <c r="F2" s="493"/>
      <c r="G2" s="1"/>
    </row>
    <row r="3" spans="2:12" ht="29" x14ac:dyDescent="0.35">
      <c r="B3" s="37" t="s">
        <v>0</v>
      </c>
      <c r="C3" s="34" t="s">
        <v>72</v>
      </c>
      <c r="D3" s="31" t="s">
        <v>1</v>
      </c>
      <c r="E3" s="2" t="s">
        <v>4</v>
      </c>
      <c r="F3" s="2" t="s">
        <v>5</v>
      </c>
      <c r="G3" s="2" t="s">
        <v>6</v>
      </c>
    </row>
    <row r="4" spans="2:12" x14ac:dyDescent="0.35">
      <c r="B4" s="6" t="s">
        <v>27</v>
      </c>
      <c r="C4" t="s">
        <v>30</v>
      </c>
      <c r="D4" s="8">
        <v>2021</v>
      </c>
      <c r="E4" s="7">
        <v>53.867767333984375</v>
      </c>
      <c r="F4" s="7">
        <v>17.13670539855957</v>
      </c>
      <c r="G4" s="7">
        <v>71.004470825195313</v>
      </c>
      <c r="H4" s="7">
        <f>G4+10</f>
        <v>81.004470825195313</v>
      </c>
      <c r="J4" s="9"/>
      <c r="K4" s="7"/>
      <c r="L4" s="7"/>
    </row>
    <row r="5" spans="2:12" x14ac:dyDescent="0.35">
      <c r="B5" s="6" t="s">
        <v>20</v>
      </c>
      <c r="C5" t="s">
        <v>31</v>
      </c>
      <c r="D5" s="8">
        <v>2023</v>
      </c>
      <c r="E5" s="7">
        <v>35.109729766845703</v>
      </c>
      <c r="F5" s="7">
        <v>25.065221786499023</v>
      </c>
      <c r="G5" s="7">
        <v>60.174953460693359</v>
      </c>
      <c r="H5" s="7">
        <f t="shared" ref="H5:H26" si="0">G5+10</f>
        <v>70.174953460693359</v>
      </c>
      <c r="J5" s="9"/>
      <c r="K5" s="7"/>
      <c r="L5" s="7"/>
    </row>
    <row r="6" spans="2:12" x14ac:dyDescent="0.35">
      <c r="B6" s="6" t="s">
        <v>19</v>
      </c>
      <c r="C6" t="s">
        <v>32</v>
      </c>
      <c r="D6" s="8">
        <v>2021</v>
      </c>
      <c r="E6" s="7">
        <v>31.99846076965332</v>
      </c>
      <c r="F6" s="7">
        <v>25.941425323486328</v>
      </c>
      <c r="G6" s="7">
        <v>57.939888000488281</v>
      </c>
      <c r="H6" s="7">
        <f t="shared" si="0"/>
        <v>67.939888000488281</v>
      </c>
      <c r="J6" s="9"/>
      <c r="K6" s="7"/>
      <c r="L6" s="7"/>
    </row>
    <row r="7" spans="2:12" x14ac:dyDescent="0.35">
      <c r="B7" s="6" t="s">
        <v>18</v>
      </c>
      <c r="C7" t="s">
        <v>33</v>
      </c>
      <c r="D7" s="8">
        <v>2022</v>
      </c>
      <c r="E7" s="7">
        <v>31.91087532043457</v>
      </c>
      <c r="F7" s="7">
        <v>23.455238342285156</v>
      </c>
      <c r="G7" s="7">
        <v>55.366111755371094</v>
      </c>
      <c r="H7" s="7">
        <f t="shared" si="0"/>
        <v>65.366111755371094</v>
      </c>
      <c r="J7" s="9"/>
      <c r="K7" s="7"/>
      <c r="L7" s="7"/>
    </row>
    <row r="8" spans="2:12" x14ac:dyDescent="0.35">
      <c r="B8" s="6" t="s">
        <v>14</v>
      </c>
      <c r="C8" t="s">
        <v>34</v>
      </c>
      <c r="D8" s="8">
        <v>2022</v>
      </c>
      <c r="E8" s="7">
        <v>19.512697219848633</v>
      </c>
      <c r="F8" s="7">
        <v>21.709625244140625</v>
      </c>
      <c r="G8" s="7">
        <v>41.222324371337891</v>
      </c>
      <c r="H8" s="7">
        <f t="shared" si="0"/>
        <v>51.222324371337891</v>
      </c>
      <c r="J8" s="9"/>
      <c r="K8" s="7"/>
      <c r="L8" s="7"/>
    </row>
    <row r="9" spans="2:12" x14ac:dyDescent="0.35">
      <c r="B9" s="6" t="s">
        <v>17</v>
      </c>
      <c r="C9" t="s">
        <v>35</v>
      </c>
      <c r="D9" s="8">
        <v>2023</v>
      </c>
      <c r="E9" s="7">
        <v>15.846808433532715</v>
      </c>
      <c r="F9" s="7">
        <v>24.52301025390625</v>
      </c>
      <c r="G9" s="7">
        <v>40.369815826416016</v>
      </c>
      <c r="H9" s="7">
        <f t="shared" si="0"/>
        <v>50.369815826416016</v>
      </c>
      <c r="J9" s="9"/>
      <c r="K9" s="7"/>
      <c r="L9" s="7"/>
    </row>
    <row r="10" spans="2:12" x14ac:dyDescent="0.35">
      <c r="B10" s="6" t="s">
        <v>25</v>
      </c>
      <c r="C10" t="s">
        <v>36</v>
      </c>
      <c r="D10" s="8">
        <v>2023</v>
      </c>
      <c r="E10" s="7">
        <v>15.566752433776855</v>
      </c>
      <c r="F10" s="7">
        <v>23.091104507446289</v>
      </c>
      <c r="G10" s="7">
        <v>38.657855987548828</v>
      </c>
      <c r="H10" s="7">
        <f t="shared" si="0"/>
        <v>48.657855987548828</v>
      </c>
      <c r="J10" s="9"/>
      <c r="K10" s="7"/>
      <c r="L10" s="7"/>
    </row>
    <row r="11" spans="2:12" x14ac:dyDescent="0.35">
      <c r="B11" t="s">
        <v>23</v>
      </c>
      <c r="C11" t="s">
        <v>37</v>
      </c>
      <c r="D11" s="8">
        <v>2022</v>
      </c>
      <c r="E11" s="7">
        <v>12.462396621704102</v>
      </c>
      <c r="F11" s="7">
        <v>25.205045700073242</v>
      </c>
      <c r="G11" s="7">
        <v>37.667442321777344</v>
      </c>
      <c r="H11" s="7">
        <f t="shared" si="0"/>
        <v>47.667442321777344</v>
      </c>
      <c r="J11" s="9"/>
      <c r="K11" s="7"/>
      <c r="L11" s="7"/>
    </row>
    <row r="12" spans="2:12" x14ac:dyDescent="0.35">
      <c r="B12" s="6" t="s">
        <v>21</v>
      </c>
      <c r="C12" t="s">
        <v>40</v>
      </c>
      <c r="D12" s="8">
        <v>2022</v>
      </c>
      <c r="E12" s="7">
        <v>10.268985748291016</v>
      </c>
      <c r="F12" s="7">
        <v>21.706216812133789</v>
      </c>
      <c r="G12" s="7">
        <v>31.975204467773438</v>
      </c>
      <c r="H12" s="7">
        <f t="shared" si="0"/>
        <v>41.975204467773438</v>
      </c>
      <c r="J12" s="9"/>
      <c r="K12" s="7"/>
      <c r="L12" s="7"/>
    </row>
    <row r="13" spans="2:12" x14ac:dyDescent="0.35">
      <c r="B13" t="s">
        <v>24</v>
      </c>
      <c r="C13" t="s">
        <v>38</v>
      </c>
      <c r="D13" s="8">
        <v>2022</v>
      </c>
      <c r="E13" s="7">
        <v>12.367045402526855</v>
      </c>
      <c r="F13" s="7">
        <v>18.956794738769531</v>
      </c>
      <c r="G13" s="7">
        <v>31.323837280273438</v>
      </c>
      <c r="H13" s="7">
        <f t="shared" si="0"/>
        <v>41.323837280273438</v>
      </c>
      <c r="J13" s="9"/>
      <c r="K13" s="7"/>
      <c r="L13" s="7"/>
    </row>
    <row r="14" spans="2:12" x14ac:dyDescent="0.35">
      <c r="B14" s="6" t="s">
        <v>12</v>
      </c>
      <c r="C14" t="s">
        <v>39</v>
      </c>
      <c r="D14" s="8">
        <v>2022</v>
      </c>
      <c r="E14" s="7">
        <v>10.865315437316895</v>
      </c>
      <c r="F14" s="7">
        <v>18.57042121887207</v>
      </c>
      <c r="G14" s="7">
        <v>29.435735702514648</v>
      </c>
      <c r="H14" s="7">
        <f t="shared" si="0"/>
        <v>39.435735702514648</v>
      </c>
      <c r="J14" s="9"/>
      <c r="K14" s="7"/>
      <c r="L14" s="7"/>
    </row>
    <row r="15" spans="2:12" x14ac:dyDescent="0.35">
      <c r="B15" s="6" t="s">
        <v>16</v>
      </c>
      <c r="C15" t="s">
        <v>42</v>
      </c>
      <c r="D15" s="8">
        <v>2022</v>
      </c>
      <c r="E15" s="7">
        <v>9.0519723892211914</v>
      </c>
      <c r="F15" s="7">
        <v>20.271793365478516</v>
      </c>
      <c r="G15" s="7">
        <v>29.323764801025391</v>
      </c>
      <c r="H15" s="7">
        <f t="shared" si="0"/>
        <v>39.323764801025391</v>
      </c>
      <c r="J15" s="9"/>
      <c r="K15" s="7"/>
      <c r="L15" s="7"/>
    </row>
    <row r="16" spans="2:12" x14ac:dyDescent="0.35">
      <c r="B16" s="6" t="s">
        <v>11</v>
      </c>
      <c r="C16" t="s">
        <v>41</v>
      </c>
      <c r="D16" s="8">
        <v>2022</v>
      </c>
      <c r="E16" s="7">
        <v>9.1588373184204102</v>
      </c>
      <c r="F16" s="7">
        <v>12.590672492980957</v>
      </c>
      <c r="G16" s="7">
        <v>21.749509811401367</v>
      </c>
      <c r="H16" s="7">
        <f t="shared" si="0"/>
        <v>31.749509811401367</v>
      </c>
      <c r="J16" s="9"/>
      <c r="K16" s="7"/>
      <c r="L16" s="7"/>
    </row>
    <row r="17" spans="2:12" x14ac:dyDescent="0.35">
      <c r="B17" s="6" t="s">
        <v>10</v>
      </c>
      <c r="C17" t="s">
        <v>44</v>
      </c>
      <c r="D17" s="8">
        <v>2022</v>
      </c>
      <c r="E17" s="7">
        <v>8.1207027435302734</v>
      </c>
      <c r="F17" s="7">
        <v>12.861659049987793</v>
      </c>
      <c r="G17" s="7">
        <v>20.98236083984375</v>
      </c>
      <c r="H17" s="7">
        <f t="shared" si="0"/>
        <v>30.98236083984375</v>
      </c>
      <c r="J17" s="9"/>
      <c r="K17" s="7"/>
      <c r="L17" s="7"/>
    </row>
    <row r="18" spans="2:12" x14ac:dyDescent="0.35">
      <c r="B18" s="6" t="s">
        <v>15</v>
      </c>
      <c r="C18" t="s">
        <v>45</v>
      </c>
      <c r="D18" s="8">
        <v>2023</v>
      </c>
      <c r="E18" s="7">
        <v>6.5896177291870117</v>
      </c>
      <c r="F18" s="7">
        <v>14.285224914550781</v>
      </c>
      <c r="G18" s="7">
        <v>20.874841690063477</v>
      </c>
      <c r="H18" s="7">
        <f t="shared" si="0"/>
        <v>30.874841690063477</v>
      </c>
      <c r="J18" s="9"/>
      <c r="K18" s="7"/>
      <c r="L18" s="7"/>
    </row>
    <row r="19" spans="2:12" x14ac:dyDescent="0.35">
      <c r="B19" t="s">
        <v>22</v>
      </c>
      <c r="C19" t="s">
        <v>43</v>
      </c>
      <c r="D19" s="8">
        <v>2022</v>
      </c>
      <c r="E19" s="7">
        <v>8.9458808898925781</v>
      </c>
      <c r="F19" s="7">
        <v>10.491399765014648</v>
      </c>
      <c r="G19" s="7">
        <v>19.437280654907227</v>
      </c>
      <c r="H19" s="7">
        <f t="shared" si="0"/>
        <v>29.437280654907227</v>
      </c>
      <c r="J19" s="9"/>
      <c r="K19" s="7"/>
      <c r="L19" s="7"/>
    </row>
    <row r="20" spans="2:12" x14ac:dyDescent="0.35">
      <c r="B20" s="6" t="s">
        <v>26</v>
      </c>
      <c r="C20" t="s">
        <v>46</v>
      </c>
      <c r="D20" s="8">
        <v>2022</v>
      </c>
      <c r="E20" s="7">
        <v>3.9979178905487061</v>
      </c>
      <c r="F20" s="7">
        <v>10.314765930175781</v>
      </c>
      <c r="G20" s="7">
        <v>14.31268310546875</v>
      </c>
      <c r="H20" s="7">
        <f t="shared" si="0"/>
        <v>24.31268310546875</v>
      </c>
      <c r="J20" s="9"/>
      <c r="K20" s="7"/>
      <c r="L20" s="7"/>
    </row>
    <row r="21" spans="2:12" ht="15" thickBot="1" x14ac:dyDescent="0.4">
      <c r="B21" s="12" t="s">
        <v>13</v>
      </c>
      <c r="C21" s="16" t="s">
        <v>47</v>
      </c>
      <c r="D21" s="13">
        <v>2022</v>
      </c>
      <c r="E21" s="87">
        <v>3.2169833183288574</v>
      </c>
      <c r="F21" s="87">
        <v>8.0021905899047852</v>
      </c>
      <c r="G21" s="87">
        <v>11.219173431396484</v>
      </c>
      <c r="H21" s="7">
        <f t="shared" si="0"/>
        <v>21.219173431396484</v>
      </c>
      <c r="J21" s="9"/>
      <c r="K21" s="7"/>
      <c r="L21" s="7"/>
    </row>
    <row r="22" spans="2:12" ht="15" thickTop="1" x14ac:dyDescent="0.35">
      <c r="E22" s="7"/>
      <c r="F22" s="7"/>
      <c r="G22" s="7"/>
      <c r="H22" s="7"/>
      <c r="J22" s="9"/>
    </row>
    <row r="23" spans="2:12" x14ac:dyDescent="0.35">
      <c r="B23" t="s">
        <v>53</v>
      </c>
      <c r="C23" s="18" t="s">
        <v>29</v>
      </c>
      <c r="D23" s="19"/>
      <c r="E23" s="219">
        <v>14.206571375766352</v>
      </c>
      <c r="F23" s="219">
        <v>19.285195684669443</v>
      </c>
      <c r="G23" s="219">
        <v>33.491766934040719</v>
      </c>
      <c r="H23" s="7">
        <f t="shared" si="0"/>
        <v>43.491766934040719</v>
      </c>
    </row>
    <row r="24" spans="2:12" x14ac:dyDescent="0.35">
      <c r="B24" t="s">
        <v>54</v>
      </c>
      <c r="C24" s="20" t="s">
        <v>48</v>
      </c>
      <c r="D24" s="20"/>
      <c r="E24" s="220">
        <v>1.504975490560732</v>
      </c>
      <c r="F24" s="220">
        <v>3.2490701773386816</v>
      </c>
      <c r="G24" s="220">
        <v>4.7540456678994136</v>
      </c>
      <c r="H24" s="7">
        <f t="shared" si="0"/>
        <v>14.754045667899414</v>
      </c>
    </row>
    <row r="25" spans="2:12" x14ac:dyDescent="0.35">
      <c r="E25" s="7"/>
      <c r="F25" s="7"/>
      <c r="G25" s="7"/>
      <c r="H25" s="7"/>
    </row>
    <row r="26" spans="2:12" x14ac:dyDescent="0.35">
      <c r="B26" t="s">
        <v>55</v>
      </c>
      <c r="C26" s="20" t="s">
        <v>29</v>
      </c>
      <c r="D26" s="20"/>
      <c r="E26" s="220">
        <v>16.603263709280228</v>
      </c>
      <c r="F26" s="220">
        <v>18.565473079681396</v>
      </c>
      <c r="G26" s="220">
        <v>35.168736351860893</v>
      </c>
      <c r="H26" s="7">
        <f t="shared" si="0"/>
        <v>45.168736351860893</v>
      </c>
    </row>
    <row r="27" spans="2:12" x14ac:dyDescent="0.35">
      <c r="E27" s="7"/>
      <c r="F27" s="7"/>
      <c r="G27" s="7"/>
      <c r="H27" s="7"/>
    </row>
  </sheetData>
  <sortState xmlns:xlrd2="http://schemas.microsoft.com/office/spreadsheetml/2017/richdata2" ref="C4:G21">
    <sortCondition descending="1" ref="G4:G21"/>
  </sortState>
  <mergeCells count="1">
    <mergeCell ref="E2:F2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BE2B60-5EE9-47B8-8B39-13602B22E942}">
  <sheetPr>
    <tabColor rgb="FF002060"/>
  </sheetPr>
  <dimension ref="A1:BJ70"/>
  <sheetViews>
    <sheetView showGridLines="0" topLeftCell="B28" zoomScale="60" zoomScaleNormal="40" workbookViewId="0">
      <selection activeCell="Q42" sqref="Q42"/>
    </sheetView>
  </sheetViews>
  <sheetFormatPr defaultColWidth="8.7265625" defaultRowHeight="14.5" outlineLevelRow="1" x14ac:dyDescent="0.35"/>
  <cols>
    <col min="1" max="1" width="8.7265625" style="90"/>
    <col min="2" max="2" width="12.1796875" style="90" customWidth="1"/>
    <col min="3" max="3" width="18.81640625" style="90" bestFit="1" customWidth="1"/>
    <col min="4" max="4" width="8.453125" style="90" customWidth="1"/>
    <col min="5" max="7" width="10.453125" style="90" customWidth="1"/>
    <col min="8" max="8" width="9" style="91" customWidth="1"/>
    <col min="9" max="9" width="5" style="91" bestFit="1" customWidth="1"/>
    <col min="10" max="10" width="6.81640625" style="91" customWidth="1"/>
    <col min="11" max="11" width="4.81640625" style="90" customWidth="1"/>
    <col min="12" max="12" width="10.26953125" style="90" customWidth="1"/>
    <col min="13" max="15" width="5" style="90" bestFit="1" customWidth="1"/>
    <col min="16" max="16" width="7.54296875" style="90" customWidth="1"/>
    <col min="17" max="24" width="7.54296875" style="92" customWidth="1"/>
    <col min="25" max="27" width="6.453125" style="92" customWidth="1"/>
    <col min="28" max="29" width="4.81640625" style="92" customWidth="1"/>
    <col min="30" max="30" width="11.81640625" style="92" customWidth="1"/>
    <col min="31" max="31" width="7" style="92" customWidth="1"/>
    <col min="32" max="32" width="5.1796875" style="91" customWidth="1"/>
    <col min="33" max="33" width="5.7265625" style="91" customWidth="1"/>
    <col min="34" max="34" width="5.1796875" style="91" customWidth="1"/>
    <col min="35" max="35" width="1.54296875" style="91" customWidth="1"/>
    <col min="36" max="36" width="5.1796875" style="91" customWidth="1"/>
    <col min="37" max="37" width="5.7265625" style="90" customWidth="1"/>
    <col min="38" max="38" width="5.1796875" style="90" customWidth="1"/>
    <col min="39" max="39" width="1.453125" style="90" customWidth="1"/>
    <col min="40" max="40" width="5.1796875" style="90" customWidth="1"/>
    <col min="41" max="41" width="5.7265625" style="90" customWidth="1"/>
    <col min="42" max="42" width="5.1796875" style="90" customWidth="1"/>
    <col min="43" max="43" width="6.81640625" style="90" customWidth="1"/>
    <col min="44" max="45" width="4.7265625" style="90" customWidth="1"/>
    <col min="46" max="16384" width="8.7265625" style="90"/>
  </cols>
  <sheetData>
    <row r="1" spans="1:62" x14ac:dyDescent="0.35">
      <c r="A1" s="98"/>
      <c r="B1" s="98"/>
      <c r="C1" s="98"/>
      <c r="Q1" s="90"/>
      <c r="R1" s="90"/>
      <c r="S1" s="90"/>
      <c r="T1" s="90"/>
      <c r="U1" s="90"/>
      <c r="V1" s="90"/>
      <c r="W1" s="90"/>
      <c r="X1" s="90"/>
      <c r="Y1" s="90"/>
      <c r="Z1" s="90"/>
      <c r="AA1" s="90"/>
      <c r="AB1" s="90"/>
      <c r="AC1" s="90"/>
      <c r="AD1" s="90"/>
      <c r="AE1" s="90"/>
      <c r="AF1" s="90"/>
      <c r="AG1" s="90"/>
      <c r="AH1" s="90"/>
      <c r="AI1" s="90"/>
      <c r="AJ1" s="90"/>
    </row>
    <row r="2" spans="1:62" x14ac:dyDescent="0.35">
      <c r="A2" s="92"/>
      <c r="B2" s="92"/>
      <c r="C2" s="92"/>
      <c r="Q2" s="90"/>
      <c r="R2" s="90"/>
      <c r="S2" s="90"/>
      <c r="T2" s="90"/>
      <c r="U2" s="90"/>
      <c r="V2" s="90"/>
      <c r="W2" s="90"/>
      <c r="X2" s="90"/>
      <c r="Y2" s="90"/>
      <c r="Z2" s="90"/>
      <c r="AA2" s="90"/>
      <c r="AB2" s="90"/>
      <c r="AC2" s="90"/>
      <c r="AD2" s="90"/>
      <c r="AE2" s="90"/>
      <c r="AF2" s="90"/>
      <c r="AG2" s="90"/>
      <c r="AH2" s="90"/>
      <c r="AI2" s="90"/>
      <c r="AJ2" s="90"/>
    </row>
    <row r="3" spans="1:62" x14ac:dyDescent="0.35">
      <c r="A3" s="92"/>
      <c r="B3" s="92"/>
      <c r="C3" s="92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0"/>
      <c r="AE3" s="90"/>
      <c r="AF3" s="90"/>
      <c r="AG3" s="90"/>
      <c r="AH3" s="90"/>
      <c r="AI3" s="90"/>
      <c r="AJ3" s="90"/>
      <c r="AX3" s="90">
        <v>100</v>
      </c>
      <c r="BA3" s="90">
        <v>100</v>
      </c>
      <c r="BB3" s="90">
        <v>100</v>
      </c>
      <c r="BC3" s="90">
        <v>100</v>
      </c>
      <c r="BE3" s="98" t="s">
        <v>132</v>
      </c>
    </row>
    <row r="4" spans="1:62" x14ac:dyDescent="0.35">
      <c r="A4" s="92"/>
      <c r="B4" s="92"/>
      <c r="C4" s="92"/>
      <c r="Q4" s="90"/>
      <c r="R4" s="90"/>
      <c r="S4" s="90"/>
      <c r="T4" s="90"/>
      <c r="U4" s="90"/>
      <c r="V4" s="90"/>
      <c r="W4" s="90"/>
      <c r="X4" s="90"/>
      <c r="Y4" s="90"/>
      <c r="Z4" s="90"/>
      <c r="AA4" s="90"/>
      <c r="AB4" s="90"/>
      <c r="AC4" s="90"/>
      <c r="AD4" s="90"/>
      <c r="AE4" s="90"/>
      <c r="AF4" s="90"/>
      <c r="AG4" s="90"/>
      <c r="AH4" s="90"/>
      <c r="AI4" s="90"/>
      <c r="AJ4" s="90"/>
      <c r="AX4" s="98" t="s">
        <v>131</v>
      </c>
      <c r="AY4" s="98" t="s">
        <v>131</v>
      </c>
      <c r="AZ4" s="98" t="s">
        <v>131</v>
      </c>
      <c r="BA4" s="98" t="s">
        <v>131</v>
      </c>
      <c r="BB4" s="98" t="s">
        <v>131</v>
      </c>
      <c r="BC4" s="98" t="s">
        <v>131</v>
      </c>
      <c r="BD4" s="132" t="s">
        <v>131</v>
      </c>
      <c r="BE4" s="98" t="s">
        <v>131</v>
      </c>
      <c r="BH4" s="98" t="s">
        <v>130</v>
      </c>
      <c r="BI4" s="98" t="s">
        <v>78</v>
      </c>
      <c r="BJ4" s="98" t="s">
        <v>77</v>
      </c>
    </row>
    <row r="5" spans="1:62" x14ac:dyDescent="0.35">
      <c r="A5" s="92"/>
      <c r="B5" s="92"/>
      <c r="C5" s="92"/>
      <c r="Q5" s="90"/>
      <c r="R5" s="90"/>
      <c r="S5" s="90"/>
      <c r="T5" s="90"/>
      <c r="U5" s="90"/>
      <c r="V5" s="90"/>
      <c r="W5" s="90"/>
      <c r="X5" s="90"/>
      <c r="Y5" s="90"/>
      <c r="Z5" s="90"/>
      <c r="AA5" s="90"/>
      <c r="AB5" s="90"/>
      <c r="AC5" s="90"/>
      <c r="AD5" s="90"/>
      <c r="AE5" s="90"/>
      <c r="AF5" s="90"/>
      <c r="AG5" s="90"/>
      <c r="AH5" s="90"/>
      <c r="AI5" s="90"/>
      <c r="AJ5" s="90"/>
      <c r="AX5" s="186" t="s">
        <v>173</v>
      </c>
      <c r="AY5" s="186" t="s">
        <v>174</v>
      </c>
      <c r="AZ5" s="186" t="s">
        <v>175</v>
      </c>
      <c r="BA5" s="143" t="s">
        <v>129</v>
      </c>
      <c r="BB5" s="143" t="s">
        <v>128</v>
      </c>
      <c r="BC5" s="143" t="s">
        <v>104</v>
      </c>
      <c r="BD5" s="144" t="s">
        <v>127</v>
      </c>
      <c r="BE5" s="143" t="s">
        <v>126</v>
      </c>
      <c r="BH5" s="98" t="s">
        <v>125</v>
      </c>
      <c r="BI5" s="140">
        <v>-13.287121305146757</v>
      </c>
      <c r="BJ5" s="140">
        <v>27.99847976649853</v>
      </c>
    </row>
    <row r="6" spans="1:62" x14ac:dyDescent="0.35">
      <c r="A6" s="92"/>
      <c r="B6" s="92"/>
      <c r="Q6" s="90"/>
      <c r="R6" s="90"/>
      <c r="S6" s="90"/>
      <c r="T6" s="90"/>
      <c r="U6" s="90"/>
      <c r="V6" s="90"/>
      <c r="W6" s="90"/>
      <c r="X6" s="90"/>
      <c r="Y6" s="90"/>
      <c r="Z6" s="90"/>
      <c r="AA6" s="90"/>
      <c r="AB6" s="90"/>
      <c r="AC6" s="90"/>
      <c r="AD6" s="90"/>
      <c r="AE6" s="90"/>
      <c r="AF6" s="90"/>
      <c r="AG6" s="90"/>
      <c r="AH6" s="90"/>
      <c r="AI6" s="90"/>
      <c r="AJ6" s="90"/>
      <c r="AV6" s="90">
        <v>1</v>
      </c>
      <c r="AW6" s="142" t="s">
        <v>52</v>
      </c>
      <c r="AX6" s="92">
        <v>88.998309243136688</v>
      </c>
      <c r="AY6" s="91">
        <v>1.8404452532881483</v>
      </c>
      <c r="AZ6" s="91">
        <v>3.9919295728712596</v>
      </c>
      <c r="BA6" s="92">
        <v>31.218233714069303</v>
      </c>
      <c r="BB6" s="92">
        <v>58.628749194020799</v>
      </c>
      <c r="BC6" s="92">
        <v>10.153018381839438</v>
      </c>
      <c r="BD6" s="218">
        <v>0.77990760278359195</v>
      </c>
      <c r="BE6" s="218">
        <v>0.95860696621671793</v>
      </c>
      <c r="BH6" s="98" t="s">
        <v>124</v>
      </c>
      <c r="BI6" s="140">
        <v>-70.574338377894932</v>
      </c>
      <c r="BJ6" s="140">
        <v>61.56485942064446</v>
      </c>
    </row>
    <row r="7" spans="1:62" x14ac:dyDescent="0.35">
      <c r="A7" s="92"/>
      <c r="B7" s="92"/>
      <c r="AD7" s="90"/>
      <c r="AE7" s="90"/>
      <c r="AF7" s="90"/>
      <c r="AG7" s="90"/>
      <c r="AH7" s="90"/>
      <c r="AI7" s="90"/>
      <c r="AJ7" s="90"/>
      <c r="AV7" s="90">
        <v>2</v>
      </c>
      <c r="AW7" s="142" t="s">
        <v>123</v>
      </c>
      <c r="AX7" s="92">
        <v>70.997233043487014</v>
      </c>
      <c r="AY7" s="91">
        <v>1.5785776874274022</v>
      </c>
      <c r="AZ7" s="91">
        <v>3.7618301409058876</v>
      </c>
      <c r="BA7" s="92">
        <v>26.134677842838883</v>
      </c>
      <c r="BB7" s="92">
        <v>63.381445816123993</v>
      </c>
      <c r="BC7" s="92">
        <v>10.483839329277959</v>
      </c>
      <c r="BD7" s="218">
        <v>0.5434715914241538</v>
      </c>
      <c r="BE7" s="218">
        <v>0.8411526104955761</v>
      </c>
      <c r="BH7" s="98" t="s">
        <v>122</v>
      </c>
      <c r="BI7" s="140">
        <v>-16.13854102103711</v>
      </c>
      <c r="BJ7" s="140">
        <v>10.436643638999584</v>
      </c>
    </row>
    <row r="8" spans="1:62" x14ac:dyDescent="0.35">
      <c r="A8" s="92"/>
      <c r="B8" s="92"/>
      <c r="AF8" s="141"/>
      <c r="AJ8" s="141"/>
      <c r="AV8" s="90">
        <v>3</v>
      </c>
      <c r="AW8" s="142" t="s">
        <v>78</v>
      </c>
      <c r="AX8" s="92">
        <v>43.046143107951551</v>
      </c>
      <c r="AY8" s="91">
        <v>0.99142072887896038</v>
      </c>
      <c r="AZ8" s="91">
        <v>2.9265563444379872</v>
      </c>
      <c r="BA8" s="92">
        <v>13.287121305146757</v>
      </c>
      <c r="BB8" s="92">
        <v>70.574338377894932</v>
      </c>
      <c r="BC8" s="92">
        <v>16.13854102103711</v>
      </c>
      <c r="BD8" s="218">
        <v>0.1979671129065117</v>
      </c>
      <c r="BE8" s="218">
        <v>0.56183583842911666</v>
      </c>
      <c r="BH8" s="98"/>
      <c r="BI8" s="141"/>
      <c r="BJ8" s="141"/>
    </row>
    <row r="9" spans="1:62" x14ac:dyDescent="0.35">
      <c r="A9" s="92"/>
      <c r="B9" s="92"/>
      <c r="AF9" s="357"/>
      <c r="AJ9" s="358"/>
      <c r="BH9" s="98"/>
      <c r="BI9" s="92"/>
      <c r="BJ9" s="92"/>
    </row>
    <row r="10" spans="1:62" x14ac:dyDescent="0.35">
      <c r="A10" s="92"/>
      <c r="B10" s="92"/>
      <c r="C10" s="99"/>
      <c r="D10" s="99"/>
      <c r="E10" s="99"/>
      <c r="F10" s="99"/>
      <c r="G10" s="99"/>
      <c r="H10" s="99"/>
      <c r="I10" s="99"/>
      <c r="J10" s="99"/>
      <c r="K10" s="99"/>
      <c r="L10" s="99"/>
      <c r="M10" s="99"/>
      <c r="N10" s="99"/>
      <c r="O10" s="99"/>
      <c r="P10" s="99"/>
      <c r="Q10" s="99"/>
      <c r="R10" s="99"/>
      <c r="S10" s="125"/>
      <c r="T10" s="125"/>
      <c r="U10" s="125"/>
      <c r="V10" s="125"/>
      <c r="W10" s="125"/>
      <c r="X10" s="125"/>
      <c r="Y10" s="125"/>
      <c r="Z10" s="125"/>
      <c r="AA10" s="125"/>
      <c r="AD10" s="90"/>
      <c r="AE10" s="90"/>
      <c r="AF10" s="90"/>
      <c r="AG10" s="90"/>
      <c r="AH10" s="90"/>
      <c r="AI10" s="90"/>
      <c r="AJ10" s="90"/>
      <c r="AX10" s="91"/>
      <c r="AY10" s="91"/>
      <c r="AZ10" s="91"/>
      <c r="BD10" s="91"/>
      <c r="BH10" s="139"/>
      <c r="BI10" s="92"/>
      <c r="BJ10" s="92"/>
    </row>
    <row r="11" spans="1:62" x14ac:dyDescent="0.35">
      <c r="A11" s="92"/>
      <c r="B11" s="177"/>
      <c r="C11" s="127"/>
      <c r="D11" s="116"/>
      <c r="E11" s="137" t="s">
        <v>121</v>
      </c>
      <c r="F11" s="122"/>
      <c r="G11" s="122"/>
      <c r="H11" s="121"/>
      <c r="I11" s="123" t="s">
        <v>120</v>
      </c>
      <c r="J11" s="122"/>
      <c r="K11" s="122"/>
      <c r="L11" s="121"/>
      <c r="M11" s="138" t="s">
        <v>119</v>
      </c>
      <c r="N11" s="126"/>
      <c r="O11" s="126"/>
      <c r="P11" s="114"/>
      <c r="Q11" s="138" t="s">
        <v>118</v>
      </c>
      <c r="R11" s="126"/>
      <c r="S11" s="128"/>
      <c r="T11" s="127"/>
      <c r="U11" s="131" t="s">
        <v>117</v>
      </c>
      <c r="V11" s="130"/>
      <c r="W11" s="130"/>
      <c r="X11" s="129"/>
      <c r="Y11" s="125"/>
      <c r="Z11" s="125"/>
      <c r="AA11" s="125"/>
      <c r="AD11" s="125"/>
      <c r="AE11" s="99"/>
      <c r="AG11" s="100"/>
      <c r="AH11" s="100"/>
      <c r="AI11" s="100"/>
      <c r="AJ11" s="100"/>
      <c r="AK11" s="125"/>
      <c r="AL11" s="99"/>
      <c r="AM11" s="99"/>
      <c r="AN11" s="359"/>
      <c r="AO11" s="100"/>
      <c r="AP11" s="100"/>
    </row>
    <row r="12" spans="1:62" x14ac:dyDescent="0.35">
      <c r="A12" s="92"/>
      <c r="B12" s="181" t="s">
        <v>99</v>
      </c>
      <c r="C12" s="175"/>
      <c r="D12" s="134"/>
      <c r="E12" s="97" t="s">
        <v>75</v>
      </c>
      <c r="F12" s="97" t="s">
        <v>76</v>
      </c>
      <c r="G12" s="97" t="s">
        <v>78</v>
      </c>
      <c r="H12" s="96" t="s">
        <v>9</v>
      </c>
      <c r="I12" s="133" t="s">
        <v>75</v>
      </c>
      <c r="J12" s="97" t="s">
        <v>76</v>
      </c>
      <c r="K12" s="97" t="s">
        <v>78</v>
      </c>
      <c r="L12" s="96" t="s">
        <v>9</v>
      </c>
      <c r="M12" s="133" t="s">
        <v>75</v>
      </c>
      <c r="N12" s="136" t="s">
        <v>76</v>
      </c>
      <c r="O12" s="136" t="s">
        <v>78</v>
      </c>
      <c r="P12" s="135" t="s">
        <v>9</v>
      </c>
      <c r="Q12" s="134" t="s">
        <v>75</v>
      </c>
      <c r="R12" s="136" t="s">
        <v>76</v>
      </c>
      <c r="S12" s="130" t="s">
        <v>78</v>
      </c>
      <c r="T12" s="129" t="s">
        <v>9</v>
      </c>
      <c r="U12" s="134" t="s">
        <v>75</v>
      </c>
      <c r="V12" s="136" t="s">
        <v>76</v>
      </c>
      <c r="W12" s="130" t="s">
        <v>78</v>
      </c>
      <c r="X12" s="129" t="s">
        <v>9</v>
      </c>
      <c r="Y12" s="125"/>
      <c r="Z12" s="125"/>
      <c r="AA12" s="125"/>
      <c r="AD12" s="381" t="s">
        <v>116</v>
      </c>
      <c r="AE12" s="99"/>
      <c r="AF12" s="100"/>
      <c r="AG12" s="100"/>
      <c r="AH12" s="100"/>
      <c r="AI12" s="100"/>
      <c r="AJ12" s="100"/>
      <c r="AK12" s="125"/>
      <c r="AL12" s="99"/>
      <c r="AM12" s="99"/>
      <c r="AN12" s="100"/>
      <c r="AO12" s="100"/>
      <c r="AP12" s="100"/>
    </row>
    <row r="13" spans="1:62" ht="18.5" outlineLevel="1" x14ac:dyDescent="0.35">
      <c r="A13" s="92"/>
      <c r="B13" s="178"/>
      <c r="C13"/>
      <c r="D13" s="170"/>
      <c r="E13" s="171" t="s">
        <v>114</v>
      </c>
      <c r="F13" s="171" t="s">
        <v>115</v>
      </c>
      <c r="G13" s="171"/>
      <c r="H13" s="172"/>
      <c r="I13"/>
      <c r="J13"/>
      <c r="K13"/>
      <c r="L13"/>
      <c r="M13" s="170"/>
      <c r="N13" s="171"/>
      <c r="O13" s="171"/>
      <c r="P13" s="172"/>
      <c r="Q13"/>
      <c r="R13"/>
      <c r="S13"/>
      <c r="T13"/>
      <c r="U13" s="170"/>
      <c r="V13" s="171"/>
      <c r="W13" s="171"/>
      <c r="X13" s="172"/>
      <c r="Y13" s="100"/>
      <c r="Z13" s="100"/>
      <c r="AA13" s="100"/>
      <c r="AD13" s="68"/>
      <c r="AE13" s="68"/>
      <c r="AF13" s="93"/>
      <c r="AG13" s="93"/>
      <c r="AH13" s="93"/>
      <c r="AI13" s="93"/>
      <c r="AJ13" s="93"/>
      <c r="AK13" s="95"/>
      <c r="AL13" s="95"/>
      <c r="AM13" s="95"/>
      <c r="AN13" s="95"/>
      <c r="AO13" s="95"/>
      <c r="AP13" s="95"/>
      <c r="AW13" s="217" t="s">
        <v>217</v>
      </c>
    </row>
    <row r="14" spans="1:62" outlineLevel="1" x14ac:dyDescent="0.35">
      <c r="A14" s="92"/>
      <c r="B14" s="178"/>
      <c r="C14"/>
      <c r="D14" s="173"/>
      <c r="E14" t="s">
        <v>113</v>
      </c>
      <c r="F14"/>
      <c r="G14"/>
      <c r="H14" s="174"/>
      <c r="I14" t="s">
        <v>112</v>
      </c>
      <c r="J14"/>
      <c r="K14"/>
      <c r="L14"/>
      <c r="M14" s="173" t="s">
        <v>111</v>
      </c>
      <c r="N14"/>
      <c r="O14"/>
      <c r="P14" s="174"/>
      <c r="Q14" t="s">
        <v>110</v>
      </c>
      <c r="R14"/>
      <c r="S14"/>
      <c r="T14"/>
      <c r="U14" s="173" t="s">
        <v>109</v>
      </c>
      <c r="V14"/>
      <c r="W14"/>
      <c r="X14" s="174"/>
      <c r="Y14" s="99"/>
      <c r="Z14" s="99"/>
      <c r="AA14" s="99"/>
      <c r="AD14" s="499" t="s">
        <v>0</v>
      </c>
      <c r="AE14" s="499" t="s">
        <v>1</v>
      </c>
      <c r="AF14" s="498" t="s">
        <v>75</v>
      </c>
      <c r="AG14" s="498"/>
      <c r="AH14" s="498"/>
      <c r="AI14" s="373"/>
      <c r="AJ14" s="498" t="s">
        <v>123</v>
      </c>
      <c r="AK14" s="498"/>
      <c r="AL14" s="498"/>
      <c r="AM14" s="373"/>
      <c r="AN14" s="498" t="s">
        <v>78</v>
      </c>
      <c r="AO14" s="498"/>
      <c r="AP14" s="498"/>
    </row>
    <row r="15" spans="1:62" outlineLevel="1" x14ac:dyDescent="0.35">
      <c r="A15" s="92"/>
      <c r="B15" s="179"/>
      <c r="C15" t="s">
        <v>108</v>
      </c>
      <c r="D15" s="173" t="s">
        <v>107</v>
      </c>
      <c r="E15">
        <v>1</v>
      </c>
      <c r="F15">
        <v>2</v>
      </c>
      <c r="G15">
        <v>3</v>
      </c>
      <c r="H15" s="174">
        <v>100</v>
      </c>
      <c r="I15">
        <v>1</v>
      </c>
      <c r="J15">
        <v>2</v>
      </c>
      <c r="K15">
        <v>3</v>
      </c>
      <c r="L15">
        <v>100</v>
      </c>
      <c r="M15" s="173">
        <v>1</v>
      </c>
      <c r="N15">
        <v>2</v>
      </c>
      <c r="O15">
        <v>3</v>
      </c>
      <c r="P15" s="174">
        <v>100</v>
      </c>
      <c r="Q15">
        <v>1</v>
      </c>
      <c r="R15">
        <v>2</v>
      </c>
      <c r="S15">
        <v>3</v>
      </c>
      <c r="T15">
        <v>100</v>
      </c>
      <c r="U15" s="173">
        <v>1</v>
      </c>
      <c r="V15">
        <v>2</v>
      </c>
      <c r="W15">
        <v>3</v>
      </c>
      <c r="X15" s="174">
        <v>100</v>
      </c>
      <c r="Y15" s="125"/>
      <c r="Z15" s="125"/>
      <c r="AA15" s="125"/>
      <c r="AB15" s="90"/>
      <c r="AC15" s="132"/>
      <c r="AD15" s="500"/>
      <c r="AE15" s="500" t="s">
        <v>107</v>
      </c>
      <c r="AF15" s="374" t="s">
        <v>125</v>
      </c>
      <c r="AG15" s="374" t="s">
        <v>124</v>
      </c>
      <c r="AH15" s="374" t="s">
        <v>122</v>
      </c>
      <c r="AI15" s="375"/>
      <c r="AJ15" s="374" t="s">
        <v>125</v>
      </c>
      <c r="AK15" s="374" t="s">
        <v>124</v>
      </c>
      <c r="AL15" s="374" t="s">
        <v>122</v>
      </c>
      <c r="AM15" s="375"/>
      <c r="AN15" s="374" t="s">
        <v>125</v>
      </c>
      <c r="AO15" s="374" t="s">
        <v>124</v>
      </c>
      <c r="AP15" s="374" t="s">
        <v>122</v>
      </c>
    </row>
    <row r="16" spans="1:62" x14ac:dyDescent="0.35">
      <c r="A16" s="92"/>
      <c r="B16" s="178">
        <v>45773884</v>
      </c>
      <c r="C16" t="s">
        <v>44</v>
      </c>
      <c r="D16" s="173">
        <v>2022</v>
      </c>
      <c r="E16" s="74">
        <v>0.79027199745178223</v>
      </c>
      <c r="F16" s="74">
        <v>0.79696166515350342</v>
      </c>
      <c r="G16" s="74">
        <v>0.48700961470603943</v>
      </c>
      <c r="H16" s="182">
        <v>0.7943684458732605</v>
      </c>
      <c r="I16" s="74">
        <v>2.0246315002441406</v>
      </c>
      <c r="J16" s="74">
        <v>2.0950028896331787</v>
      </c>
      <c r="K16" s="74">
        <v>1.0160316228866577</v>
      </c>
      <c r="L16" s="74">
        <v>2.0677845478057861</v>
      </c>
      <c r="M16" s="183">
        <v>4.2734723091125488</v>
      </c>
      <c r="N16" s="74">
        <v>4.2690610885620117</v>
      </c>
      <c r="O16" s="74">
        <v>2.8005228042602539</v>
      </c>
      <c r="P16" s="182">
        <v>4.2707672119140625</v>
      </c>
      <c r="Q16" s="74">
        <v>1.0438686609268188</v>
      </c>
      <c r="R16" s="74">
        <v>0.72749930620193481</v>
      </c>
      <c r="S16" s="74">
        <v>0.15525682270526886</v>
      </c>
      <c r="T16" s="74">
        <v>0.8166157603263855</v>
      </c>
      <c r="U16" s="183">
        <v>1.8372443914413452</v>
      </c>
      <c r="V16" s="74">
        <v>1.702989935874939</v>
      </c>
      <c r="W16" s="74">
        <v>1.0789990425109863</v>
      </c>
      <c r="X16" s="182">
        <v>1.7549169063568115</v>
      </c>
      <c r="Y16" s="100"/>
      <c r="Z16" s="100"/>
      <c r="AA16" s="100"/>
      <c r="AB16" s="90"/>
      <c r="AD16" s="376" t="s">
        <v>44</v>
      </c>
      <c r="AE16" s="376">
        <v>2022</v>
      </c>
      <c r="AF16" s="377">
        <v>31.978467106819153</v>
      </c>
      <c r="AG16" s="377">
        <v>64.765971899032593</v>
      </c>
      <c r="AH16" s="377">
        <v>3.2555636018514633</v>
      </c>
      <c r="AI16" s="377"/>
      <c r="AJ16" s="377">
        <v>30.069980025291443</v>
      </c>
      <c r="AK16" s="377">
        <v>64.145267009735107</v>
      </c>
      <c r="AL16" s="377">
        <v>5.7847525924444199</v>
      </c>
      <c r="AM16" s="377"/>
      <c r="AN16" s="377">
        <v>14.176635444164276</v>
      </c>
      <c r="AO16" s="377">
        <v>65.025854110717773</v>
      </c>
      <c r="AP16" s="377">
        <v>20.79751044511795</v>
      </c>
      <c r="AQ16" s="91"/>
      <c r="AR16" s="91"/>
      <c r="AS16" s="91"/>
    </row>
    <row r="17" spans="1:48" x14ac:dyDescent="0.35">
      <c r="A17" s="92"/>
      <c r="B17" s="178">
        <v>12388571</v>
      </c>
      <c r="C17" t="s">
        <v>41</v>
      </c>
      <c r="D17" s="173">
        <v>2022</v>
      </c>
      <c r="E17" s="74">
        <v>1.0102670192718506</v>
      </c>
      <c r="F17" s="74">
        <v>0.89771217107772827</v>
      </c>
      <c r="G17" s="74">
        <v>0.53924417495727539</v>
      </c>
      <c r="H17" s="182">
        <v>0.9449426531791687</v>
      </c>
      <c r="I17" s="74">
        <v>2.414128303527832</v>
      </c>
      <c r="J17" s="74">
        <v>1.7604677677154541</v>
      </c>
      <c r="K17" s="74">
        <v>1.3269363641738892</v>
      </c>
      <c r="L17" s="74">
        <v>2.0042812824249268</v>
      </c>
      <c r="M17" s="183">
        <v>4.4332151412963867</v>
      </c>
      <c r="N17" s="74">
        <v>3.6254639625549316</v>
      </c>
      <c r="O17" s="74">
        <v>3.1547083854675293</v>
      </c>
      <c r="P17" s="182">
        <v>3.9267528057098389</v>
      </c>
      <c r="Q17" s="74">
        <v>0.96776264905929565</v>
      </c>
      <c r="R17" s="74">
        <v>0.23684105277061462</v>
      </c>
      <c r="S17" s="74">
        <v>0.26803174614906311</v>
      </c>
      <c r="T17" s="74">
        <v>0.38786536455154419</v>
      </c>
      <c r="U17" s="183">
        <v>2.3430633544921875</v>
      </c>
      <c r="V17" s="74">
        <v>1.9312130212783813</v>
      </c>
      <c r="W17" s="74">
        <v>1.4084469079971313</v>
      </c>
      <c r="X17" s="182">
        <v>2.0848321914672852</v>
      </c>
      <c r="Y17" s="100"/>
      <c r="Z17" s="100"/>
      <c r="AA17" s="100"/>
      <c r="AB17" s="90"/>
      <c r="AD17" s="376" t="s">
        <v>41</v>
      </c>
      <c r="AE17" s="376">
        <v>2022</v>
      </c>
      <c r="AF17" s="377">
        <v>36.287102103233337</v>
      </c>
      <c r="AG17" s="377">
        <v>59.106749296188354</v>
      </c>
      <c r="AH17" s="377">
        <v>4.606151208281517</v>
      </c>
      <c r="AI17" s="377"/>
      <c r="AJ17" s="377">
        <v>26.835685968399048</v>
      </c>
      <c r="AK17" s="377">
        <v>50.632083415985107</v>
      </c>
      <c r="AL17" s="377">
        <v>22.532230615615845</v>
      </c>
      <c r="AM17" s="377"/>
      <c r="AN17" s="377">
        <v>19.002939760684967</v>
      </c>
      <c r="AO17" s="377">
        <v>67.787975072860718</v>
      </c>
      <c r="AP17" s="377">
        <v>13.209083676338196</v>
      </c>
      <c r="AQ17" s="91"/>
      <c r="AR17" s="91"/>
      <c r="AS17" s="91"/>
    </row>
    <row r="18" spans="1:48" x14ac:dyDescent="0.35">
      <c r="A18" s="92"/>
      <c r="B18" s="178">
        <v>216422446</v>
      </c>
      <c r="C18" t="s">
        <v>39</v>
      </c>
      <c r="D18" s="173">
        <v>2022</v>
      </c>
      <c r="E18" s="74">
        <v>0.83691394329071045</v>
      </c>
      <c r="F18" s="74">
        <v>0.60920488834381104</v>
      </c>
      <c r="G18" s="74">
        <v>0.38622787594795227</v>
      </c>
      <c r="H18" s="182">
        <v>0.68727582693099976</v>
      </c>
      <c r="I18" s="74">
        <v>1.9211291074752808</v>
      </c>
      <c r="J18" s="74">
        <v>1.3700946569442749</v>
      </c>
      <c r="K18" s="74">
        <v>0.77709269523620605</v>
      </c>
      <c r="L18" s="74">
        <v>1.5572652816772461</v>
      </c>
      <c r="M18" s="183">
        <v>3.944223165512085</v>
      </c>
      <c r="N18" s="74">
        <v>3.4722616672515869</v>
      </c>
      <c r="O18" s="74">
        <v>2.6869630813598633</v>
      </c>
      <c r="P18" s="182">
        <v>3.6325733661651611</v>
      </c>
      <c r="Q18" s="74">
        <v>1.086432933807373</v>
      </c>
      <c r="R18" s="74">
        <v>0.55901354551315308</v>
      </c>
      <c r="S18" s="74">
        <v>0.13637934625148773</v>
      </c>
      <c r="T18" s="74">
        <v>0.63507080078125</v>
      </c>
      <c r="U18" s="183"/>
      <c r="V18" s="74"/>
      <c r="W18" s="74"/>
      <c r="X18" s="182"/>
      <c r="Y18" s="100"/>
      <c r="Z18" s="100"/>
      <c r="AA18" s="100"/>
      <c r="AB18" s="90"/>
      <c r="AD18" s="376" t="s">
        <v>39</v>
      </c>
      <c r="AE18" s="376">
        <v>2022</v>
      </c>
      <c r="AF18" s="377">
        <v>34.912154078483582</v>
      </c>
      <c r="AG18" s="377">
        <v>63.709104061126709</v>
      </c>
      <c r="AH18" s="377">
        <v>1.3787428848445415</v>
      </c>
      <c r="AI18" s="377"/>
      <c r="AJ18" s="377">
        <v>25.273481011390686</v>
      </c>
      <c r="AK18" s="377">
        <v>68.813693523406982</v>
      </c>
      <c r="AL18" s="377">
        <v>5.9128228574991226</v>
      </c>
      <c r="AM18" s="377"/>
      <c r="AN18" s="377">
        <v>10.924495756626129</v>
      </c>
      <c r="AO18" s="377">
        <v>71.059948205947876</v>
      </c>
      <c r="AP18" s="377">
        <v>18.015559017658234</v>
      </c>
      <c r="AQ18" s="91"/>
      <c r="AR18" s="91"/>
      <c r="AS18" s="91"/>
    </row>
    <row r="19" spans="1:48" x14ac:dyDescent="0.35">
      <c r="A19" s="92"/>
      <c r="B19" s="178">
        <v>19629590</v>
      </c>
      <c r="C19" t="s">
        <v>47</v>
      </c>
      <c r="D19" s="173">
        <v>2022</v>
      </c>
      <c r="E19" s="74">
        <v>0.58500117063522339</v>
      </c>
      <c r="F19" s="74">
        <v>0.71750485897064209</v>
      </c>
      <c r="G19" s="74">
        <v>0.44863513112068176</v>
      </c>
      <c r="H19" s="182">
        <v>0.67610210180282593</v>
      </c>
      <c r="I19" s="74">
        <v>1.3668324947357178</v>
      </c>
      <c r="J19" s="74">
        <v>1.5732768774032593</v>
      </c>
      <c r="K19" s="74">
        <v>0.92542648315429688</v>
      </c>
      <c r="L19" s="74">
        <v>1.5085904598236084</v>
      </c>
      <c r="M19" s="183">
        <v>3.1334443092346191</v>
      </c>
      <c r="N19" s="74">
        <v>3.5564196109771729</v>
      </c>
      <c r="O19" s="74">
        <v>2.7988085746765137</v>
      </c>
      <c r="P19" s="182">
        <v>3.4238862991333008</v>
      </c>
      <c r="Q19" s="74">
        <v>0.49524989724159241</v>
      </c>
      <c r="R19" s="74">
        <v>0.39516255259513855</v>
      </c>
      <c r="S19" s="74">
        <v>0.16603094339370728</v>
      </c>
      <c r="T19" s="74">
        <v>0.41358190774917603</v>
      </c>
      <c r="U19" s="183"/>
      <c r="V19" s="74"/>
      <c r="W19" s="74"/>
      <c r="X19" s="182"/>
      <c r="Y19" s="100"/>
      <c r="Z19" s="100"/>
      <c r="AA19" s="100"/>
      <c r="AB19" s="90"/>
      <c r="AD19" s="376" t="s">
        <v>47</v>
      </c>
      <c r="AE19" s="376">
        <v>2022</v>
      </c>
      <c r="AF19" s="377">
        <v>23.050424456596375</v>
      </c>
      <c r="AG19" s="377">
        <v>71.299177408218384</v>
      </c>
      <c r="AH19" s="377">
        <v>5.6503999978303909</v>
      </c>
      <c r="AI19" s="377"/>
      <c r="AJ19" s="377">
        <v>23.771171271800995</v>
      </c>
      <c r="AK19" s="377">
        <v>65.569812059402466</v>
      </c>
      <c r="AL19" s="377">
        <v>10.65901443362236</v>
      </c>
      <c r="AM19" s="377"/>
      <c r="AN19" s="377">
        <v>12.477672100067139</v>
      </c>
      <c r="AO19" s="377">
        <v>68.650734424591064</v>
      </c>
      <c r="AP19" s="377">
        <v>18.871593475341797</v>
      </c>
      <c r="AQ19" s="91"/>
      <c r="AR19" s="91"/>
      <c r="AS19" s="91"/>
    </row>
    <row r="20" spans="1:48" x14ac:dyDescent="0.35">
      <c r="A20" s="92"/>
      <c r="B20" s="178">
        <v>52085168</v>
      </c>
      <c r="C20" t="s">
        <v>34</v>
      </c>
      <c r="D20" s="173">
        <v>2022</v>
      </c>
      <c r="E20" s="74">
        <v>0.85218620300292969</v>
      </c>
      <c r="F20" s="74">
        <v>0.66136211156845093</v>
      </c>
      <c r="G20" s="74">
        <v>0.38946059346199036</v>
      </c>
      <c r="H20" s="182">
        <v>0.75000035762786865</v>
      </c>
      <c r="I20" s="74">
        <v>1.4669497013092041</v>
      </c>
      <c r="J20" s="74">
        <v>1.4405975341796875</v>
      </c>
      <c r="K20" s="74">
        <v>0.8449249267578125</v>
      </c>
      <c r="L20" s="74">
        <v>1.4532618522644043</v>
      </c>
      <c r="M20" s="183">
        <v>3.4538137912750244</v>
      </c>
      <c r="N20" s="74">
        <v>3.5553011894226074</v>
      </c>
      <c r="O20" s="74">
        <v>2.6922895908355713</v>
      </c>
      <c r="P20" s="182">
        <v>3.5065286159515381</v>
      </c>
      <c r="Q20" s="74">
        <v>0.36191508173942566</v>
      </c>
      <c r="R20" s="74">
        <v>0.43027892708778381</v>
      </c>
      <c r="S20" s="74">
        <v>0.17590400576591492</v>
      </c>
      <c r="T20" s="74">
        <v>0.39419177174568176</v>
      </c>
      <c r="U20" s="183">
        <v>1.4526544809341431</v>
      </c>
      <c r="V20" s="74">
        <v>1.2936239242553711</v>
      </c>
      <c r="W20" s="74">
        <v>0.8655427098274231</v>
      </c>
      <c r="X20" s="182">
        <v>1.370050311088562</v>
      </c>
      <c r="Y20" s="100"/>
      <c r="Z20" s="100"/>
      <c r="AA20" s="100"/>
      <c r="AB20" s="90"/>
      <c r="AD20" s="376" t="s">
        <v>34</v>
      </c>
      <c r="AE20" s="376">
        <v>2022</v>
      </c>
      <c r="AF20" s="377">
        <v>27.04920768737793</v>
      </c>
      <c r="AG20" s="377">
        <v>55.755037069320679</v>
      </c>
      <c r="AH20" s="377">
        <v>17.19575822353363</v>
      </c>
      <c r="AI20" s="377"/>
      <c r="AJ20" s="377">
        <v>24.436472356319427</v>
      </c>
      <c r="AK20" s="377">
        <v>63.851058483123779</v>
      </c>
      <c r="AL20" s="377">
        <v>11.712468415498734</v>
      </c>
      <c r="AM20" s="377"/>
      <c r="AN20" s="377">
        <v>12.147865444421768</v>
      </c>
      <c r="AO20" s="377">
        <v>73.523533344268799</v>
      </c>
      <c r="AP20" s="377">
        <v>14.328600466251373</v>
      </c>
      <c r="AQ20" s="91"/>
      <c r="AR20" s="91"/>
      <c r="AS20" s="91"/>
    </row>
    <row r="21" spans="1:48" x14ac:dyDescent="0.35">
      <c r="A21" s="92"/>
      <c r="B21" s="178">
        <v>5212173</v>
      </c>
      <c r="C21" t="s">
        <v>45</v>
      </c>
      <c r="D21" s="173">
        <v>2023</v>
      </c>
      <c r="E21" s="74">
        <v>0.85557979345321655</v>
      </c>
      <c r="F21" s="74">
        <v>0.77576053142547607</v>
      </c>
      <c r="G21" s="74">
        <v>0.41468262672424316</v>
      </c>
      <c r="H21" s="182">
        <v>0.80052059888839722</v>
      </c>
      <c r="I21" s="74">
        <v>1.7498437166213989</v>
      </c>
      <c r="J21" s="74">
        <v>1.5458893775939941</v>
      </c>
      <c r="K21" s="74">
        <v>0.95054608583450317</v>
      </c>
      <c r="L21" s="74">
        <v>1.6083559989929199</v>
      </c>
      <c r="M21" s="183">
        <v>3.7277891635894775</v>
      </c>
      <c r="N21" s="74">
        <v>3.5678620338439941</v>
      </c>
      <c r="O21" s="74">
        <v>2.8035752773284912</v>
      </c>
      <c r="P21" s="182">
        <v>3.6168441772460938</v>
      </c>
      <c r="Q21" s="74">
        <v>0.51295137405395508</v>
      </c>
      <c r="R21" s="74">
        <v>0.3586844801902771</v>
      </c>
      <c r="S21" s="74">
        <v>0.13126921653747559</v>
      </c>
      <c r="T21" s="74">
        <v>0.40171414613723755</v>
      </c>
      <c r="U21" s="183">
        <v>1.0133001804351807</v>
      </c>
      <c r="V21" s="74">
        <v>0.87341463565826416</v>
      </c>
      <c r="W21" s="74">
        <v>0.61459708213806152</v>
      </c>
      <c r="X21" s="182">
        <v>0.91625845432281494</v>
      </c>
      <c r="Y21" s="100"/>
      <c r="Z21" s="100"/>
      <c r="AA21" s="100"/>
      <c r="AB21" s="90"/>
      <c r="AD21" s="376" t="s">
        <v>45</v>
      </c>
      <c r="AE21" s="376">
        <v>2023</v>
      </c>
      <c r="AF21" s="377">
        <v>26.897510886192322</v>
      </c>
      <c r="AG21" s="377">
        <v>60.902440547943115</v>
      </c>
      <c r="AH21" s="377">
        <v>12.200050055980682</v>
      </c>
      <c r="AI21" s="377"/>
      <c r="AJ21" s="377">
        <v>23.884567618370056</v>
      </c>
      <c r="AK21" s="377">
        <v>60.919392108917236</v>
      </c>
      <c r="AL21" s="377">
        <v>15.196040272712708</v>
      </c>
      <c r="AM21" s="377"/>
      <c r="AN21" s="377">
        <v>10.146980732679367</v>
      </c>
      <c r="AO21" s="377">
        <v>69.130247831344604</v>
      </c>
      <c r="AP21" s="377">
        <v>20.722773671150208</v>
      </c>
      <c r="AQ21" s="91"/>
      <c r="AR21" s="91"/>
      <c r="AS21" s="91"/>
    </row>
    <row r="22" spans="1:48" x14ac:dyDescent="0.35">
      <c r="A22" s="92"/>
      <c r="B22" s="178">
        <v>11332973</v>
      </c>
      <c r="C22" t="s">
        <v>42</v>
      </c>
      <c r="D22" s="173">
        <v>2022</v>
      </c>
      <c r="E22" s="74">
        <v>1.0847920179367065</v>
      </c>
      <c r="F22" s="74">
        <v>0.94339495897293091</v>
      </c>
      <c r="G22" s="74">
        <v>0.48181271553039551</v>
      </c>
      <c r="H22" s="182">
        <v>0.98691755533218384</v>
      </c>
      <c r="I22" s="74">
        <v>1.6046638488769531</v>
      </c>
      <c r="J22" s="74">
        <v>1.5638446807861328</v>
      </c>
      <c r="K22" s="74">
        <v>0.96454203128814697</v>
      </c>
      <c r="L22" s="74">
        <v>1.5763278007507324</v>
      </c>
      <c r="M22" s="183">
        <v>3.7260010242462158</v>
      </c>
      <c r="N22" s="74">
        <v>3.6759700775146484</v>
      </c>
      <c r="O22" s="74">
        <v>2.7876558303833008</v>
      </c>
      <c r="P22" s="182">
        <v>3.6912703514099121</v>
      </c>
      <c r="Q22" s="74">
        <v>0.60477900505065918</v>
      </c>
      <c r="R22" s="74">
        <v>0.47095748782157898</v>
      </c>
      <c r="S22" s="74">
        <v>0.20837680995464325</v>
      </c>
      <c r="T22" s="74">
        <v>0.5129353404045105</v>
      </c>
      <c r="U22" s="183">
        <v>1.351880669593811</v>
      </c>
      <c r="V22" s="74">
        <v>1.2701708078384399</v>
      </c>
      <c r="W22" s="74">
        <v>0.90869122743606567</v>
      </c>
      <c r="X22" s="182">
        <v>1.2951587438583374</v>
      </c>
      <c r="Y22" s="100"/>
      <c r="Z22" s="100"/>
      <c r="AA22" s="100"/>
      <c r="AB22" s="90"/>
      <c r="AD22" s="376" t="s">
        <v>42</v>
      </c>
      <c r="AE22" s="376">
        <v>2022</v>
      </c>
      <c r="AF22" s="377">
        <v>32.59395956993103</v>
      </c>
      <c r="AG22" s="377">
        <v>53.740185499191284</v>
      </c>
      <c r="AH22" s="377">
        <v>13.665853440761566</v>
      </c>
      <c r="AI22" s="377"/>
      <c r="AJ22" s="377">
        <v>30.332297086715698</v>
      </c>
      <c r="AK22" s="377">
        <v>55.143195390701294</v>
      </c>
      <c r="AL22" s="377">
        <v>14.524507522583008</v>
      </c>
      <c r="AM22" s="377"/>
      <c r="AN22" s="377">
        <v>15.026675164699554</v>
      </c>
      <c r="AO22" s="377">
        <v>68.915677070617676</v>
      </c>
      <c r="AP22" s="377">
        <v>16.057652235031128</v>
      </c>
      <c r="AQ22" s="91"/>
      <c r="AR22" s="91"/>
      <c r="AS22" s="91"/>
    </row>
    <row r="23" spans="1:48" x14ac:dyDescent="0.35">
      <c r="A23" s="92"/>
      <c r="B23" s="178">
        <v>18190484</v>
      </c>
      <c r="C23" t="s">
        <v>35</v>
      </c>
      <c r="D23" s="173">
        <v>2023</v>
      </c>
      <c r="E23" s="74">
        <v>1.3164106607437134</v>
      </c>
      <c r="F23" s="74">
        <v>0.88100743293762207</v>
      </c>
      <c r="G23" s="74">
        <v>0.51442444324493408</v>
      </c>
      <c r="H23" s="182">
        <v>1.0320941209793091</v>
      </c>
      <c r="I23" s="74">
        <v>2.7435836791992188</v>
      </c>
      <c r="J23" s="74">
        <v>1.8767194747924805</v>
      </c>
      <c r="K23" s="74">
        <v>1.1930426359176636</v>
      </c>
      <c r="L23" s="74">
        <v>2.1796419620513916</v>
      </c>
      <c r="M23" s="183">
        <v>5.161564826965332</v>
      </c>
      <c r="N23" s="74">
        <v>4.290524959564209</v>
      </c>
      <c r="O23" s="74">
        <v>3.2180321216583252</v>
      </c>
      <c r="P23" s="182">
        <v>4.5949063301086426</v>
      </c>
      <c r="Q23" s="74">
        <v>0.70187455415725708</v>
      </c>
      <c r="R23" s="74">
        <v>0.61568719148635864</v>
      </c>
      <c r="S23" s="74">
        <v>0.21926552057266235</v>
      </c>
      <c r="T23" s="74">
        <v>0.64044207334518433</v>
      </c>
      <c r="U23" s="183">
        <v>1.9703696966171265</v>
      </c>
      <c r="V23" s="74">
        <v>1.6202003955841064</v>
      </c>
      <c r="W23" s="74">
        <v>1.0317518711090088</v>
      </c>
      <c r="X23" s="182">
        <v>1.7425656318664551</v>
      </c>
      <c r="Y23" s="100"/>
      <c r="Z23" s="100"/>
      <c r="AA23" s="100"/>
      <c r="AB23" s="90"/>
      <c r="AD23" s="376" t="s">
        <v>35</v>
      </c>
      <c r="AE23" s="376">
        <v>2023</v>
      </c>
      <c r="AF23" s="377">
        <v>41.221606731414795</v>
      </c>
      <c r="AG23" s="377">
        <v>48.472318053245544</v>
      </c>
      <c r="AH23" s="377">
        <v>10.306078195571899</v>
      </c>
      <c r="AI23" s="377"/>
      <c r="AJ23" s="377">
        <v>30.356889963150024</v>
      </c>
      <c r="AK23" s="377">
        <v>57.191455364227295</v>
      </c>
      <c r="AL23" s="377">
        <v>12.45165541768074</v>
      </c>
      <c r="AM23" s="377"/>
      <c r="AN23" s="377">
        <v>16.0347580909729</v>
      </c>
      <c r="AO23" s="377">
        <v>65.611088275909424</v>
      </c>
      <c r="AP23" s="377">
        <v>18.354152143001556</v>
      </c>
      <c r="AQ23" s="91"/>
      <c r="AR23" s="91"/>
      <c r="AS23" s="91"/>
    </row>
    <row r="24" spans="1:48" x14ac:dyDescent="0.35">
      <c r="A24" s="92"/>
      <c r="B24" s="178">
        <v>18092026</v>
      </c>
      <c r="C24" t="s">
        <v>33</v>
      </c>
      <c r="D24" s="173">
        <v>2022</v>
      </c>
      <c r="E24" s="74">
        <v>1.0963449478149414</v>
      </c>
      <c r="F24" s="74">
        <v>0.7844584584236145</v>
      </c>
      <c r="G24" s="74">
        <v>0.48896774649620056</v>
      </c>
      <c r="H24" s="182">
        <v>0.95710331201553345</v>
      </c>
      <c r="I24" s="74">
        <v>2.3034970760345459</v>
      </c>
      <c r="J24" s="74">
        <v>2.1268625259399414</v>
      </c>
      <c r="K24" s="74">
        <v>1.4606224298477173</v>
      </c>
      <c r="L24" s="74">
        <v>2.2261233329772949</v>
      </c>
      <c r="M24" s="183">
        <v>4.7349643707275391</v>
      </c>
      <c r="N24" s="74">
        <v>4.4648146629333496</v>
      </c>
      <c r="O24" s="74">
        <v>3.5337917804718018</v>
      </c>
      <c r="P24" s="182">
        <v>4.6166272163391113</v>
      </c>
      <c r="Q24" s="74">
        <v>0.85903173685073853</v>
      </c>
      <c r="R24" s="74">
        <v>0.79572957754135132</v>
      </c>
      <c r="S24" s="74">
        <v>0.28849267959594727</v>
      </c>
      <c r="T24" s="74">
        <v>0.836220383644104</v>
      </c>
      <c r="U24" s="183">
        <v>2.7619669437408447</v>
      </c>
      <c r="V24" s="74">
        <v>2.4375689029693604</v>
      </c>
      <c r="W24" s="74">
        <v>1.5670614242553711</v>
      </c>
      <c r="X24" s="182">
        <v>2.6198666095733643</v>
      </c>
      <c r="Y24" s="100"/>
      <c r="Z24" s="100"/>
      <c r="AA24" s="100"/>
      <c r="AB24" s="90"/>
      <c r="AD24" s="376" t="s">
        <v>33</v>
      </c>
      <c r="AE24" s="376">
        <v>2022</v>
      </c>
      <c r="AF24" s="377">
        <v>35.019013285636902</v>
      </c>
      <c r="AG24" s="377">
        <v>52.009814977645874</v>
      </c>
      <c r="AH24" s="377">
        <v>12.971176207065582</v>
      </c>
      <c r="AI24" s="377"/>
      <c r="AJ24" s="377">
        <v>31.112614274024963</v>
      </c>
      <c r="AK24" s="377">
        <v>60.173892974853516</v>
      </c>
      <c r="AL24" s="377">
        <v>8.7134905159473419</v>
      </c>
      <c r="AM24" s="377"/>
      <c r="AN24" s="377">
        <v>17.85094290971756</v>
      </c>
      <c r="AO24" s="377">
        <v>72.495633363723755</v>
      </c>
      <c r="AP24" s="377">
        <v>9.6534229815006256</v>
      </c>
      <c r="AQ24" s="91"/>
      <c r="AR24" s="91"/>
      <c r="AS24" s="91"/>
    </row>
    <row r="25" spans="1:48" x14ac:dyDescent="0.35">
      <c r="A25" s="92"/>
      <c r="B25" s="178">
        <v>813834</v>
      </c>
      <c r="C25" t="s">
        <v>32</v>
      </c>
      <c r="D25" s="173">
        <v>2021</v>
      </c>
      <c r="E25" s="74">
        <v>0.71827465295791626</v>
      </c>
      <c r="F25" s="74">
        <v>0.66438472270965576</v>
      </c>
      <c r="G25" s="74">
        <v>0.46327108144760132</v>
      </c>
      <c r="H25" s="182">
        <v>0.69436550140380859</v>
      </c>
      <c r="I25" s="74">
        <v>1.8876044750213623</v>
      </c>
      <c r="J25" s="74">
        <v>1.4243855476379395</v>
      </c>
      <c r="K25" s="74">
        <v>1.0657540559768677</v>
      </c>
      <c r="L25" s="74">
        <v>1.6591922044754028</v>
      </c>
      <c r="M25" s="183">
        <v>4.3686561584472656</v>
      </c>
      <c r="N25" s="74">
        <v>3.6441161632537842</v>
      </c>
      <c r="O25" s="74">
        <v>3.0955984592437744</v>
      </c>
      <c r="P25" s="182">
        <v>4.0113868713378906</v>
      </c>
      <c r="Q25" s="74">
        <v>0.73624587059020996</v>
      </c>
      <c r="R25" s="74">
        <v>0.24362905323505402</v>
      </c>
      <c r="S25" s="74">
        <v>0.24765804409980774</v>
      </c>
      <c r="T25" s="74">
        <v>0.43432199954986572</v>
      </c>
      <c r="U25" s="183"/>
      <c r="V25" s="74"/>
      <c r="W25" s="74"/>
      <c r="X25" s="182"/>
      <c r="Y25" s="100"/>
      <c r="Z25" s="100"/>
      <c r="AA25" s="100"/>
      <c r="AB25" s="90"/>
      <c r="AD25" s="376" t="s">
        <v>32</v>
      </c>
      <c r="AE25" s="376">
        <v>2021</v>
      </c>
      <c r="AF25" s="377">
        <v>24.973030388355255</v>
      </c>
      <c r="AG25" s="377">
        <v>67.789912223815918</v>
      </c>
      <c r="AH25" s="377">
        <v>7.2370581328868866</v>
      </c>
      <c r="AI25" s="377"/>
      <c r="AJ25" s="377">
        <v>18.614588677883148</v>
      </c>
      <c r="AK25" s="377">
        <v>56.630301475524902</v>
      </c>
      <c r="AL25" s="377">
        <v>24.727636575698853</v>
      </c>
      <c r="AM25" s="377"/>
      <c r="AN25" s="377">
        <v>11.214753985404968</v>
      </c>
      <c r="AO25" s="377">
        <v>68.383646011352539</v>
      </c>
      <c r="AP25" s="377">
        <v>20.401598513126373</v>
      </c>
      <c r="AQ25" s="91"/>
      <c r="AR25" s="91"/>
      <c r="AS25" s="91"/>
    </row>
    <row r="26" spans="1:48" x14ac:dyDescent="0.35">
      <c r="A26" s="92"/>
      <c r="B26" s="178">
        <v>10593798</v>
      </c>
      <c r="C26" t="s">
        <v>31</v>
      </c>
      <c r="D26" s="173">
        <v>2023</v>
      </c>
      <c r="E26" s="74">
        <v>0.94600701332092285</v>
      </c>
      <c r="F26" s="74">
        <v>0.75089508295059204</v>
      </c>
      <c r="G26" s="74">
        <v>0.51708048582077026</v>
      </c>
      <c r="H26" s="182">
        <v>0.86216294765472412</v>
      </c>
      <c r="I26" s="74">
        <v>1.7921539545059204</v>
      </c>
      <c r="J26" s="74">
        <v>1.6391969919204712</v>
      </c>
      <c r="K26" s="74">
        <v>1.2343181371688843</v>
      </c>
      <c r="L26" s="74">
        <v>1.7258658409118652</v>
      </c>
      <c r="M26" s="183">
        <v>4.2919907569885254</v>
      </c>
      <c r="N26" s="74">
        <v>4.0061678886413574</v>
      </c>
      <c r="O26" s="74">
        <v>3.3603312969207764</v>
      </c>
      <c r="P26" s="182">
        <v>4.168121337890625</v>
      </c>
      <c r="Q26" s="74">
        <v>0.78326517343521118</v>
      </c>
      <c r="R26" s="74">
        <v>0.64510542154312134</v>
      </c>
      <c r="S26" s="74">
        <v>0.38419845700263977</v>
      </c>
      <c r="T26" s="74">
        <v>0.72623276710510254</v>
      </c>
      <c r="U26" s="183"/>
      <c r="V26" s="74"/>
      <c r="W26" s="74"/>
      <c r="X26" s="182"/>
      <c r="Y26" s="100"/>
      <c r="Z26" s="100"/>
      <c r="AA26" s="100"/>
      <c r="AB26" s="90"/>
      <c r="AD26" s="376" t="s">
        <v>31</v>
      </c>
      <c r="AE26" s="376">
        <v>2023</v>
      </c>
      <c r="AF26" s="377">
        <v>30.266368389129639</v>
      </c>
      <c r="AG26" s="377">
        <v>55.135565996170044</v>
      </c>
      <c r="AH26" s="377">
        <v>14.598064124584198</v>
      </c>
      <c r="AI26" s="377"/>
      <c r="AJ26" s="377">
        <v>26.136940717697144</v>
      </c>
      <c r="AK26" s="377">
        <v>59.236407279968262</v>
      </c>
      <c r="AL26" s="377">
        <v>14.626653492450714</v>
      </c>
      <c r="AM26" s="377"/>
      <c r="AN26" s="377">
        <v>16.584372520446777</v>
      </c>
      <c r="AO26" s="377">
        <v>69.448387622833252</v>
      </c>
      <c r="AP26" s="377">
        <v>13.967239856719971</v>
      </c>
      <c r="AQ26" s="91"/>
      <c r="AR26" s="91"/>
      <c r="AS26" s="91"/>
    </row>
    <row r="27" spans="1:48" x14ac:dyDescent="0.35">
      <c r="A27" s="92"/>
      <c r="B27" s="178">
        <v>128455567</v>
      </c>
      <c r="C27" t="s">
        <v>40</v>
      </c>
      <c r="D27" s="173">
        <v>2022</v>
      </c>
      <c r="E27" s="74">
        <v>0.985973060131073</v>
      </c>
      <c r="F27" s="74">
        <v>0.78157681226730347</v>
      </c>
      <c r="G27" s="74">
        <v>0.43511372804641724</v>
      </c>
      <c r="H27" s="182">
        <v>0.84397870302200317</v>
      </c>
      <c r="I27" s="74">
        <v>1.7316185235977173</v>
      </c>
      <c r="J27" s="74">
        <v>1.6914368867874146</v>
      </c>
      <c r="K27" s="74">
        <v>1.174940824508667</v>
      </c>
      <c r="L27" s="74">
        <v>1.7043089866638184</v>
      </c>
      <c r="M27" s="183">
        <v>4.0975828170776367</v>
      </c>
      <c r="N27" s="74">
        <v>4.0824122428894043</v>
      </c>
      <c r="O27" s="74">
        <v>3.1993331909179688</v>
      </c>
      <c r="P27" s="182">
        <v>4.0872721672058105</v>
      </c>
      <c r="Q27" s="74">
        <v>0.52584397792816162</v>
      </c>
      <c r="R27" s="74">
        <v>0.57448416948318481</v>
      </c>
      <c r="S27" s="74">
        <v>0.24828632175922394</v>
      </c>
      <c r="T27" s="74">
        <v>0.55543941259384155</v>
      </c>
      <c r="U27" s="183">
        <v>1.551680326461792</v>
      </c>
      <c r="V27" s="74">
        <v>1.3519043922424316</v>
      </c>
      <c r="W27" s="74">
        <v>0.8973878026008606</v>
      </c>
      <c r="X27" s="182">
        <v>1.4159018993377686</v>
      </c>
      <c r="Y27" s="100"/>
      <c r="Z27" s="100"/>
      <c r="AA27" s="100"/>
      <c r="AB27" s="90"/>
      <c r="AD27" s="376" t="s">
        <v>40</v>
      </c>
      <c r="AE27" s="376">
        <v>2022</v>
      </c>
      <c r="AF27" s="377">
        <v>27.674767374992371</v>
      </c>
      <c r="AG27" s="377">
        <v>50.234568119049072</v>
      </c>
      <c r="AH27" s="377">
        <v>22.090665996074677</v>
      </c>
      <c r="AI27" s="377"/>
      <c r="AJ27" s="377">
        <v>26.822450757026672</v>
      </c>
      <c r="AK27" s="377">
        <v>59.020978212356567</v>
      </c>
      <c r="AL27" s="377">
        <v>14.15657103061676</v>
      </c>
      <c r="AM27" s="377"/>
      <c r="AN27" s="377">
        <v>14.428281784057617</v>
      </c>
      <c r="AO27" s="377">
        <v>71.883457899093628</v>
      </c>
      <c r="AP27" s="377">
        <v>13.688258826732635</v>
      </c>
      <c r="AQ27" s="91"/>
      <c r="AR27" s="91"/>
      <c r="AS27" s="91"/>
    </row>
    <row r="28" spans="1:48" x14ac:dyDescent="0.35">
      <c r="A28" s="92"/>
      <c r="B28" s="178">
        <v>4468087</v>
      </c>
      <c r="C28" t="s">
        <v>43</v>
      </c>
      <c r="D28" s="173">
        <v>2022</v>
      </c>
      <c r="E28" s="74">
        <v>0.94448697566986084</v>
      </c>
      <c r="F28" s="74">
        <v>0.87095910310745239</v>
      </c>
      <c r="G28" s="74">
        <v>0.50249689817428589</v>
      </c>
      <c r="H28" s="182">
        <v>0.90096604824066162</v>
      </c>
      <c r="I28" s="74">
        <v>2.2514071464538574</v>
      </c>
      <c r="J28" s="74">
        <v>1.6724096536636353</v>
      </c>
      <c r="K28" s="74">
        <v>1.1063799858093262</v>
      </c>
      <c r="L28" s="74">
        <v>1.9061472415924072</v>
      </c>
      <c r="M28" s="183">
        <v>4.9554738998413086</v>
      </c>
      <c r="N28" s="74">
        <v>4.0460615158081055</v>
      </c>
      <c r="O28" s="74">
        <v>3.20188307762146</v>
      </c>
      <c r="P28" s="182">
        <v>4.4131855964660645</v>
      </c>
      <c r="Q28" s="74">
        <v>1.168235182762146</v>
      </c>
      <c r="R28" s="74">
        <v>0.63389033079147339</v>
      </c>
      <c r="S28" s="74">
        <v>0.28587624430656433</v>
      </c>
      <c r="T28" s="74">
        <v>0.78931963443756104</v>
      </c>
      <c r="U28" s="183">
        <v>2.4930555820465088</v>
      </c>
      <c r="V28" s="74">
        <v>1.5358471870422363</v>
      </c>
      <c r="W28" s="74">
        <v>0.9051634669303894</v>
      </c>
      <c r="X28" s="182">
        <v>1.9222660064697266</v>
      </c>
      <c r="Y28" s="100"/>
      <c r="Z28" s="100"/>
      <c r="AA28" s="100"/>
      <c r="AB28" s="90"/>
      <c r="AD28" s="376" t="s">
        <v>43</v>
      </c>
      <c r="AE28" s="376">
        <v>2022</v>
      </c>
      <c r="AF28" s="377">
        <v>31.978702545166016</v>
      </c>
      <c r="AG28" s="377">
        <v>58.83902907371521</v>
      </c>
      <c r="AH28" s="377">
        <v>9.1822721064090729</v>
      </c>
      <c r="AI28" s="377"/>
      <c r="AJ28" s="377">
        <v>24.550290405750275</v>
      </c>
      <c r="AK28" s="377">
        <v>58.834272623062134</v>
      </c>
      <c r="AL28" s="377">
        <v>16.61544144153595</v>
      </c>
      <c r="AM28" s="377"/>
      <c r="AN28" s="377">
        <v>13.36323469877243</v>
      </c>
      <c r="AO28" s="377">
        <v>66.71898365020752</v>
      </c>
      <c r="AP28" s="377">
        <v>19.91778165102005</v>
      </c>
      <c r="AQ28" s="91"/>
      <c r="AR28" s="91"/>
      <c r="AS28" s="91"/>
    </row>
    <row r="29" spans="1:48" x14ac:dyDescent="0.35">
      <c r="A29" s="92"/>
      <c r="B29" s="178">
        <v>34352719</v>
      </c>
      <c r="C29" t="s">
        <v>37</v>
      </c>
      <c r="D29" s="173">
        <v>2022</v>
      </c>
      <c r="E29" s="74">
        <v>0.91340857744216919</v>
      </c>
      <c r="F29" s="74">
        <v>0.78608441352844238</v>
      </c>
      <c r="G29" s="74">
        <v>0.49133250117301941</v>
      </c>
      <c r="H29" s="182">
        <v>0.82720893621444702</v>
      </c>
      <c r="I29" s="74">
        <v>1.8261843919754028</v>
      </c>
      <c r="J29" s="74">
        <v>1.6143094301223755</v>
      </c>
      <c r="K29" s="74">
        <v>1.2744314670562744</v>
      </c>
      <c r="L29" s="74">
        <v>1.681637167930603</v>
      </c>
      <c r="M29" s="183">
        <v>4.0225443840026855</v>
      </c>
      <c r="N29" s="74">
        <v>3.7894024848937988</v>
      </c>
      <c r="O29" s="74">
        <v>3.2826368808746338</v>
      </c>
      <c r="P29" s="182">
        <v>3.8634881973266602</v>
      </c>
      <c r="Q29" s="74">
        <v>0.515758216381073</v>
      </c>
      <c r="R29" s="74">
        <v>0.45700061321258545</v>
      </c>
      <c r="S29" s="74">
        <v>0.25506788492202759</v>
      </c>
      <c r="T29" s="74">
        <v>0.47470849752426147</v>
      </c>
      <c r="U29" s="183">
        <v>1.7828460931777954</v>
      </c>
      <c r="V29" s="74">
        <v>1.5673434734344482</v>
      </c>
      <c r="W29" s="74">
        <v>1.1430250406265259</v>
      </c>
      <c r="X29" s="182">
        <v>1.6361186504364014</v>
      </c>
      <c r="Y29" s="100"/>
      <c r="Z29" s="100"/>
      <c r="AA29" s="100"/>
      <c r="AB29" s="90"/>
      <c r="AD29" s="376" t="s">
        <v>37</v>
      </c>
      <c r="AE29" s="376">
        <v>2022</v>
      </c>
      <c r="AF29" s="377">
        <v>28.725224733352661</v>
      </c>
      <c r="AG29" s="377">
        <v>54.558521509170532</v>
      </c>
      <c r="AH29" s="377">
        <v>16.716252267360687</v>
      </c>
      <c r="AI29" s="377"/>
      <c r="AJ29" s="377">
        <v>25.36487877368927</v>
      </c>
      <c r="AK29" s="377">
        <v>55.815517902374268</v>
      </c>
      <c r="AL29" s="377">
        <v>18.819603323936462</v>
      </c>
      <c r="AM29" s="377"/>
      <c r="AN29" s="377">
        <v>15.374182164669037</v>
      </c>
      <c r="AO29" s="377">
        <v>67.984533309936523</v>
      </c>
      <c r="AP29" s="377">
        <v>16.641286015510559</v>
      </c>
      <c r="AQ29" s="91"/>
      <c r="AR29" s="91"/>
      <c r="AS29" s="91"/>
    </row>
    <row r="30" spans="1:48" x14ac:dyDescent="0.35">
      <c r="A30" s="92"/>
      <c r="B30" s="178">
        <v>6861524</v>
      </c>
      <c r="C30" t="s">
        <v>38</v>
      </c>
      <c r="D30" s="173">
        <v>2022</v>
      </c>
      <c r="E30" s="74">
        <v>0.97944772243499756</v>
      </c>
      <c r="F30" s="74">
        <v>0.91962558031082153</v>
      </c>
      <c r="G30" s="74">
        <v>0.48167502880096436</v>
      </c>
      <c r="H30" s="182">
        <v>0.94396013021469116</v>
      </c>
      <c r="I30" s="74">
        <v>1.9176430702209473</v>
      </c>
      <c r="J30" s="74">
        <v>1.8258029222488403</v>
      </c>
      <c r="K30" s="74">
        <v>1.3523354530334473</v>
      </c>
      <c r="L30" s="74">
        <v>1.8618322610855103</v>
      </c>
      <c r="M30" s="183">
        <v>4.055260181427002</v>
      </c>
      <c r="N30" s="74">
        <v>4.0128679275512695</v>
      </c>
      <c r="O30" s="74">
        <v>3.5251972675323486</v>
      </c>
      <c r="P30" s="182">
        <v>4.0294985771179199</v>
      </c>
      <c r="Q30" s="74">
        <v>0.71496540307998657</v>
      </c>
      <c r="R30" s="74">
        <v>0.77302789688110352</v>
      </c>
      <c r="S30" s="74">
        <v>0.53357613086700439</v>
      </c>
      <c r="T30" s="74">
        <v>0.7562708854675293</v>
      </c>
      <c r="U30" s="183">
        <v>1.8370758295059204</v>
      </c>
      <c r="V30" s="74">
        <v>1.6333569288253784</v>
      </c>
      <c r="W30" s="74">
        <v>1.1516959667205811</v>
      </c>
      <c r="X30" s="182">
        <v>1.713276743888855</v>
      </c>
      <c r="Y30" s="100"/>
      <c r="Z30" s="100"/>
      <c r="AA30" s="100"/>
      <c r="AB30" s="90"/>
      <c r="AD30" s="376" t="s">
        <v>38</v>
      </c>
      <c r="AE30" s="376">
        <v>2022</v>
      </c>
      <c r="AF30" s="377">
        <v>34.612265229225159</v>
      </c>
      <c r="AG30" s="377">
        <v>58.372962474822998</v>
      </c>
      <c r="AH30" s="377">
        <v>7.014775276184082</v>
      </c>
      <c r="AI30" s="377"/>
      <c r="AJ30" s="377">
        <v>31.384915113449097</v>
      </c>
      <c r="AK30" s="377">
        <v>54.54171895980835</v>
      </c>
      <c r="AL30" s="377">
        <v>14.073365926742554</v>
      </c>
      <c r="AM30" s="377"/>
      <c r="AN30" s="377">
        <v>18.765231966972351</v>
      </c>
      <c r="AO30" s="377">
        <v>71.620601415634155</v>
      </c>
      <c r="AP30" s="377">
        <v>9.6141651272773743</v>
      </c>
      <c r="AQ30" s="91"/>
      <c r="AR30" s="91"/>
      <c r="AS30" s="91"/>
    </row>
    <row r="31" spans="1:48" x14ac:dyDescent="0.35">
      <c r="A31" s="92"/>
      <c r="B31" s="178">
        <v>6364943</v>
      </c>
      <c r="C31" t="s">
        <v>36</v>
      </c>
      <c r="D31" s="173">
        <v>2023</v>
      </c>
      <c r="E31" s="74">
        <v>0.80888783931732178</v>
      </c>
      <c r="F31" s="74">
        <v>0.70854419469833374</v>
      </c>
      <c r="G31" s="74">
        <v>0.42487022280693054</v>
      </c>
      <c r="H31" s="182">
        <v>0.74950999021530151</v>
      </c>
      <c r="I31" s="74">
        <v>1.3016330003738403</v>
      </c>
      <c r="J31" s="74">
        <v>1.4708266258239746</v>
      </c>
      <c r="K31" s="74">
        <v>1.084513783454895</v>
      </c>
      <c r="L31" s="74">
        <v>1.3993918895721436</v>
      </c>
      <c r="M31" s="183">
        <v>3.3187410831451416</v>
      </c>
      <c r="N31" s="74">
        <v>3.5972776412963867</v>
      </c>
      <c r="O31" s="74">
        <v>3.0394141674041748</v>
      </c>
      <c r="P31" s="182">
        <v>3.4796774387359619</v>
      </c>
      <c r="Q31" s="74">
        <v>0.42493864893913269</v>
      </c>
      <c r="R31" s="74">
        <v>0.44811722636222839</v>
      </c>
      <c r="S31" s="74">
        <v>0.23468850553035736</v>
      </c>
      <c r="T31" s="74">
        <v>0.43642967939376831</v>
      </c>
      <c r="U31" s="183">
        <v>1.869204044342041</v>
      </c>
      <c r="V31" s="74">
        <v>1.9351347684860229</v>
      </c>
      <c r="W31" s="74">
        <v>1.3212372064590454</v>
      </c>
      <c r="X31" s="182">
        <v>1.9072983264923096</v>
      </c>
      <c r="Y31" s="100"/>
      <c r="Z31" s="100"/>
      <c r="AA31" s="100"/>
      <c r="AB31" s="90"/>
      <c r="AD31" s="376" t="s">
        <v>36</v>
      </c>
      <c r="AE31" s="376">
        <v>2023</v>
      </c>
      <c r="AF31" s="377">
        <v>24.175241589546204</v>
      </c>
      <c r="AG31" s="377">
        <v>56.501865386962891</v>
      </c>
      <c r="AH31" s="377">
        <v>19.322891533374786</v>
      </c>
      <c r="AI31" s="377"/>
      <c r="AJ31" s="377">
        <v>25.972622632980347</v>
      </c>
      <c r="AK31" s="377">
        <v>61.341387033462524</v>
      </c>
      <c r="AL31" s="377">
        <v>12.685993313789368</v>
      </c>
      <c r="AM31" s="377"/>
      <c r="AN31" s="377">
        <v>14.04636949300766</v>
      </c>
      <c r="AO31" s="377">
        <v>72.856396436691284</v>
      </c>
      <c r="AP31" s="377">
        <v>13.097234070301056</v>
      </c>
      <c r="AQ31" s="91"/>
      <c r="AR31" s="91"/>
      <c r="AS31" s="91"/>
      <c r="AV31" s="315" t="s">
        <v>262</v>
      </c>
    </row>
    <row r="32" spans="1:48" x14ac:dyDescent="0.35">
      <c r="A32" s="92"/>
      <c r="B32" s="178">
        <v>3423109</v>
      </c>
      <c r="C32" t="s">
        <v>46</v>
      </c>
      <c r="D32" s="173">
        <v>2022</v>
      </c>
      <c r="E32" s="74">
        <v>1.1328073740005493</v>
      </c>
      <c r="F32" s="74">
        <v>0.78177362680435181</v>
      </c>
      <c r="G32" s="74">
        <v>0.44557133316993713</v>
      </c>
      <c r="H32" s="182">
        <v>0.87021231651306152</v>
      </c>
      <c r="I32" s="74">
        <v>2.6228938102722168</v>
      </c>
      <c r="J32" s="74">
        <v>1.9371916055679321</v>
      </c>
      <c r="K32" s="74">
        <v>0.8609277606010437</v>
      </c>
      <c r="L32" s="74">
        <v>2.1080443859100342</v>
      </c>
      <c r="M32" s="183">
        <v>4.6049084663391113</v>
      </c>
      <c r="N32" s="74">
        <v>3.9426536560058594</v>
      </c>
      <c r="O32" s="74">
        <v>2.6780471801757813</v>
      </c>
      <c r="P32" s="182">
        <v>4.1076641082763672</v>
      </c>
      <c r="Q32" s="74">
        <v>1.7190037965774536</v>
      </c>
      <c r="R32" s="74">
        <v>0.6350439190864563</v>
      </c>
      <c r="S32" s="74">
        <v>0.1007654070854187</v>
      </c>
      <c r="T32" s="74">
        <v>0.77660328149795532</v>
      </c>
      <c r="U32" s="183">
        <v>1.7788503170013428</v>
      </c>
      <c r="V32" s="74">
        <v>1.3511334657669067</v>
      </c>
      <c r="W32" s="74">
        <v>0.80442154407501221</v>
      </c>
      <c r="X32" s="182">
        <v>1.4577054977416992</v>
      </c>
      <c r="Y32" s="100"/>
      <c r="Z32" s="100"/>
      <c r="AA32" s="100"/>
      <c r="AB32" s="90"/>
      <c r="AD32" s="376" t="s">
        <v>46</v>
      </c>
      <c r="AE32" s="376">
        <v>2022</v>
      </c>
      <c r="AF32" s="377">
        <v>42.916524410247803</v>
      </c>
      <c r="AG32" s="377">
        <v>55.006104707717896</v>
      </c>
      <c r="AH32" s="377">
        <v>2.0773718133568764</v>
      </c>
      <c r="AI32" s="377"/>
      <c r="AJ32" s="377">
        <v>31.361174583435059</v>
      </c>
      <c r="AK32" s="377">
        <v>62.732857465744019</v>
      </c>
      <c r="AL32" s="377">
        <v>5.9059713035821915</v>
      </c>
      <c r="AM32" s="377"/>
      <c r="AN32" s="377">
        <v>11.509475857019424</v>
      </c>
      <c r="AO32" s="377">
        <v>63.943195343017578</v>
      </c>
      <c r="AP32" s="377">
        <v>24.547329545021057</v>
      </c>
      <c r="AQ32" s="91"/>
      <c r="AR32" s="91"/>
      <c r="AS32" s="91"/>
    </row>
    <row r="33" spans="1:61" ht="16" customHeight="1" x14ac:dyDescent="0.35">
      <c r="A33" s="92"/>
      <c r="B33" s="178">
        <v>28838499</v>
      </c>
      <c r="C33" t="s">
        <v>30</v>
      </c>
      <c r="D33" s="173">
        <v>2021</v>
      </c>
      <c r="E33" s="74">
        <v>0.69005751609802246</v>
      </c>
      <c r="F33" s="74">
        <v>0.56551182270050049</v>
      </c>
      <c r="G33" s="74">
        <v>0.4307340681552887</v>
      </c>
      <c r="H33" s="182">
        <v>0.65883976221084595</v>
      </c>
      <c r="I33" s="74">
        <v>1.4041028022766113</v>
      </c>
      <c r="J33" s="74">
        <v>1.3224804401397705</v>
      </c>
      <c r="K33" s="74">
        <v>0.96795457601547241</v>
      </c>
      <c r="L33" s="74">
        <v>1.3837772607803345</v>
      </c>
      <c r="M33" s="183">
        <v>3.5015888214111328</v>
      </c>
      <c r="N33" s="74">
        <v>3.3593721389770508</v>
      </c>
      <c r="O33" s="74">
        <v>2.8649015426635742</v>
      </c>
      <c r="P33" s="182">
        <v>3.4661741256713867</v>
      </c>
      <c r="Q33" s="74">
        <v>0.41371750831604004</v>
      </c>
      <c r="R33" s="74">
        <v>0.30747604370117188</v>
      </c>
      <c r="S33" s="74">
        <v>0.24516910314559937</v>
      </c>
      <c r="T33" s="74">
        <v>0.38897797465324402</v>
      </c>
      <c r="U33" s="183"/>
      <c r="V33" s="74"/>
      <c r="W33" s="74"/>
      <c r="X33" s="182"/>
      <c r="Y33" s="100"/>
      <c r="Z33" s="100"/>
      <c r="AA33" s="100"/>
      <c r="AB33" s="90"/>
      <c r="AD33" s="376" t="s">
        <v>30</v>
      </c>
      <c r="AE33" s="376">
        <v>2021</v>
      </c>
      <c r="AF33" s="377">
        <v>23.267611861228943</v>
      </c>
      <c r="AG33" s="377">
        <v>63.381826877593994</v>
      </c>
      <c r="AH33" s="377">
        <v>13.350559771060944</v>
      </c>
      <c r="AI33" s="377"/>
      <c r="AJ33" s="377">
        <v>20.173510909080505</v>
      </c>
      <c r="AK33" s="377">
        <v>67.624098062515259</v>
      </c>
      <c r="AL33" s="377">
        <v>12.202388048171997</v>
      </c>
      <c r="AM33" s="377"/>
      <c r="AN33" s="377">
        <v>15.052959322929382</v>
      </c>
      <c r="AO33" s="377">
        <v>74.115836620330811</v>
      </c>
      <c r="AP33" s="377">
        <v>10.831203311681747</v>
      </c>
      <c r="AQ33" s="91"/>
      <c r="AR33" s="91"/>
      <c r="AS33" s="91"/>
      <c r="AW33" s="239" t="s">
        <v>173</v>
      </c>
      <c r="BC33" s="239" t="s">
        <v>174</v>
      </c>
      <c r="BI33" s="217" t="s">
        <v>175</v>
      </c>
    </row>
    <row r="34" spans="1:61" x14ac:dyDescent="0.35">
      <c r="A34" s="92"/>
      <c r="B34" s="178">
        <v>623299395</v>
      </c>
      <c r="C34" s="115" t="s">
        <v>29</v>
      </c>
      <c r="D34" s="116"/>
      <c r="E34" s="113">
        <v>0.91928436027632821</v>
      </c>
      <c r="F34" s="113">
        <v>0.7720401353306241</v>
      </c>
      <c r="G34" s="113">
        <v>0.46347834832138485</v>
      </c>
      <c r="H34" s="112">
        <v>0.83225162823994958</v>
      </c>
      <c r="I34" s="342">
        <v>1.9072500334845648</v>
      </c>
      <c r="J34" s="342">
        <v>1.663933104938931</v>
      </c>
      <c r="K34" s="342">
        <v>1.0878178510400984</v>
      </c>
      <c r="L34" s="342">
        <v>1.7562127643161349</v>
      </c>
      <c r="M34" s="343">
        <v>4.1002908150355024</v>
      </c>
      <c r="N34" s="342">
        <v>3.8310006062189736</v>
      </c>
      <c r="O34" s="342">
        <v>3.0402050283220081</v>
      </c>
      <c r="P34" s="344">
        <v>3.9392569330003528</v>
      </c>
      <c r="Q34" s="120">
        <v>0.75754664838314056</v>
      </c>
      <c r="R34" s="120">
        <v>0.51709048863914275</v>
      </c>
      <c r="S34" s="120">
        <v>0.23801628831360075</v>
      </c>
      <c r="T34" s="120">
        <v>0.57649676005045569</v>
      </c>
      <c r="U34" s="119">
        <v>1.8494763007530799</v>
      </c>
      <c r="V34" s="118">
        <v>1.5772232184043298</v>
      </c>
      <c r="W34" s="118">
        <v>1.0536939455912664</v>
      </c>
      <c r="X34" s="117">
        <v>1.6797089209923377</v>
      </c>
      <c r="Y34" s="104"/>
      <c r="Z34" s="104"/>
      <c r="AA34" s="104"/>
      <c r="AD34" s="378" t="s">
        <v>29</v>
      </c>
      <c r="AE34" s="379"/>
      <c r="AF34" s="380">
        <v>31.218233714069303</v>
      </c>
      <c r="AG34" s="380">
        <v>58.628749194020813</v>
      </c>
      <c r="AH34" s="380">
        <v>10.153018381839438</v>
      </c>
      <c r="AI34" s="380"/>
      <c r="AJ34" s="380">
        <v>26.134677842838883</v>
      </c>
      <c r="AK34" s="380">
        <v>63.381445816123993</v>
      </c>
      <c r="AL34" s="380">
        <v>10.483839329277959</v>
      </c>
      <c r="AM34" s="380"/>
      <c r="AN34" s="380">
        <v>13.287121305146757</v>
      </c>
      <c r="AO34" s="380">
        <v>70.574338377894932</v>
      </c>
      <c r="AP34" s="380">
        <v>16.13854102103711</v>
      </c>
      <c r="AQ34" s="91"/>
      <c r="AR34" s="91"/>
      <c r="AS34" s="91"/>
    </row>
    <row r="35" spans="1:61" x14ac:dyDescent="0.35">
      <c r="A35" s="92"/>
      <c r="B35" s="180"/>
      <c r="C35" s="176" t="s">
        <v>28</v>
      </c>
      <c r="D35" s="103"/>
      <c r="E35" s="102">
        <v>0.88998309243136686</v>
      </c>
      <c r="F35" s="102">
        <v>0.70997233043487018</v>
      </c>
      <c r="G35" s="102">
        <v>0.43046143107951551</v>
      </c>
      <c r="H35" s="101">
        <v>0.77711276110417438</v>
      </c>
      <c r="I35" s="110">
        <v>1.8404452532881483</v>
      </c>
      <c r="J35" s="110">
        <v>1.5785776874274022</v>
      </c>
      <c r="K35" s="110">
        <v>0.99142072887896038</v>
      </c>
      <c r="L35" s="110">
        <v>1.6711666889960963</v>
      </c>
      <c r="M35" s="111">
        <v>3.9919295728712596</v>
      </c>
      <c r="N35" s="110">
        <v>3.7618301409058876</v>
      </c>
      <c r="O35" s="110">
        <v>2.9265563444379872</v>
      </c>
      <c r="P35" s="109">
        <v>3.845113787574733</v>
      </c>
      <c r="Q35" s="108">
        <v>0.77990760278359195</v>
      </c>
      <c r="R35" s="108">
        <v>0.5434715914241538</v>
      </c>
      <c r="S35" s="108">
        <v>0.1979671129065117</v>
      </c>
      <c r="T35" s="108">
        <v>0.5840494113455551</v>
      </c>
      <c r="U35" s="107">
        <v>0.95860696621671793</v>
      </c>
      <c r="V35" s="106">
        <v>0.8411526104955761</v>
      </c>
      <c r="W35" s="106">
        <v>0.56183583842911666</v>
      </c>
      <c r="X35" s="105">
        <v>0.88501150494495584</v>
      </c>
      <c r="Y35" s="104"/>
      <c r="Z35" s="104"/>
      <c r="AA35" s="104"/>
      <c r="AQ35" s="91"/>
      <c r="AR35" s="91"/>
      <c r="AS35" s="91"/>
    </row>
    <row r="36" spans="1:61" x14ac:dyDescent="0.35">
      <c r="A36" s="92"/>
      <c r="B36" s="92"/>
      <c r="AD36" s="99"/>
      <c r="AE36" s="99"/>
      <c r="AF36" s="99"/>
      <c r="AG36" s="99"/>
      <c r="AH36" s="99"/>
      <c r="AI36" s="99"/>
      <c r="AJ36" s="100"/>
      <c r="AK36" s="100"/>
      <c r="AL36" s="100"/>
      <c r="AM36" s="100"/>
      <c r="AN36" s="99"/>
      <c r="AO36" s="99"/>
      <c r="AP36" s="99"/>
    </row>
    <row r="37" spans="1:61" x14ac:dyDescent="0.35">
      <c r="A37" s="92"/>
      <c r="B37" s="92"/>
      <c r="AD37" s="90"/>
      <c r="AE37" s="90"/>
      <c r="AF37" s="90"/>
      <c r="AG37" s="90"/>
      <c r="AH37" s="90"/>
      <c r="AI37" s="90"/>
      <c r="AK37" s="91"/>
      <c r="AL37" s="91"/>
      <c r="AM37" s="91"/>
      <c r="AT37" s="92"/>
      <c r="AU37" s="92"/>
      <c r="AV37" s="92"/>
    </row>
    <row r="38" spans="1:61" x14ac:dyDescent="0.35">
      <c r="A38" s="92"/>
      <c r="B38" s="92"/>
      <c r="AD38" s="90"/>
      <c r="AE38" s="90"/>
      <c r="AF38" s="90"/>
      <c r="AG38" s="90"/>
      <c r="AH38" s="90"/>
      <c r="AI38" s="90"/>
      <c r="AK38" s="91"/>
      <c r="AL38" s="91"/>
      <c r="AM38" s="91"/>
      <c r="AT38" s="92"/>
      <c r="AU38" s="92"/>
      <c r="AV38" s="92"/>
    </row>
    <row r="39" spans="1:61" x14ac:dyDescent="0.35">
      <c r="A39" s="92"/>
      <c r="B39" s="92"/>
      <c r="AD39" s="90"/>
      <c r="AE39" s="90"/>
      <c r="AF39" s="90"/>
      <c r="AG39" s="90"/>
      <c r="AH39" s="90"/>
      <c r="AI39" s="90"/>
      <c r="AK39" s="91"/>
      <c r="AL39" s="91"/>
      <c r="AM39" s="91"/>
      <c r="AT39" s="92"/>
      <c r="AU39" s="92"/>
      <c r="AV39" s="92"/>
    </row>
    <row r="40" spans="1:61" x14ac:dyDescent="0.35">
      <c r="A40" s="92"/>
      <c r="B40" s="92"/>
      <c r="H40" s="90"/>
      <c r="I40" s="90"/>
      <c r="J40" s="90"/>
      <c r="Q40" s="90"/>
      <c r="R40" s="90"/>
      <c r="S40" s="90"/>
      <c r="T40" s="90"/>
      <c r="U40" s="90"/>
      <c r="V40" s="90"/>
      <c r="W40" s="90"/>
      <c r="X40" s="90"/>
      <c r="Y40" s="90"/>
      <c r="Z40" s="90"/>
      <c r="AA40" s="90"/>
      <c r="AB40" s="90"/>
      <c r="AC40" s="90"/>
      <c r="AD40" s="90"/>
      <c r="AE40" s="90"/>
      <c r="AF40" s="90"/>
      <c r="AG40" s="90"/>
      <c r="AH40" s="90"/>
      <c r="AI40" s="90"/>
      <c r="AK40" s="91"/>
      <c r="AL40" s="91"/>
      <c r="AM40" s="91"/>
      <c r="AT40" s="92"/>
      <c r="AU40" s="92"/>
      <c r="AV40" s="92"/>
    </row>
    <row r="41" spans="1:61" x14ac:dyDescent="0.35">
      <c r="A41" s="92"/>
      <c r="B41" s="92"/>
      <c r="C41" s="148" t="s">
        <v>106</v>
      </c>
      <c r="H41" s="90"/>
      <c r="I41" s="90"/>
      <c r="J41" s="90"/>
      <c r="Q41" s="90"/>
      <c r="R41" s="90"/>
      <c r="S41" s="90"/>
      <c r="T41" s="90"/>
      <c r="U41" s="90"/>
      <c r="V41" s="90"/>
      <c r="W41" s="90"/>
      <c r="X41" s="90"/>
      <c r="Y41" s="90"/>
      <c r="Z41" s="90"/>
      <c r="AA41" s="90"/>
      <c r="AB41" s="90"/>
      <c r="AC41" s="90"/>
      <c r="AD41" s="90"/>
      <c r="AE41" s="90"/>
      <c r="AF41" s="90"/>
      <c r="AG41" s="90"/>
      <c r="AH41" s="90"/>
      <c r="AI41" s="90"/>
      <c r="AK41" s="91"/>
      <c r="AL41" s="91"/>
      <c r="AM41" s="91"/>
      <c r="AT41" s="92"/>
      <c r="AU41" s="92"/>
      <c r="AV41" s="92"/>
    </row>
    <row r="42" spans="1:61" x14ac:dyDescent="0.35">
      <c r="A42" s="92"/>
      <c r="B42" s="92"/>
      <c r="C42" s="92"/>
      <c r="D42" s="92"/>
      <c r="E42" s="92"/>
      <c r="F42" s="92"/>
      <c r="G42" s="92"/>
      <c r="H42" s="92"/>
      <c r="I42" s="92"/>
      <c r="J42" s="90"/>
      <c r="Q42" s="90"/>
      <c r="R42" s="90"/>
      <c r="S42" s="90"/>
      <c r="T42" s="90"/>
      <c r="U42" s="90"/>
      <c r="V42" s="90"/>
      <c r="W42" s="90"/>
      <c r="X42" s="90"/>
      <c r="Y42" s="90"/>
      <c r="Z42" s="90"/>
      <c r="AA42" s="90"/>
      <c r="AB42" s="90"/>
      <c r="AC42" s="90"/>
      <c r="AD42" s="90"/>
      <c r="AE42" s="90"/>
      <c r="AF42" s="90"/>
      <c r="AG42" s="90"/>
      <c r="AH42" s="90"/>
      <c r="AI42" s="90"/>
      <c r="AK42" s="91"/>
      <c r="AL42" s="91"/>
      <c r="AM42" s="91"/>
      <c r="AT42" s="92"/>
      <c r="AU42" s="92"/>
      <c r="AV42" s="92"/>
    </row>
    <row r="43" spans="1:61" ht="15" thickBot="1" x14ac:dyDescent="0.4">
      <c r="A43" s="92"/>
      <c r="B43" s="92"/>
      <c r="C43" s="16"/>
      <c r="D43" s="16"/>
      <c r="E43" s="16"/>
      <c r="F43" s="16"/>
      <c r="G43" s="16"/>
      <c r="I43" s="90"/>
      <c r="J43" s="90"/>
      <c r="Q43" s="90"/>
      <c r="R43" s="90"/>
      <c r="S43" s="90"/>
      <c r="T43" s="90"/>
      <c r="U43" s="90"/>
      <c r="V43" s="90"/>
      <c r="W43" s="90"/>
      <c r="X43" s="90"/>
      <c r="Y43" s="90"/>
      <c r="Z43" s="90"/>
      <c r="AA43" s="90"/>
      <c r="AB43" s="90"/>
      <c r="AC43" s="90"/>
      <c r="AD43" s="90"/>
      <c r="AE43" s="90"/>
      <c r="AF43" s="90"/>
      <c r="AG43" s="90"/>
      <c r="AH43" s="90"/>
      <c r="AI43" s="90"/>
      <c r="AK43" s="91"/>
      <c r="AL43" s="91"/>
      <c r="AM43" s="91"/>
      <c r="AT43" s="92"/>
      <c r="AU43" s="92"/>
      <c r="AV43" s="92"/>
    </row>
    <row r="44" spans="1:61" ht="15" thickTop="1" x14ac:dyDescent="0.35">
      <c r="A44" s="92"/>
      <c r="B44" s="92"/>
      <c r="C44" s="425" t="s">
        <v>0</v>
      </c>
      <c r="D44" s="426" t="s">
        <v>1</v>
      </c>
      <c r="E44" s="426" t="s">
        <v>75</v>
      </c>
      <c r="F44" s="426" t="s">
        <v>76</v>
      </c>
      <c r="G44" s="426" t="s">
        <v>78</v>
      </c>
      <c r="I44" s="90"/>
      <c r="J44" s="90"/>
      <c r="Q44" s="90"/>
      <c r="R44" s="90"/>
      <c r="S44" s="90"/>
      <c r="T44" s="90"/>
      <c r="U44" s="90"/>
      <c r="V44" s="90"/>
      <c r="W44" s="90"/>
      <c r="X44" s="90"/>
      <c r="Y44" s="90"/>
      <c r="Z44" s="90"/>
      <c r="AA44" s="90"/>
      <c r="AB44" s="90"/>
      <c r="AC44" s="90"/>
      <c r="AD44" s="90"/>
      <c r="AE44" s="90"/>
      <c r="AF44" s="90"/>
      <c r="AG44" s="90"/>
      <c r="AH44" s="90"/>
      <c r="AI44" s="90"/>
      <c r="AK44" s="91"/>
      <c r="AL44" s="91"/>
      <c r="AM44" s="91"/>
      <c r="AT44" s="92"/>
      <c r="AU44" s="92"/>
      <c r="AV44" s="92"/>
    </row>
    <row r="45" spans="1:61" x14ac:dyDescent="0.35">
      <c r="A45" s="92"/>
      <c r="B45" s="92"/>
      <c r="C45" s="419" t="s">
        <v>44</v>
      </c>
      <c r="D45" s="421">
        <v>2022</v>
      </c>
      <c r="E45" s="420">
        <v>4.2734723091125488</v>
      </c>
      <c r="F45" s="420">
        <v>4.2690610885620117</v>
      </c>
      <c r="G45" s="420">
        <v>2.8005228042602539</v>
      </c>
      <c r="H45" s="420">
        <f>E45-G45</f>
        <v>1.4729495048522949</v>
      </c>
      <c r="I45" s="90">
        <f>E45/G45</f>
        <v>1.5259551904421533</v>
      </c>
      <c r="J45" s="90"/>
      <c r="L45" s="182">
        <v>4.2707672119140625</v>
      </c>
      <c r="Q45" s="90"/>
      <c r="R45" s="90"/>
      <c r="S45" s="90"/>
      <c r="T45" s="90"/>
      <c r="U45" s="90"/>
      <c r="V45" s="90"/>
      <c r="W45" s="90"/>
      <c r="X45" s="90"/>
      <c r="Y45" s="90"/>
      <c r="Z45" s="90"/>
      <c r="AA45" s="90"/>
      <c r="AB45" s="90"/>
      <c r="AC45" s="90"/>
      <c r="AD45" s="90"/>
      <c r="AE45" s="90"/>
      <c r="AF45" s="90"/>
      <c r="AG45" s="90"/>
      <c r="AH45" s="90"/>
      <c r="AI45" s="90"/>
      <c r="AK45" s="91"/>
      <c r="AL45" s="91"/>
      <c r="AM45" s="91"/>
      <c r="AT45" s="92"/>
      <c r="AU45" s="92"/>
      <c r="AV45" s="92"/>
    </row>
    <row r="46" spans="1:61" x14ac:dyDescent="0.35">
      <c r="A46" s="92"/>
      <c r="B46" s="92"/>
      <c r="C46" s="419" t="s">
        <v>41</v>
      </c>
      <c r="D46" s="421">
        <v>2022</v>
      </c>
      <c r="E46" s="420">
        <v>4.4332151412963867</v>
      </c>
      <c r="F46" s="420">
        <v>3.6254639625549316</v>
      </c>
      <c r="G46" s="420">
        <v>3.1547083854675293</v>
      </c>
      <c r="H46" s="420">
        <f t="shared" ref="H46:H63" si="0">E46-G46</f>
        <v>1.2785067558288574</v>
      </c>
      <c r="I46" s="90">
        <f t="shared" ref="I46:I63" si="1">E46/G46</f>
        <v>1.4052693940645744</v>
      </c>
      <c r="J46" s="90"/>
      <c r="L46" s="182">
        <v>3.9267528057098389</v>
      </c>
      <c r="Q46" s="90"/>
      <c r="R46" s="90"/>
      <c r="S46" s="90"/>
      <c r="T46" s="90"/>
      <c r="U46" s="90"/>
      <c r="V46" s="90"/>
      <c r="W46" s="90"/>
      <c r="X46" s="90"/>
      <c r="Y46" s="90"/>
      <c r="Z46" s="90"/>
      <c r="AA46" s="90"/>
      <c r="AB46" s="90"/>
      <c r="AC46" s="90"/>
      <c r="AD46" s="90"/>
      <c r="AE46" s="90"/>
      <c r="AF46" s="90"/>
      <c r="AG46" s="90"/>
      <c r="AH46" s="90"/>
      <c r="AI46" s="90"/>
      <c r="AK46" s="91"/>
      <c r="AL46" s="91"/>
      <c r="AM46" s="91"/>
      <c r="AT46" s="92"/>
      <c r="AU46" s="92"/>
      <c r="AV46" s="92"/>
    </row>
    <row r="47" spans="1:61" x14ac:dyDescent="0.35">
      <c r="A47" s="92"/>
      <c r="B47" s="92"/>
      <c r="C47" s="419" t="s">
        <v>39</v>
      </c>
      <c r="D47" s="421">
        <v>2022</v>
      </c>
      <c r="E47" s="420">
        <v>3.944223165512085</v>
      </c>
      <c r="F47" s="420">
        <v>3.4722616672515869</v>
      </c>
      <c r="G47" s="420">
        <v>2.6869630813598633</v>
      </c>
      <c r="H47" s="420">
        <f t="shared" si="0"/>
        <v>1.2572600841522217</v>
      </c>
      <c r="I47" s="90">
        <f t="shared" si="1"/>
        <v>1.4679111867498851</v>
      </c>
      <c r="J47" s="90"/>
      <c r="L47" s="182">
        <v>3.6325733661651611</v>
      </c>
      <c r="Q47" s="90"/>
      <c r="R47" s="90"/>
      <c r="S47" s="90"/>
      <c r="T47" s="90"/>
      <c r="U47" s="90"/>
      <c r="V47" s="90"/>
      <c r="W47" s="90"/>
      <c r="X47" s="90"/>
      <c r="Y47" s="90"/>
      <c r="Z47" s="90"/>
      <c r="AA47" s="90"/>
      <c r="AB47" s="90"/>
      <c r="AC47" s="90"/>
      <c r="AD47" s="90"/>
      <c r="AE47" s="90"/>
      <c r="AF47" s="90"/>
      <c r="AG47" s="90"/>
      <c r="AH47" s="90"/>
      <c r="AI47" s="90"/>
      <c r="AK47" s="91"/>
      <c r="AL47" s="91"/>
      <c r="AM47" s="91"/>
      <c r="AT47" s="92"/>
      <c r="AU47" s="92"/>
      <c r="AV47" s="92"/>
    </row>
    <row r="48" spans="1:61" x14ac:dyDescent="0.35">
      <c r="A48" s="92"/>
      <c r="B48" s="92"/>
      <c r="C48" s="419" t="s">
        <v>47</v>
      </c>
      <c r="D48" s="421">
        <v>2022</v>
      </c>
      <c r="E48" s="488">
        <v>3.1334443092346191</v>
      </c>
      <c r="F48" s="488">
        <v>3.5564196109771729</v>
      </c>
      <c r="G48" s="488">
        <v>2.7988085746765137</v>
      </c>
      <c r="H48" s="488">
        <f t="shared" si="0"/>
        <v>0.33463573455810547</v>
      </c>
      <c r="I48" s="90">
        <f t="shared" si="1"/>
        <v>1.1195636377513896</v>
      </c>
      <c r="J48" s="90"/>
      <c r="L48" s="182">
        <v>3.4238862991333008</v>
      </c>
      <c r="Q48" s="90"/>
      <c r="R48" s="90"/>
      <c r="S48" s="90"/>
      <c r="T48" s="90"/>
      <c r="U48" s="90"/>
      <c r="V48" s="90"/>
      <c r="W48" s="90"/>
      <c r="X48" s="90"/>
      <c r="Y48" s="90"/>
      <c r="Z48" s="90"/>
      <c r="AA48" s="90"/>
      <c r="AB48" s="90"/>
      <c r="AC48" s="90"/>
      <c r="AD48" s="90"/>
      <c r="AE48" s="90"/>
      <c r="AF48" s="90"/>
      <c r="AG48" s="90"/>
      <c r="AH48" s="90"/>
      <c r="AI48" s="90"/>
      <c r="AK48" s="91"/>
      <c r="AL48" s="91"/>
      <c r="AM48" s="91"/>
      <c r="AT48" s="92"/>
      <c r="AU48" s="92"/>
      <c r="AV48" s="92"/>
    </row>
    <row r="49" spans="1:50" x14ac:dyDescent="0.35">
      <c r="A49" s="92"/>
      <c r="B49" s="92"/>
      <c r="C49" s="419" t="s">
        <v>34</v>
      </c>
      <c r="D49" s="421">
        <v>2022</v>
      </c>
      <c r="E49" s="488">
        <v>3.4538137912750244</v>
      </c>
      <c r="F49" s="488">
        <v>3.5553011894226074</v>
      </c>
      <c r="G49" s="488">
        <v>2.6922895908355713</v>
      </c>
      <c r="H49" s="488">
        <f t="shared" si="0"/>
        <v>0.76152420043945313</v>
      </c>
      <c r="I49" s="90">
        <f t="shared" si="1"/>
        <v>1.2828537476175097</v>
      </c>
      <c r="J49" s="90"/>
      <c r="L49" s="182">
        <v>3.5065286159515381</v>
      </c>
      <c r="Q49" s="90"/>
      <c r="R49" s="90"/>
      <c r="S49" s="90"/>
      <c r="T49" s="90"/>
      <c r="U49" s="90"/>
      <c r="V49" s="90"/>
      <c r="W49" s="90"/>
      <c r="X49" s="90"/>
      <c r="Y49" s="90"/>
      <c r="Z49" s="90"/>
      <c r="AA49" s="90"/>
      <c r="AB49" s="90"/>
      <c r="AC49" s="90"/>
      <c r="AD49" s="90"/>
      <c r="AE49" s="90"/>
      <c r="AF49" s="90"/>
      <c r="AG49" s="90"/>
      <c r="AH49" s="90"/>
      <c r="AI49" s="90"/>
      <c r="AK49" s="91"/>
      <c r="AL49" s="91"/>
      <c r="AM49" s="91"/>
      <c r="AT49" s="92"/>
      <c r="AU49" s="92"/>
      <c r="AV49" s="92"/>
    </row>
    <row r="50" spans="1:50" x14ac:dyDescent="0.35">
      <c r="A50" s="92"/>
      <c r="B50" s="92"/>
      <c r="C50" s="419" t="s">
        <v>45</v>
      </c>
      <c r="D50" s="421">
        <v>2023</v>
      </c>
      <c r="E50" s="420">
        <v>3.7277891635894775</v>
      </c>
      <c r="F50" s="420">
        <v>3.5678620338439941</v>
      </c>
      <c r="G50" s="420">
        <v>2.8035752773284912</v>
      </c>
      <c r="H50" s="420">
        <f t="shared" si="0"/>
        <v>0.92421388626098633</v>
      </c>
      <c r="I50" s="90">
        <f t="shared" si="1"/>
        <v>1.3296554559225759</v>
      </c>
      <c r="J50" s="90"/>
      <c r="L50" s="182">
        <v>3.6168441772460938</v>
      </c>
      <c r="Q50" s="90"/>
      <c r="R50" s="90"/>
      <c r="S50" s="90"/>
      <c r="T50" s="90"/>
      <c r="U50" s="90"/>
      <c r="V50" s="90"/>
      <c r="W50" s="90"/>
      <c r="X50" s="90"/>
      <c r="Y50" s="90"/>
      <c r="Z50" s="90"/>
      <c r="AA50" s="90"/>
      <c r="AB50" s="90"/>
      <c r="AC50" s="90"/>
      <c r="AD50" s="90"/>
      <c r="AE50" s="90"/>
      <c r="AF50" s="90"/>
      <c r="AG50" s="90"/>
      <c r="AH50" s="90"/>
      <c r="AI50" s="90"/>
      <c r="AK50" s="91"/>
      <c r="AL50" s="91"/>
      <c r="AM50" s="91"/>
      <c r="AT50" s="92"/>
      <c r="AU50" s="92"/>
      <c r="AV50" s="92"/>
    </row>
    <row r="51" spans="1:50" x14ac:dyDescent="0.35">
      <c r="A51" s="92"/>
      <c r="B51" s="92"/>
      <c r="C51" s="419" t="s">
        <v>42</v>
      </c>
      <c r="D51" s="421">
        <v>2022</v>
      </c>
      <c r="E51" s="420">
        <v>3.7260010242462158</v>
      </c>
      <c r="F51" s="420">
        <v>3.6759700775146484</v>
      </c>
      <c r="G51" s="420">
        <v>2.7876558303833008</v>
      </c>
      <c r="H51" s="420">
        <f t="shared" si="0"/>
        <v>0.93834519386291504</v>
      </c>
      <c r="I51" s="90">
        <f t="shared" si="1"/>
        <v>1.3366072610670496</v>
      </c>
      <c r="J51" s="90"/>
      <c r="L51" s="182">
        <v>3.6912703514099121</v>
      </c>
      <c r="Q51" s="90"/>
      <c r="R51" s="90"/>
      <c r="S51" s="90"/>
      <c r="T51" s="90"/>
      <c r="U51" s="90"/>
      <c r="V51" s="90"/>
      <c r="W51" s="90"/>
      <c r="X51" s="90"/>
      <c r="Y51" s="90"/>
      <c r="Z51" s="90"/>
      <c r="AA51" s="90"/>
      <c r="AB51" s="90"/>
      <c r="AC51" s="90"/>
      <c r="AD51" s="90"/>
      <c r="AE51" s="90"/>
      <c r="AF51" s="90"/>
    </row>
    <row r="52" spans="1:50" x14ac:dyDescent="0.35">
      <c r="A52" s="92"/>
      <c r="B52" s="92"/>
      <c r="C52" s="419" t="s">
        <v>35</v>
      </c>
      <c r="D52" s="421">
        <v>2023</v>
      </c>
      <c r="E52" s="490">
        <v>5.161564826965332</v>
      </c>
      <c r="F52" s="490">
        <v>4.290524959564209</v>
      </c>
      <c r="G52" s="490">
        <v>3.2180321216583252</v>
      </c>
      <c r="H52" s="490">
        <f t="shared" si="0"/>
        <v>1.9435327053070068</v>
      </c>
      <c r="I52" s="158">
        <f t="shared" si="1"/>
        <v>1.6039506853354404</v>
      </c>
      <c r="J52" s="90"/>
      <c r="L52" s="182">
        <v>4.5949063301086426</v>
      </c>
      <c r="Q52" s="90"/>
      <c r="R52" s="90"/>
      <c r="S52" s="90"/>
      <c r="T52" s="90"/>
      <c r="U52" s="90"/>
      <c r="V52" s="90"/>
      <c r="W52" s="90"/>
      <c r="X52" s="90"/>
      <c r="Y52" s="90"/>
      <c r="Z52" s="90"/>
      <c r="AA52" s="90"/>
      <c r="AB52" s="90"/>
      <c r="AC52" s="90"/>
      <c r="AD52" s="90"/>
      <c r="AE52" s="90"/>
      <c r="AF52" s="90"/>
    </row>
    <row r="53" spans="1:50" x14ac:dyDescent="0.35">
      <c r="A53" s="92"/>
      <c r="B53" s="92"/>
      <c r="C53" s="419" t="s">
        <v>33</v>
      </c>
      <c r="D53" s="421">
        <v>2022</v>
      </c>
      <c r="E53" s="491">
        <v>4.7349643707275391</v>
      </c>
      <c r="F53" s="491">
        <v>4.4648146629333496</v>
      </c>
      <c r="G53" s="491">
        <v>3.5337917804718018</v>
      </c>
      <c r="H53" s="491">
        <f t="shared" si="0"/>
        <v>1.2011725902557373</v>
      </c>
      <c r="I53" s="158">
        <f t="shared" si="1"/>
        <v>1.3399104035765703</v>
      </c>
      <c r="J53" s="90"/>
      <c r="L53" s="182">
        <v>4.6166272163391113</v>
      </c>
      <c r="Q53" s="90"/>
      <c r="R53" s="90"/>
      <c r="S53" s="90"/>
      <c r="T53" s="90"/>
      <c r="U53" s="90"/>
      <c r="V53" s="90"/>
      <c r="W53" s="90"/>
      <c r="X53" s="90"/>
      <c r="Y53" s="90"/>
      <c r="Z53" s="90"/>
      <c r="AA53" s="90"/>
      <c r="AB53" s="90"/>
      <c r="AC53" s="90"/>
      <c r="AD53" s="90"/>
      <c r="AE53" s="90"/>
      <c r="AF53" s="90"/>
    </row>
    <row r="54" spans="1:50" x14ac:dyDescent="0.35">
      <c r="A54" s="92"/>
      <c r="B54" s="92"/>
      <c r="C54" s="419" t="s">
        <v>32</v>
      </c>
      <c r="D54" s="421">
        <v>2021</v>
      </c>
      <c r="E54" s="420">
        <v>4.3686561584472656</v>
      </c>
      <c r="F54" s="420">
        <v>3.6441161632537842</v>
      </c>
      <c r="G54" s="420">
        <v>3.0955984592437744</v>
      </c>
      <c r="H54" s="420">
        <f t="shared" si="0"/>
        <v>1.2730576992034912</v>
      </c>
      <c r="I54" s="90">
        <f t="shared" si="1"/>
        <v>1.4112476847253914</v>
      </c>
      <c r="J54" s="90"/>
      <c r="L54" s="182">
        <v>4.0113868713378906</v>
      </c>
      <c r="Q54" s="90"/>
      <c r="R54" s="90"/>
      <c r="S54" s="90"/>
      <c r="T54" s="90"/>
      <c r="U54" s="90"/>
      <c r="V54" s="90"/>
      <c r="W54" s="90"/>
      <c r="X54" s="90"/>
      <c r="Y54" s="90"/>
      <c r="Z54" s="90"/>
      <c r="AA54" s="90"/>
      <c r="AB54" s="90"/>
      <c r="AC54" s="90"/>
      <c r="AD54" s="90"/>
      <c r="AE54" s="90"/>
      <c r="AF54" s="90"/>
      <c r="AX54" s="98"/>
    </row>
    <row r="55" spans="1:50" x14ac:dyDescent="0.35">
      <c r="A55" s="92"/>
      <c r="B55" s="92"/>
      <c r="C55" s="419" t="s">
        <v>31</v>
      </c>
      <c r="D55" s="421">
        <v>2023</v>
      </c>
      <c r="E55" s="420">
        <v>4.2919907569885254</v>
      </c>
      <c r="F55" s="420">
        <v>4.0061678886413574</v>
      </c>
      <c r="G55" s="420">
        <v>3.3603312969207764</v>
      </c>
      <c r="H55" s="420">
        <f t="shared" si="0"/>
        <v>0.93165946006774902</v>
      </c>
      <c r="I55" s="90">
        <f t="shared" si="1"/>
        <v>1.2772522640614248</v>
      </c>
      <c r="J55" s="90"/>
      <c r="L55" s="182">
        <v>4.168121337890625</v>
      </c>
      <c r="Q55" s="90"/>
      <c r="R55" s="90"/>
      <c r="S55" s="90"/>
      <c r="T55" s="90"/>
      <c r="U55" s="90"/>
      <c r="V55" s="90"/>
      <c r="W55" s="90"/>
      <c r="X55" s="90"/>
      <c r="Y55" s="90"/>
      <c r="Z55" s="90"/>
      <c r="AA55" s="90"/>
      <c r="AB55" s="90"/>
      <c r="AC55" s="90"/>
      <c r="AD55" s="90"/>
      <c r="AE55" s="90"/>
      <c r="AF55" s="90"/>
      <c r="AX55" s="98"/>
    </row>
    <row r="56" spans="1:50" x14ac:dyDescent="0.35">
      <c r="C56" s="419" t="s">
        <v>40</v>
      </c>
      <c r="D56" s="421">
        <v>2022</v>
      </c>
      <c r="E56" s="420">
        <v>4.0975828170776367</v>
      </c>
      <c r="F56" s="420">
        <v>4.0824122428894043</v>
      </c>
      <c r="G56" s="420">
        <v>3.1993331909179688</v>
      </c>
      <c r="H56" s="420">
        <f t="shared" si="0"/>
        <v>0.89824962615966797</v>
      </c>
      <c r="I56" s="90">
        <f t="shared" si="1"/>
        <v>1.2807615126519341</v>
      </c>
      <c r="J56" s="90"/>
      <c r="L56" s="182">
        <v>4.0872721672058105</v>
      </c>
      <c r="Q56" s="90"/>
      <c r="R56" s="90"/>
      <c r="S56" s="90"/>
      <c r="T56" s="90"/>
      <c r="U56" s="90"/>
      <c r="V56" s="90"/>
      <c r="W56" s="90"/>
      <c r="X56" s="90"/>
      <c r="Y56" s="90"/>
      <c r="Z56" s="90"/>
      <c r="AA56" s="90"/>
      <c r="AB56" s="90"/>
      <c r="AC56" s="90"/>
      <c r="AD56" s="90"/>
      <c r="AE56" s="90"/>
      <c r="AF56" s="90"/>
    </row>
    <row r="57" spans="1:50" x14ac:dyDescent="0.35">
      <c r="C57" s="419" t="s">
        <v>43</v>
      </c>
      <c r="D57" s="421">
        <v>2022</v>
      </c>
      <c r="E57" s="490">
        <v>4.9554738998413086</v>
      </c>
      <c r="F57" s="490">
        <v>4.0460615158081055</v>
      </c>
      <c r="G57" s="490">
        <v>3.20188307762146</v>
      </c>
      <c r="H57" s="490">
        <f t="shared" si="0"/>
        <v>1.7535908222198486</v>
      </c>
      <c r="I57" s="158">
        <f t="shared" si="1"/>
        <v>1.5476748462415795</v>
      </c>
      <c r="J57" s="90"/>
      <c r="L57" s="182">
        <v>4.4131855964660645</v>
      </c>
      <c r="Q57" s="90"/>
      <c r="R57" s="90"/>
      <c r="S57" s="90"/>
      <c r="T57" s="90"/>
      <c r="U57" s="90"/>
      <c r="V57" s="90"/>
      <c r="W57" s="90"/>
      <c r="X57" s="90"/>
      <c r="Y57" s="90"/>
      <c r="Z57" s="90"/>
      <c r="AA57" s="90"/>
      <c r="AB57" s="90"/>
      <c r="AC57" s="90"/>
      <c r="AD57" s="90"/>
      <c r="AE57" s="90"/>
      <c r="AF57" s="90"/>
    </row>
    <row r="58" spans="1:50" x14ac:dyDescent="0.35">
      <c r="C58" s="419" t="s">
        <v>37</v>
      </c>
      <c r="D58" s="421">
        <v>2022</v>
      </c>
      <c r="E58" s="420">
        <v>4.0225443840026855</v>
      </c>
      <c r="F58" s="420">
        <v>3.7894024848937988</v>
      </c>
      <c r="G58" s="420">
        <v>3.2826368808746338</v>
      </c>
      <c r="H58" s="420">
        <f t="shared" si="0"/>
        <v>0.73990750312805176</v>
      </c>
      <c r="I58" s="90">
        <f t="shared" si="1"/>
        <v>1.2254003503826196</v>
      </c>
      <c r="J58" s="90"/>
      <c r="L58" s="182">
        <v>3.8634881973266602</v>
      </c>
      <c r="Q58" s="90"/>
      <c r="R58" s="90"/>
      <c r="S58" s="90"/>
      <c r="T58" s="90"/>
      <c r="U58" s="90"/>
      <c r="V58" s="90"/>
      <c r="W58" s="90"/>
      <c r="X58" s="90"/>
      <c r="Y58" s="90"/>
      <c r="Z58" s="90"/>
      <c r="AA58" s="90"/>
      <c r="AB58" s="90"/>
      <c r="AC58" s="90"/>
      <c r="AD58" s="90"/>
      <c r="AE58" s="90"/>
      <c r="AF58" s="90"/>
    </row>
    <row r="59" spans="1:50" x14ac:dyDescent="0.35">
      <c r="C59" s="419" t="s">
        <v>38</v>
      </c>
      <c r="D59" s="421">
        <v>2022</v>
      </c>
      <c r="E59" s="492">
        <v>4.055260181427002</v>
      </c>
      <c r="F59" s="492">
        <v>4.0128679275512695</v>
      </c>
      <c r="G59" s="492">
        <v>3.5251972675323486</v>
      </c>
      <c r="H59" s="420">
        <f t="shared" si="0"/>
        <v>0.53006291389465332</v>
      </c>
      <c r="I59" s="90">
        <f t="shared" si="1"/>
        <v>1.1503640431066429</v>
      </c>
      <c r="J59" s="90"/>
      <c r="L59" s="182">
        <v>4.0294985771179199</v>
      </c>
      <c r="Q59" s="90"/>
      <c r="R59" s="90"/>
      <c r="S59" s="90"/>
      <c r="T59" s="90"/>
      <c r="U59" s="90"/>
      <c r="V59" s="90"/>
      <c r="W59" s="90"/>
      <c r="X59" s="90"/>
      <c r="Y59" s="90"/>
      <c r="Z59" s="90"/>
      <c r="AA59" s="90"/>
      <c r="AB59" s="90"/>
      <c r="AC59" s="90"/>
      <c r="AD59" s="90"/>
      <c r="AE59" s="90"/>
      <c r="AF59" s="90"/>
    </row>
    <row r="60" spans="1:50" x14ac:dyDescent="0.35">
      <c r="C60" s="419" t="s">
        <v>36</v>
      </c>
      <c r="D60" s="421">
        <v>2023</v>
      </c>
      <c r="E60" s="488">
        <v>3.3187410831451416</v>
      </c>
      <c r="F60" s="488">
        <v>3.5972776412963867</v>
      </c>
      <c r="G60" s="488">
        <v>3.0394141674041748</v>
      </c>
      <c r="H60" s="488">
        <f t="shared" si="0"/>
        <v>0.2793269157409668</v>
      </c>
      <c r="I60" s="90">
        <f t="shared" si="1"/>
        <v>1.091901564037101</v>
      </c>
      <c r="J60" s="90"/>
      <c r="L60" s="182">
        <v>3.4796774387359619</v>
      </c>
      <c r="Q60" s="90"/>
      <c r="R60" s="90"/>
      <c r="S60" s="90"/>
      <c r="T60" s="90"/>
      <c r="U60" s="90"/>
      <c r="V60" s="90"/>
      <c r="W60" s="90"/>
      <c r="X60" s="90"/>
      <c r="Y60" s="90"/>
      <c r="Z60" s="90"/>
      <c r="AA60" s="90"/>
      <c r="AB60" s="90"/>
      <c r="AC60" s="90"/>
      <c r="AD60" s="90"/>
      <c r="AE60" s="90"/>
      <c r="AF60" s="90"/>
    </row>
    <row r="61" spans="1:50" x14ac:dyDescent="0.35">
      <c r="C61" s="419" t="s">
        <v>46</v>
      </c>
      <c r="D61" s="421">
        <v>2022</v>
      </c>
      <c r="E61" s="490">
        <v>4.6049084663391113</v>
      </c>
      <c r="F61" s="490">
        <v>3.9426536560058594</v>
      </c>
      <c r="G61" s="490">
        <v>2.6780471801757813</v>
      </c>
      <c r="H61" s="490">
        <f t="shared" si="0"/>
        <v>1.9268612861633301</v>
      </c>
      <c r="I61" s="158">
        <f t="shared" si="1"/>
        <v>1.7195023674067067</v>
      </c>
      <c r="J61" s="90"/>
      <c r="L61" s="182">
        <v>4.1076641082763672</v>
      </c>
      <c r="Q61" s="90"/>
      <c r="R61" s="90"/>
      <c r="S61" s="90"/>
      <c r="T61" s="90"/>
      <c r="U61" s="90"/>
      <c r="V61" s="90"/>
      <c r="W61" s="90"/>
      <c r="X61" s="90"/>
      <c r="Y61" s="90"/>
      <c r="Z61" s="90"/>
      <c r="AA61" s="90"/>
      <c r="AB61" s="90"/>
      <c r="AC61" s="90"/>
      <c r="AD61" s="90"/>
      <c r="AE61" s="90"/>
      <c r="AF61" s="90"/>
    </row>
    <row r="62" spans="1:50" x14ac:dyDescent="0.35">
      <c r="C62" s="419" t="s">
        <v>30</v>
      </c>
      <c r="D62" s="421">
        <v>2021</v>
      </c>
      <c r="E62" s="420">
        <v>3.5015888214111328</v>
      </c>
      <c r="F62" s="420">
        <v>3.3593721389770508</v>
      </c>
      <c r="G62" s="420">
        <v>2.8649015426635742</v>
      </c>
      <c r="H62" s="420">
        <f t="shared" si="0"/>
        <v>0.63668727874755859</v>
      </c>
      <c r="I62" s="90">
        <f t="shared" si="1"/>
        <v>1.2222370539671719</v>
      </c>
      <c r="J62" s="90"/>
      <c r="L62" s="182">
        <v>3.4661741256713867</v>
      </c>
      <c r="Q62" s="90"/>
      <c r="R62" s="90"/>
      <c r="S62" s="90"/>
      <c r="T62" s="90"/>
      <c r="U62" s="90"/>
      <c r="V62" s="90"/>
      <c r="W62" s="90"/>
      <c r="X62" s="90"/>
      <c r="Y62" s="90"/>
      <c r="Z62" s="90"/>
      <c r="AA62" s="90"/>
      <c r="AB62" s="90"/>
      <c r="AC62" s="90"/>
      <c r="AD62" s="90"/>
      <c r="AE62" s="90"/>
      <c r="AF62" s="90"/>
    </row>
    <row r="63" spans="1:50" ht="15" thickBot="1" x14ac:dyDescent="0.4">
      <c r="C63" s="429" t="s">
        <v>29</v>
      </c>
      <c r="D63" s="431"/>
      <c r="E63" s="489">
        <v>3.9919295728712596</v>
      </c>
      <c r="F63" s="489">
        <v>3.7618301409058876</v>
      </c>
      <c r="G63" s="489">
        <v>2.9265563444379872</v>
      </c>
      <c r="H63" s="92">
        <f t="shared" si="0"/>
        <v>1.0653732284332724</v>
      </c>
      <c r="I63" s="90">
        <f t="shared" si="1"/>
        <v>1.3640364657451574</v>
      </c>
      <c r="J63" s="90"/>
      <c r="L63" s="344">
        <v>3.9392569330003528</v>
      </c>
      <c r="Q63" s="90"/>
      <c r="R63" s="90"/>
      <c r="S63" s="90"/>
      <c r="T63" s="90"/>
      <c r="U63" s="90"/>
      <c r="V63" s="90"/>
      <c r="W63" s="90"/>
      <c r="X63" s="90"/>
      <c r="Y63" s="90"/>
      <c r="Z63" s="90"/>
      <c r="AA63" s="90"/>
      <c r="AB63" s="90"/>
      <c r="AC63" s="90"/>
      <c r="AD63" s="90"/>
      <c r="AE63" s="90"/>
      <c r="AF63" s="90"/>
    </row>
    <row r="64" spans="1:50" ht="15" thickTop="1" x14ac:dyDescent="0.35">
      <c r="D64" s="91"/>
      <c r="E64" s="91"/>
      <c r="F64" s="91"/>
      <c r="G64" s="9"/>
      <c r="I64" s="90"/>
      <c r="J64" s="90"/>
      <c r="L64" s="109">
        <v>3.845113787574733</v>
      </c>
      <c r="Q64" s="90"/>
      <c r="R64" s="90"/>
      <c r="S64" s="90"/>
      <c r="T64" s="90"/>
      <c r="U64" s="90"/>
      <c r="V64" s="90"/>
      <c r="W64" s="90"/>
      <c r="X64" s="90"/>
      <c r="Y64" s="90"/>
      <c r="Z64" s="90"/>
      <c r="AA64" s="90"/>
      <c r="AB64" s="90"/>
      <c r="AC64" s="90"/>
      <c r="AD64" s="90"/>
      <c r="AE64" s="90"/>
      <c r="AF64" s="90"/>
    </row>
    <row r="65" spans="7:32" x14ac:dyDescent="0.35">
      <c r="G65"/>
      <c r="H65" s="90"/>
      <c r="I65" s="90"/>
      <c r="J65" s="90"/>
      <c r="Q65" s="90"/>
      <c r="R65" s="90"/>
      <c r="S65" s="90"/>
      <c r="T65" s="90"/>
      <c r="U65" s="90"/>
      <c r="V65" s="90"/>
      <c r="W65" s="90"/>
      <c r="X65" s="90"/>
      <c r="Y65" s="90"/>
      <c r="Z65" s="90"/>
      <c r="AA65" s="90"/>
      <c r="AB65" s="90"/>
      <c r="AC65" s="90"/>
      <c r="AD65" s="90"/>
      <c r="AE65" s="90"/>
      <c r="AF65" s="90"/>
    </row>
    <row r="66" spans="7:32" x14ac:dyDescent="0.35">
      <c r="H66" s="90"/>
      <c r="I66" s="90"/>
      <c r="J66" s="90"/>
      <c r="Q66" s="90"/>
      <c r="R66" s="90"/>
      <c r="S66" s="90"/>
      <c r="T66" s="90"/>
      <c r="U66" s="90"/>
      <c r="V66" s="90"/>
      <c r="W66" s="90"/>
      <c r="X66" s="90"/>
      <c r="Y66" s="90"/>
      <c r="Z66" s="90"/>
      <c r="AA66" s="90"/>
      <c r="AB66" s="90"/>
      <c r="AC66" s="90"/>
      <c r="AD66" s="90"/>
      <c r="AE66" s="90"/>
      <c r="AF66" s="90"/>
    </row>
    <row r="67" spans="7:32" x14ac:dyDescent="0.35">
      <c r="H67" s="90"/>
      <c r="I67" s="90"/>
      <c r="J67" s="90"/>
      <c r="Q67" s="90"/>
      <c r="R67" s="90"/>
      <c r="S67" s="90"/>
      <c r="T67" s="90"/>
      <c r="U67" s="90"/>
      <c r="V67" s="90"/>
      <c r="W67" s="90"/>
      <c r="X67" s="90"/>
      <c r="Y67" s="90"/>
      <c r="Z67" s="90"/>
      <c r="AA67" s="90"/>
      <c r="AB67" s="90"/>
      <c r="AC67" s="90"/>
      <c r="AD67" s="90"/>
      <c r="AE67" s="90"/>
      <c r="AF67" s="90"/>
    </row>
    <row r="68" spans="7:32" x14ac:dyDescent="0.35">
      <c r="H68" s="90"/>
      <c r="I68" s="90"/>
      <c r="J68" s="90"/>
      <c r="Q68" s="90"/>
      <c r="R68" s="90"/>
      <c r="S68" s="90"/>
      <c r="T68" s="90"/>
      <c r="U68" s="90"/>
      <c r="V68" s="90"/>
      <c r="W68" s="90"/>
      <c r="X68" s="90"/>
      <c r="Y68" s="90"/>
      <c r="Z68" s="90"/>
      <c r="AA68" s="90"/>
      <c r="AB68" s="90"/>
      <c r="AC68" s="90"/>
      <c r="AD68" s="90"/>
      <c r="AE68" s="90"/>
      <c r="AF68" s="90"/>
    </row>
    <row r="69" spans="7:32" x14ac:dyDescent="0.35">
      <c r="H69" s="90"/>
      <c r="I69" s="90"/>
      <c r="J69" s="90"/>
      <c r="Q69" s="90"/>
      <c r="R69" s="90"/>
      <c r="S69" s="90"/>
      <c r="T69" s="90"/>
      <c r="U69" s="90"/>
      <c r="V69" s="90"/>
      <c r="W69" s="90"/>
      <c r="X69" s="90"/>
      <c r="Y69" s="90"/>
      <c r="Z69" s="90"/>
      <c r="AA69" s="90"/>
      <c r="AB69" s="90"/>
      <c r="AC69" s="90"/>
      <c r="AD69" s="90"/>
      <c r="AE69" s="90"/>
      <c r="AF69" s="90"/>
    </row>
    <row r="70" spans="7:32" x14ac:dyDescent="0.35">
      <c r="H70" s="90"/>
      <c r="I70" s="90"/>
      <c r="J70" s="90"/>
      <c r="Q70" s="90"/>
      <c r="R70" s="90"/>
      <c r="S70" s="90"/>
      <c r="T70" s="90"/>
      <c r="U70" s="90"/>
      <c r="V70" s="90"/>
      <c r="W70" s="90"/>
      <c r="X70" s="90"/>
      <c r="Y70" s="90"/>
      <c r="Z70" s="90"/>
      <c r="AA70" s="90"/>
      <c r="AB70" s="90"/>
      <c r="AC70" s="90"/>
      <c r="AD70" s="90"/>
      <c r="AE70" s="90"/>
      <c r="AF70" s="90"/>
    </row>
  </sheetData>
  <mergeCells count="5">
    <mergeCell ref="AF14:AH14"/>
    <mergeCell ref="AJ14:AL14"/>
    <mergeCell ref="AN14:AP14"/>
    <mergeCell ref="AD14:AD15"/>
    <mergeCell ref="AE14:AE15"/>
  </mergeCells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EA7CF-28A6-46C3-B097-4B1E1646894F}">
  <sheetPr>
    <tabColor rgb="FF002060"/>
  </sheetPr>
  <dimension ref="A3:N69"/>
  <sheetViews>
    <sheetView showGridLines="0" zoomScale="40" zoomScaleNormal="40" workbookViewId="0">
      <selection activeCell="B27" sqref="B27"/>
    </sheetView>
  </sheetViews>
  <sheetFormatPr defaultColWidth="8.7265625" defaultRowHeight="14.5" outlineLevelCol="1" x14ac:dyDescent="0.35"/>
  <cols>
    <col min="1" max="1" width="13.453125" style="419" customWidth="1"/>
    <col min="2" max="2" width="8.453125" style="421" customWidth="1"/>
    <col min="3" max="3" width="15.453125" style="420" customWidth="1"/>
    <col min="4" max="4" width="16.81640625" style="420" customWidth="1"/>
    <col min="5" max="5" width="13.81640625" style="420" customWidth="1"/>
    <col min="6" max="6" width="13.81640625" style="420" hidden="1" customWidth="1" outlineLevel="1"/>
    <col min="7" max="7" width="8.7265625" collapsed="1"/>
    <col min="8" max="17" width="13.81640625" style="90" customWidth="1"/>
    <col min="18" max="19" width="15.81640625" style="90" customWidth="1"/>
    <col min="20" max="20" width="14.1796875" style="90" customWidth="1"/>
    <col min="21" max="16384" width="8.7265625" style="90"/>
  </cols>
  <sheetData>
    <row r="3" spans="1:14" x14ac:dyDescent="0.35">
      <c r="A3" s="419" t="s">
        <v>150</v>
      </c>
      <c r="H3" s="301"/>
      <c r="I3" s="301"/>
    </row>
    <row r="4" spans="1:14" ht="15" thickBot="1" x14ac:dyDescent="0.4">
      <c r="A4" s="422" t="s">
        <v>156</v>
      </c>
      <c r="B4" s="424"/>
      <c r="C4" s="423"/>
      <c r="D4" s="423"/>
      <c r="E4" s="423"/>
      <c r="F4" s="423"/>
      <c r="H4" s="301"/>
      <c r="I4" s="301"/>
      <c r="J4" s="161" t="s">
        <v>150</v>
      </c>
      <c r="K4" s="163"/>
      <c r="L4" s="163"/>
      <c r="M4" s="163"/>
    </row>
    <row r="5" spans="1:14" ht="15" thickTop="1" x14ac:dyDescent="0.35">
      <c r="A5" s="425" t="s">
        <v>0</v>
      </c>
      <c r="B5" s="426" t="s">
        <v>1</v>
      </c>
      <c r="C5" s="426" t="s">
        <v>75</v>
      </c>
      <c r="D5" s="426" t="s">
        <v>76</v>
      </c>
      <c r="E5" s="426" t="s">
        <v>78</v>
      </c>
      <c r="F5" s="426" t="s">
        <v>77</v>
      </c>
      <c r="H5" s="302" t="s">
        <v>149</v>
      </c>
      <c r="I5" s="301"/>
      <c r="J5" s="163"/>
      <c r="K5" s="166" t="s">
        <v>153</v>
      </c>
      <c r="L5" s="166" t="s">
        <v>152</v>
      </c>
      <c r="M5" s="166" t="s">
        <v>151</v>
      </c>
    </row>
    <row r="6" spans="1:14" x14ac:dyDescent="0.35">
      <c r="A6" s="419" t="s">
        <v>81</v>
      </c>
      <c r="B6" s="421">
        <v>2022</v>
      </c>
      <c r="C6" s="420">
        <v>99.65433576820287</v>
      </c>
      <c r="D6" s="420">
        <v>99.223465464983391</v>
      </c>
      <c r="E6" s="420">
        <v>99.734913398481055</v>
      </c>
      <c r="F6" s="420">
        <v>99.384178907017301</v>
      </c>
      <c r="H6" s="303">
        <v>12.388571000000001</v>
      </c>
      <c r="I6" s="301"/>
      <c r="J6" s="165" t="s">
        <v>75</v>
      </c>
      <c r="K6" s="240">
        <f>C23</f>
        <v>93.783341991512728</v>
      </c>
      <c r="L6" s="240">
        <f>C45</f>
        <v>93.516731456270236</v>
      </c>
      <c r="M6" s="240">
        <f>C68</f>
        <v>86.991223525096913</v>
      </c>
    </row>
    <row r="7" spans="1:14" x14ac:dyDescent="0.35">
      <c r="A7" s="419" t="s">
        <v>82</v>
      </c>
      <c r="B7" s="421">
        <v>2019</v>
      </c>
      <c r="C7" s="420">
        <v>96.131675545821835</v>
      </c>
      <c r="D7" s="420">
        <v>98.739273023890632</v>
      </c>
      <c r="E7" s="420">
        <v>99.49248061334761</v>
      </c>
      <c r="F7" s="420">
        <v>97.700724188350421</v>
      </c>
      <c r="H7" s="303">
        <v>216.42244600000001</v>
      </c>
      <c r="I7" s="301"/>
      <c r="J7" s="165" t="s">
        <v>76</v>
      </c>
      <c r="K7" s="240">
        <f>D23</f>
        <v>96.329323516758336</v>
      </c>
      <c r="L7" s="240">
        <f>D45</f>
        <v>96.909212570106277</v>
      </c>
      <c r="M7" s="240">
        <f>D68</f>
        <v>93.113440951368943</v>
      </c>
    </row>
    <row r="8" spans="1:14" x14ac:dyDescent="0.35">
      <c r="A8" s="419" t="s">
        <v>83</v>
      </c>
      <c r="B8" s="421">
        <v>2017</v>
      </c>
      <c r="C8" s="420">
        <v>92.590605336325055</v>
      </c>
      <c r="D8" s="420">
        <v>93.490586173683624</v>
      </c>
      <c r="E8" s="420">
        <v>95.542951425390783</v>
      </c>
      <c r="F8" s="420">
        <v>93.266805023987914</v>
      </c>
      <c r="H8" s="303">
        <v>19.62959</v>
      </c>
      <c r="I8" s="301"/>
      <c r="J8" s="165" t="s">
        <v>78</v>
      </c>
      <c r="K8" s="240">
        <f>E23</f>
        <v>98.326909902942916</v>
      </c>
      <c r="L8" s="240">
        <f>E45</f>
        <v>98.929678654298527</v>
      </c>
      <c r="M8" s="240">
        <f>E68</f>
        <v>97.368457681478972</v>
      </c>
    </row>
    <row r="9" spans="1:14" x14ac:dyDescent="0.35">
      <c r="A9" s="419" t="s">
        <v>84</v>
      </c>
      <c r="B9" s="421">
        <v>2022</v>
      </c>
      <c r="C9" s="420">
        <v>76.877663872717477</v>
      </c>
      <c r="D9" s="420">
        <v>87.296870642298899</v>
      </c>
      <c r="E9" s="420">
        <v>96.597243104230714</v>
      </c>
      <c r="F9" s="420">
        <v>82.28963557364446</v>
      </c>
      <c r="H9" s="303">
        <v>52.085168000000003</v>
      </c>
      <c r="I9" s="301"/>
      <c r="J9" s="165" t="s">
        <v>77</v>
      </c>
      <c r="K9" s="240">
        <f>F23</f>
        <v>95.252059403366516</v>
      </c>
      <c r="L9" s="240">
        <f>F45</f>
        <v>95.665150636548304</v>
      </c>
      <c r="M9" s="240">
        <f>F68</f>
        <v>90.740002215550902</v>
      </c>
    </row>
    <row r="10" spans="1:14" x14ac:dyDescent="0.35">
      <c r="A10" s="419" t="s">
        <v>85</v>
      </c>
      <c r="B10" s="421">
        <v>2023</v>
      </c>
      <c r="C10" s="420">
        <v>98.843376091408857</v>
      </c>
      <c r="D10" s="420">
        <v>99.549315883402727</v>
      </c>
      <c r="E10" s="420">
        <v>99.658577719985118</v>
      </c>
      <c r="F10" s="420">
        <v>99.333102230145769</v>
      </c>
      <c r="H10" s="303">
        <v>5.2121729999999999</v>
      </c>
      <c r="I10" s="301"/>
    </row>
    <row r="11" spans="1:14" x14ac:dyDescent="0.35">
      <c r="A11" s="419" t="s">
        <v>86</v>
      </c>
      <c r="B11" s="421">
        <v>2022</v>
      </c>
      <c r="C11" s="420">
        <v>94.426158200704279</v>
      </c>
      <c r="D11" s="420">
        <v>97.125838498349822</v>
      </c>
      <c r="E11" s="420">
        <v>98.450427674335018</v>
      </c>
      <c r="F11" s="420">
        <v>96.300240386421279</v>
      </c>
      <c r="H11" s="303">
        <v>11.332973000000001</v>
      </c>
      <c r="I11" s="301"/>
    </row>
    <row r="12" spans="1:14" x14ac:dyDescent="0.35">
      <c r="A12" s="419" t="s">
        <v>87</v>
      </c>
      <c r="B12" s="421">
        <v>2023</v>
      </c>
      <c r="C12" s="420">
        <v>94.234618547237588</v>
      </c>
      <c r="D12" s="420">
        <v>95.069769049320243</v>
      </c>
      <c r="E12" s="420">
        <v>98.409699876762076</v>
      </c>
      <c r="F12" s="420">
        <v>94.777928896024434</v>
      </c>
      <c r="H12" s="303">
        <v>18.190484000000001</v>
      </c>
      <c r="I12" s="301"/>
    </row>
    <row r="13" spans="1:14" x14ac:dyDescent="0.35">
      <c r="A13" s="419" t="s">
        <v>88</v>
      </c>
      <c r="B13" s="421">
        <v>2022</v>
      </c>
      <c r="C13" s="420">
        <v>97.507887195908751</v>
      </c>
      <c r="D13" s="420">
        <v>96.675877111586146</v>
      </c>
      <c r="E13" s="420">
        <v>98.878718862566473</v>
      </c>
      <c r="F13" s="420">
        <v>97.143430643198556</v>
      </c>
      <c r="H13" s="303">
        <v>18.092026000000001</v>
      </c>
      <c r="I13" s="301"/>
    </row>
    <row r="14" spans="1:14" x14ac:dyDescent="0.35">
      <c r="A14" s="419" t="s">
        <v>89</v>
      </c>
      <c r="B14" s="421">
        <v>2023</v>
      </c>
      <c r="C14" s="420">
        <v>96.434118749276493</v>
      </c>
      <c r="D14" s="420">
        <v>96.679902758705822</v>
      </c>
      <c r="E14" s="420">
        <v>98.307042177646835</v>
      </c>
      <c r="F14" s="420">
        <v>96.540965905140666</v>
      </c>
      <c r="H14" s="303">
        <v>10.593798</v>
      </c>
      <c r="I14" s="301"/>
    </row>
    <row r="15" spans="1:14" x14ac:dyDescent="0.35">
      <c r="A15" s="419" t="s">
        <v>90</v>
      </c>
      <c r="B15" s="421">
        <v>2022</v>
      </c>
      <c r="C15" s="420">
        <v>97.820326303982156</v>
      </c>
      <c r="D15" s="420">
        <v>99.213272222520573</v>
      </c>
      <c r="E15" s="420">
        <v>99.519260752379651</v>
      </c>
      <c r="F15" s="420">
        <v>98.767046782776021</v>
      </c>
      <c r="H15" s="303">
        <v>128.455567</v>
      </c>
      <c r="I15" s="163"/>
      <c r="J15" s="163"/>
      <c r="K15" s="159" t="s">
        <v>75</v>
      </c>
      <c r="L15" s="159" t="s">
        <v>76</v>
      </c>
      <c r="M15" s="159" t="s">
        <v>78</v>
      </c>
      <c r="N15" s="159" t="s">
        <v>77</v>
      </c>
    </row>
    <row r="16" spans="1:14" x14ac:dyDescent="0.35">
      <c r="A16" s="419" t="s">
        <v>97</v>
      </c>
      <c r="B16" s="421">
        <v>2022</v>
      </c>
      <c r="C16" s="420">
        <v>92.387596681592939</v>
      </c>
      <c r="D16" s="420">
        <v>97.524446682948621</v>
      </c>
      <c r="E16" s="420">
        <v>99.792623978039032</v>
      </c>
      <c r="F16" s="420">
        <v>95.450733277421406</v>
      </c>
      <c r="H16" s="303">
        <v>4.4680869999999997</v>
      </c>
      <c r="I16" s="161" t="s">
        <v>223</v>
      </c>
      <c r="J16" s="160" t="s">
        <v>137</v>
      </c>
      <c r="K16" s="250">
        <v>43.972239742031157</v>
      </c>
      <c r="L16" s="250">
        <v>56.499984686119703</v>
      </c>
      <c r="M16" s="250">
        <v>73.308577789239294</v>
      </c>
      <c r="N16" s="250">
        <v>51.977428415125061</v>
      </c>
    </row>
    <row r="17" spans="1:14" x14ac:dyDescent="0.35">
      <c r="A17" s="419" t="s">
        <v>91</v>
      </c>
      <c r="B17" s="421">
        <v>2022</v>
      </c>
      <c r="C17" s="420">
        <v>84.058172908575585</v>
      </c>
      <c r="D17" s="420">
        <v>85.395392256087774</v>
      </c>
      <c r="E17" s="420">
        <v>92.030412465120122</v>
      </c>
      <c r="F17" s="420">
        <v>84.970462778444087</v>
      </c>
      <c r="H17" s="303">
        <v>34.352719</v>
      </c>
      <c r="I17" s="251" t="s">
        <v>164</v>
      </c>
      <c r="J17" s="160" t="s">
        <v>138</v>
      </c>
      <c r="K17" s="250">
        <v>96.00994519011725</v>
      </c>
      <c r="L17" s="250">
        <v>98.151461059153661</v>
      </c>
      <c r="M17" s="250">
        <v>99.312219699347779</v>
      </c>
      <c r="N17" s="250">
        <v>97.286089228227311</v>
      </c>
    </row>
    <row r="18" spans="1:14" x14ac:dyDescent="0.35">
      <c r="A18" s="419" t="s">
        <v>92</v>
      </c>
      <c r="B18" s="421">
        <v>2022</v>
      </c>
      <c r="C18" s="420">
        <v>99.122513378769824</v>
      </c>
      <c r="D18" s="420">
        <v>99.396359717744147</v>
      </c>
      <c r="E18" s="420">
        <v>99.680939319113747</v>
      </c>
      <c r="F18" s="420">
        <v>99.288928577682057</v>
      </c>
      <c r="H18" s="303">
        <v>6.8615240000000002</v>
      </c>
      <c r="I18" s="161" t="s">
        <v>165</v>
      </c>
      <c r="J18" s="160" t="s">
        <v>136</v>
      </c>
      <c r="K18" s="250">
        <v>77.412781664237997</v>
      </c>
      <c r="L18" s="250">
        <v>83.625363095829897</v>
      </c>
      <c r="M18" s="250">
        <v>90.591947001924851</v>
      </c>
      <c r="N18" s="250">
        <v>81.304156865242902</v>
      </c>
    </row>
    <row r="19" spans="1:14" x14ac:dyDescent="0.35">
      <c r="A19" s="419" t="s">
        <v>93</v>
      </c>
      <c r="B19" s="421">
        <v>2023</v>
      </c>
      <c r="C19" s="420">
        <v>83.186643519718345</v>
      </c>
      <c r="D19" s="420">
        <v>85.193870921432008</v>
      </c>
      <c r="E19" s="420">
        <v>91.530744330553432</v>
      </c>
      <c r="F19" s="420">
        <v>84.346404608144496</v>
      </c>
      <c r="H19" s="303">
        <v>6.3649430000000002</v>
      </c>
      <c r="I19" s="301"/>
    </row>
    <row r="20" spans="1:14" x14ac:dyDescent="0.35">
      <c r="A20" s="419" t="s">
        <v>94</v>
      </c>
      <c r="B20" s="421">
        <v>2022</v>
      </c>
      <c r="C20" s="420">
        <v>100</v>
      </c>
      <c r="D20" s="420">
        <v>99.971989399064881</v>
      </c>
      <c r="E20" s="420">
        <v>99.987579456244447</v>
      </c>
      <c r="F20" s="420">
        <v>99.978968655207282</v>
      </c>
      <c r="H20" s="303">
        <v>3.4231090000000002</v>
      </c>
      <c r="I20" s="301"/>
    </row>
    <row r="21" spans="1:14" x14ac:dyDescent="0.35">
      <c r="A21" s="419" t="s">
        <v>95</v>
      </c>
      <c r="B21" s="421">
        <v>2021</v>
      </c>
      <c r="C21" s="420">
        <v>94.370405934537089</v>
      </c>
      <c r="D21" s="420">
        <v>96.088343304079999</v>
      </c>
      <c r="E21" s="420">
        <v>96.256420145255916</v>
      </c>
      <c r="F21" s="427">
        <v>94.798206327390318</v>
      </c>
      <c r="H21" s="303">
        <v>28.838498999999999</v>
      </c>
      <c r="I21" s="301"/>
    </row>
    <row r="22" spans="1:14" hidden="1" x14ac:dyDescent="0.35">
      <c r="A22" s="428" t="s">
        <v>220</v>
      </c>
      <c r="C22" s="420">
        <v>93.602881127173688</v>
      </c>
      <c r="D22" s="420">
        <v>95.414660819381197</v>
      </c>
      <c r="E22" s="420">
        <v>97.741877206215776</v>
      </c>
      <c r="F22" s="420">
        <v>94.646110172562274</v>
      </c>
      <c r="H22" s="303"/>
      <c r="I22" s="301"/>
    </row>
    <row r="23" spans="1:14" ht="15" thickBot="1" x14ac:dyDescent="0.4">
      <c r="A23" s="429" t="s">
        <v>218</v>
      </c>
      <c r="B23" s="431"/>
      <c r="C23" s="432">
        <v>93.783341991512728</v>
      </c>
      <c r="D23" s="432">
        <v>96.329323516758336</v>
      </c>
      <c r="E23" s="432">
        <v>98.326909902942916</v>
      </c>
      <c r="F23" s="423">
        <v>95.252059403366516</v>
      </c>
      <c r="H23" s="303"/>
      <c r="I23" s="301"/>
    </row>
    <row r="24" spans="1:14" ht="15" thickTop="1" x14ac:dyDescent="0.35">
      <c r="H24" s="303"/>
      <c r="I24" s="301"/>
    </row>
    <row r="25" spans="1:14" x14ac:dyDescent="0.35">
      <c r="A25" s="419" t="s">
        <v>150</v>
      </c>
      <c r="H25" s="303"/>
      <c r="I25" s="301"/>
    </row>
    <row r="26" spans="1:14" ht="15" thickBot="1" x14ac:dyDescent="0.4">
      <c r="A26" s="422" t="s">
        <v>155</v>
      </c>
      <c r="B26" s="424"/>
      <c r="C26" s="423"/>
      <c r="D26" s="423"/>
      <c r="E26" s="423"/>
      <c r="F26" s="423"/>
      <c r="H26" s="303"/>
      <c r="I26" s="301"/>
    </row>
    <row r="27" spans="1:14" ht="15" thickTop="1" x14ac:dyDescent="0.35">
      <c r="A27" s="425" t="s">
        <v>0</v>
      </c>
      <c r="B27" s="426" t="s">
        <v>1</v>
      </c>
      <c r="C27" s="426" t="s">
        <v>75</v>
      </c>
      <c r="D27" s="426" t="s">
        <v>76</v>
      </c>
      <c r="E27" s="426" t="s">
        <v>78</v>
      </c>
      <c r="F27" s="426" t="s">
        <v>77</v>
      </c>
      <c r="I27"/>
    </row>
    <row r="28" spans="1:14" x14ac:dyDescent="0.35">
      <c r="A28" s="419" t="s">
        <v>98</v>
      </c>
      <c r="B28" s="421">
        <v>2022</v>
      </c>
      <c r="C28" s="420">
        <v>99.835092145340425</v>
      </c>
      <c r="D28" s="420">
        <v>99.111099036581933</v>
      </c>
      <c r="E28" s="420">
        <v>99.165259846509372</v>
      </c>
      <c r="F28" s="420">
        <v>99.391125263977941</v>
      </c>
      <c r="I28"/>
    </row>
    <row r="29" spans="1:14" x14ac:dyDescent="0.35">
      <c r="A29" s="419" t="s">
        <v>81</v>
      </c>
      <c r="B29" s="421">
        <v>2022</v>
      </c>
      <c r="C29" s="420">
        <v>86.683250174829965</v>
      </c>
      <c r="D29" s="420">
        <v>94.178991049536677</v>
      </c>
      <c r="E29" s="420">
        <v>98.81839821308202</v>
      </c>
      <c r="F29" s="420">
        <v>91.383100249991926</v>
      </c>
      <c r="I29"/>
    </row>
    <row r="30" spans="1:14" x14ac:dyDescent="0.35">
      <c r="A30" s="419" t="s">
        <v>82</v>
      </c>
      <c r="B30" s="421">
        <v>2019</v>
      </c>
      <c r="C30" s="420">
        <v>98.426818587944283</v>
      </c>
      <c r="D30" s="420">
        <v>99.024358118757064</v>
      </c>
      <c r="E30" s="420">
        <v>99.377854302557367</v>
      </c>
      <c r="F30" s="420">
        <v>98.786371240362598</v>
      </c>
      <c r="I30"/>
    </row>
    <row r="31" spans="1:14" x14ac:dyDescent="0.35">
      <c r="A31" s="419" t="s">
        <v>83</v>
      </c>
      <c r="B31" s="421">
        <v>2017</v>
      </c>
      <c r="C31" s="420">
        <v>99.902473911771395</v>
      </c>
      <c r="D31" s="420">
        <v>99.939880874401283</v>
      </c>
      <c r="E31" s="420">
        <v>99.945419694350292</v>
      </c>
      <c r="F31" s="420">
        <v>99.930573623638935</v>
      </c>
      <c r="I31"/>
      <c r="J31" s="98"/>
    </row>
    <row r="32" spans="1:14" x14ac:dyDescent="0.35">
      <c r="A32" s="419" t="s">
        <v>85</v>
      </c>
      <c r="B32" s="421">
        <v>2023</v>
      </c>
      <c r="C32" s="420">
        <v>99.538643958176138</v>
      </c>
      <c r="D32" s="420">
        <v>99.703033908387866</v>
      </c>
      <c r="E32" s="420">
        <v>99.746144399277043</v>
      </c>
      <c r="F32" s="420">
        <v>99.652684923818484</v>
      </c>
      <c r="I32"/>
    </row>
    <row r="33" spans="1:9" x14ac:dyDescent="0.35">
      <c r="A33" s="419" t="s">
        <v>86</v>
      </c>
      <c r="B33" s="421">
        <v>2022</v>
      </c>
      <c r="C33" s="420">
        <v>99.158164698759549</v>
      </c>
      <c r="D33" s="420">
        <v>99.193811472963461</v>
      </c>
      <c r="E33" s="420">
        <v>99.4003595172274</v>
      </c>
      <c r="F33" s="420">
        <v>99.182910215690598</v>
      </c>
      <c r="I33"/>
    </row>
    <row r="34" spans="1:9" x14ac:dyDescent="0.35">
      <c r="A34" s="419" t="s">
        <v>87</v>
      </c>
      <c r="B34" s="421">
        <v>2023</v>
      </c>
      <c r="C34" s="420">
        <v>96.851023723105342</v>
      </c>
      <c r="D34" s="420">
        <v>98.205971858320027</v>
      </c>
      <c r="E34" s="420">
        <v>98.249843537938574</v>
      </c>
      <c r="F34" s="420">
        <v>97.732490407368587</v>
      </c>
      <c r="I34"/>
    </row>
    <row r="35" spans="1:9" x14ac:dyDescent="0.35">
      <c r="A35" s="419" t="s">
        <v>88</v>
      </c>
      <c r="B35" s="421">
        <v>2022</v>
      </c>
      <c r="C35" s="420">
        <v>98.597226600276997</v>
      </c>
      <c r="D35" s="420">
        <v>98.808599164644718</v>
      </c>
      <c r="E35" s="420">
        <v>99.434523242295441</v>
      </c>
      <c r="F35" s="420">
        <v>98.689816963781666</v>
      </c>
      <c r="I35"/>
    </row>
    <row r="36" spans="1:9" x14ac:dyDescent="0.35">
      <c r="A36" s="419" t="s">
        <v>89</v>
      </c>
      <c r="B36" s="421">
        <v>2023</v>
      </c>
      <c r="C36" s="420">
        <v>98.739489808281746</v>
      </c>
      <c r="D36" s="420">
        <v>99.732220991869852</v>
      </c>
      <c r="E36" s="420">
        <v>98.608959264390009</v>
      </c>
      <c r="F36" s="420">
        <v>99.169796791846352</v>
      </c>
      <c r="I36" s="35"/>
    </row>
    <row r="37" spans="1:9" x14ac:dyDescent="0.35">
      <c r="A37" s="419" t="s">
        <v>90</v>
      </c>
      <c r="B37" s="421">
        <v>2022</v>
      </c>
      <c r="C37" s="420">
        <v>96.714204288448087</v>
      </c>
      <c r="D37" s="420">
        <v>98.299674521881059</v>
      </c>
      <c r="E37" s="420">
        <v>99.236202703675659</v>
      </c>
      <c r="F37" s="420">
        <v>97.791774579248795</v>
      </c>
      <c r="I37"/>
    </row>
    <row r="38" spans="1:9" x14ac:dyDescent="0.35">
      <c r="A38" s="419" t="s">
        <v>97</v>
      </c>
      <c r="B38" s="421">
        <v>2022</v>
      </c>
      <c r="C38" s="420">
        <v>93.813781776835725</v>
      </c>
      <c r="D38" s="420">
        <v>98.127892501116605</v>
      </c>
      <c r="E38" s="420">
        <v>99.823021722265324</v>
      </c>
      <c r="F38" s="420">
        <v>96.38631366593377</v>
      </c>
      <c r="I38"/>
    </row>
    <row r="39" spans="1:9" x14ac:dyDescent="0.35">
      <c r="A39" s="419" t="s">
        <v>91</v>
      </c>
      <c r="B39" s="421">
        <v>2022</v>
      </c>
      <c r="C39" s="420">
        <v>93.83968586434402</v>
      </c>
      <c r="D39" s="420">
        <v>95.603500008935853</v>
      </c>
      <c r="E39" s="420">
        <v>95.994067105504229</v>
      </c>
      <c r="F39" s="420">
        <v>95.040599284820473</v>
      </c>
      <c r="I39"/>
    </row>
    <row r="40" spans="1:9" x14ac:dyDescent="0.35">
      <c r="A40" s="419" t="s">
        <v>92</v>
      </c>
      <c r="B40" s="421">
        <v>2022</v>
      </c>
      <c r="C40" s="420">
        <v>98.429807765265636</v>
      </c>
      <c r="D40" s="420">
        <v>99.187174588905123</v>
      </c>
      <c r="E40" s="420">
        <v>99.646093339739224</v>
      </c>
      <c r="F40" s="420">
        <v>98.890056206335032</v>
      </c>
      <c r="I40"/>
    </row>
    <row r="41" spans="1:9" x14ac:dyDescent="0.35">
      <c r="A41" s="419" t="s">
        <v>93</v>
      </c>
      <c r="B41" s="421">
        <v>2023</v>
      </c>
      <c r="C41" s="420">
        <v>99.895811860513902</v>
      </c>
      <c r="D41" s="420">
        <v>99.9647994757714</v>
      </c>
      <c r="E41" s="420">
        <v>99.870206688695376</v>
      </c>
      <c r="F41" s="420">
        <v>99.935672392355315</v>
      </c>
      <c r="I41"/>
    </row>
    <row r="42" spans="1:9" x14ac:dyDescent="0.35">
      <c r="A42" s="419" t="s">
        <v>94</v>
      </c>
      <c r="B42" s="421">
        <v>2022</v>
      </c>
      <c r="C42" s="420">
        <v>98.967633022757525</v>
      </c>
      <c r="D42" s="420">
        <v>99.603542263687487</v>
      </c>
      <c r="E42" s="420">
        <v>99.814837000183218</v>
      </c>
      <c r="F42" s="420">
        <v>99.445096056622845</v>
      </c>
      <c r="I42"/>
    </row>
    <row r="43" spans="1:9" x14ac:dyDescent="0.35">
      <c r="A43" s="419" t="s">
        <v>95</v>
      </c>
      <c r="B43" s="421">
        <v>2021</v>
      </c>
      <c r="C43" s="420">
        <v>98.798253262547178</v>
      </c>
      <c r="D43" s="420">
        <v>98.726707097925797</v>
      </c>
      <c r="E43" s="420">
        <v>98.931452004224113</v>
      </c>
      <c r="F43" s="427">
        <v>98.7804368520803</v>
      </c>
      <c r="I43"/>
    </row>
    <row r="44" spans="1:9" ht="15" hidden="1" thickBot="1" x14ac:dyDescent="0.4">
      <c r="A44" s="428" t="s">
        <v>220</v>
      </c>
      <c r="C44" s="420">
        <v>97.386960090574874</v>
      </c>
      <c r="D44" s="420">
        <v>98.588203558355403</v>
      </c>
      <c r="E44" s="420">
        <v>99.128915161369662</v>
      </c>
      <c r="F44" s="420">
        <v>98.136801169867098</v>
      </c>
      <c r="I44" s="16"/>
    </row>
    <row r="45" spans="1:9" ht="15" thickBot="1" x14ac:dyDescent="0.4">
      <c r="A45" s="429" t="s">
        <v>218</v>
      </c>
      <c r="B45" s="431"/>
      <c r="C45" s="432">
        <v>93.516731456270236</v>
      </c>
      <c r="D45" s="432">
        <v>96.909212570106277</v>
      </c>
      <c r="E45" s="432">
        <v>98.929678654298527</v>
      </c>
      <c r="F45" s="423">
        <v>95.665150636548304</v>
      </c>
      <c r="H45" s="150"/>
    </row>
    <row r="46" spans="1:9" ht="15" thickTop="1" x14ac:dyDescent="0.35">
      <c r="H46" s="150"/>
    </row>
    <row r="47" spans="1:9" x14ac:dyDescent="0.35">
      <c r="A47" s="419" t="s">
        <v>150</v>
      </c>
      <c r="H47" s="150"/>
    </row>
    <row r="48" spans="1:9" ht="15" thickBot="1" x14ac:dyDescent="0.4">
      <c r="A48" s="422" t="s">
        <v>154</v>
      </c>
      <c r="B48" s="424"/>
      <c r="C48" s="423"/>
      <c r="D48" s="423"/>
      <c r="E48" s="423"/>
      <c r="F48" s="423"/>
      <c r="H48" s="150"/>
    </row>
    <row r="49" spans="1:8" ht="15" thickTop="1" x14ac:dyDescent="0.35">
      <c r="A49" s="425" t="s">
        <v>0</v>
      </c>
      <c r="B49" s="426" t="s">
        <v>1</v>
      </c>
      <c r="C49" s="426" t="s">
        <v>75</v>
      </c>
      <c r="D49" s="426" t="s">
        <v>76</v>
      </c>
      <c r="E49" s="426" t="s">
        <v>78</v>
      </c>
      <c r="F49" s="426" t="s">
        <v>77</v>
      </c>
      <c r="H49" s="164" t="s">
        <v>149</v>
      </c>
    </row>
    <row r="50" spans="1:8" x14ac:dyDescent="0.35">
      <c r="A50" s="419" t="s">
        <v>98</v>
      </c>
      <c r="B50" s="421">
        <v>2022</v>
      </c>
      <c r="C50" s="420">
        <v>99.213200832743638</v>
      </c>
      <c r="D50" s="420">
        <v>99.155084821411236</v>
      </c>
      <c r="E50" s="420">
        <v>99.652002814146826</v>
      </c>
      <c r="F50" s="420">
        <v>99.177562946144533</v>
      </c>
      <c r="H50" s="150">
        <v>45.773884000000002</v>
      </c>
    </row>
    <row r="51" spans="1:8" x14ac:dyDescent="0.35">
      <c r="A51" s="419" t="s">
        <v>81</v>
      </c>
      <c r="B51" s="421">
        <v>2022</v>
      </c>
      <c r="C51" s="420">
        <v>57.282082432000337</v>
      </c>
      <c r="D51" s="420">
        <v>71.057712903747927</v>
      </c>
      <c r="E51" s="420">
        <v>92.829357139047872</v>
      </c>
      <c r="F51" s="420">
        <v>65.919440498434227</v>
      </c>
      <c r="H51" s="164">
        <v>12.388571000000001</v>
      </c>
    </row>
    <row r="52" spans="1:8" x14ac:dyDescent="0.35">
      <c r="A52" s="419" t="s">
        <v>82</v>
      </c>
      <c r="B52" s="421">
        <v>2019</v>
      </c>
      <c r="C52" s="420">
        <v>97.215181063453372</v>
      </c>
      <c r="D52" s="420">
        <v>99.330249914287208</v>
      </c>
      <c r="E52" s="420">
        <v>99.804514566058685</v>
      </c>
      <c r="F52" s="420">
        <v>98.488199716879308</v>
      </c>
      <c r="H52" s="150">
        <v>216.42244600000001</v>
      </c>
    </row>
    <row r="53" spans="1:8" x14ac:dyDescent="0.35">
      <c r="A53" s="419" t="s">
        <v>83</v>
      </c>
      <c r="B53" s="421">
        <v>2017</v>
      </c>
      <c r="C53" s="420">
        <v>99.611215196179288</v>
      </c>
      <c r="D53" s="420">
        <v>99.776180031600219</v>
      </c>
      <c r="E53" s="420">
        <v>99.846129771021353</v>
      </c>
      <c r="F53" s="420">
        <v>99.735136453226531</v>
      </c>
      <c r="H53" s="150">
        <v>19.62959</v>
      </c>
    </row>
    <row r="54" spans="1:8" x14ac:dyDescent="0.35">
      <c r="A54" s="419" t="s">
        <v>84</v>
      </c>
      <c r="B54" s="421">
        <v>2022</v>
      </c>
      <c r="C54" s="420">
        <v>82.396635202001079</v>
      </c>
      <c r="D54" s="420">
        <v>91.839285325339986</v>
      </c>
      <c r="E54" s="420">
        <v>98.234612383280222</v>
      </c>
      <c r="F54" s="420">
        <v>87.301361289063635</v>
      </c>
      <c r="H54" s="150">
        <v>52.085168000000003</v>
      </c>
    </row>
    <row r="55" spans="1:8" x14ac:dyDescent="0.35">
      <c r="A55" s="419" t="s">
        <v>85</v>
      </c>
      <c r="B55" s="421">
        <v>2023</v>
      </c>
      <c r="C55" s="420">
        <v>95.965290503395494</v>
      </c>
      <c r="D55" s="420">
        <v>98.792623438429501</v>
      </c>
      <c r="E55" s="420">
        <v>99.36650874957887</v>
      </c>
      <c r="F55" s="420">
        <v>97.926674260057112</v>
      </c>
      <c r="H55" s="150">
        <v>5.2121729999999999</v>
      </c>
    </row>
    <row r="56" spans="1:8" x14ac:dyDescent="0.35">
      <c r="A56" s="419" t="s">
        <v>86</v>
      </c>
      <c r="B56" s="421">
        <v>2022</v>
      </c>
      <c r="C56" s="420">
        <v>97.614084307863621</v>
      </c>
      <c r="D56" s="420">
        <v>98.844467159687667</v>
      </c>
      <c r="E56" s="420">
        <v>98.155077832376307</v>
      </c>
      <c r="F56" s="420">
        <v>98.468199732651556</v>
      </c>
      <c r="H56" s="150">
        <v>11.332973000000001</v>
      </c>
    </row>
    <row r="57" spans="1:8" x14ac:dyDescent="0.35">
      <c r="A57" s="419" t="s">
        <v>87</v>
      </c>
      <c r="B57" s="421">
        <v>2023</v>
      </c>
      <c r="C57" s="420">
        <v>59.212686484836077</v>
      </c>
      <c r="D57" s="420">
        <v>82.284952926359452</v>
      </c>
      <c r="E57" s="420">
        <v>91.25036353636537</v>
      </c>
      <c r="F57" s="420">
        <v>74.222437537355418</v>
      </c>
      <c r="H57" s="164">
        <v>18.190484000000001</v>
      </c>
    </row>
    <row r="58" spans="1:8" x14ac:dyDescent="0.35">
      <c r="A58" s="419" t="s">
        <v>88</v>
      </c>
      <c r="B58" s="421">
        <v>2022</v>
      </c>
      <c r="C58" s="420">
        <v>62.853428083864586</v>
      </c>
      <c r="D58" s="420">
        <v>76.719798561612606</v>
      </c>
      <c r="E58" s="420">
        <v>89.690865082239029</v>
      </c>
      <c r="F58" s="420">
        <v>68.9275005959027</v>
      </c>
      <c r="H58" s="164">
        <v>18.092026000000001</v>
      </c>
    </row>
    <row r="59" spans="1:8" x14ac:dyDescent="0.35">
      <c r="A59" s="419" t="s">
        <v>89</v>
      </c>
      <c r="B59" s="421">
        <v>2023</v>
      </c>
      <c r="C59" s="420">
        <v>78.027315666285503</v>
      </c>
      <c r="D59" s="420">
        <v>88.003370603756707</v>
      </c>
      <c r="E59" s="420">
        <v>93.415649897784519</v>
      </c>
      <c r="F59" s="420">
        <v>82.364103479652314</v>
      </c>
      <c r="H59" s="150">
        <v>10.593798</v>
      </c>
    </row>
    <row r="60" spans="1:8" x14ac:dyDescent="0.35">
      <c r="A60" s="419" t="s">
        <v>90</v>
      </c>
      <c r="B60" s="421">
        <v>2022</v>
      </c>
      <c r="C60" s="420">
        <v>88.95468939833971</v>
      </c>
      <c r="D60" s="420">
        <v>95.626956896330313</v>
      </c>
      <c r="E60" s="420">
        <v>98.801414272114727</v>
      </c>
      <c r="F60" s="420">
        <v>93.48958054384218</v>
      </c>
      <c r="H60" s="150">
        <v>128.455567</v>
      </c>
    </row>
    <row r="61" spans="1:8" x14ac:dyDescent="0.35">
      <c r="A61" s="419" t="s">
        <v>97</v>
      </c>
      <c r="B61" s="421">
        <v>2022</v>
      </c>
      <c r="C61" s="420">
        <v>71.248894566178635</v>
      </c>
      <c r="D61" s="420">
        <v>88.764504081574472</v>
      </c>
      <c r="E61" s="420">
        <v>98.638348898967593</v>
      </c>
      <c r="F61" s="420">
        <v>81.693564838950977</v>
      </c>
      <c r="H61" s="150">
        <v>4.4680869999999997</v>
      </c>
    </row>
    <row r="62" spans="1:8" x14ac:dyDescent="0.35">
      <c r="A62" s="419" t="s">
        <v>91</v>
      </c>
      <c r="B62" s="421">
        <v>2022</v>
      </c>
      <c r="C62" s="420">
        <v>49.10817268068994</v>
      </c>
      <c r="D62" s="420">
        <v>64.832432818720946</v>
      </c>
      <c r="E62" s="420">
        <v>84.828600387135751</v>
      </c>
      <c r="F62" s="420">
        <v>59.81421848757067</v>
      </c>
      <c r="H62" s="164">
        <v>34.352719</v>
      </c>
    </row>
    <row r="63" spans="1:8" x14ac:dyDescent="0.35">
      <c r="A63" s="419" t="s">
        <v>92</v>
      </c>
      <c r="B63" s="421">
        <v>2022</v>
      </c>
      <c r="C63" s="420">
        <v>82.800191029640828</v>
      </c>
      <c r="D63" s="420">
        <v>91.118564171716216</v>
      </c>
      <c r="E63" s="420">
        <v>97.46210936190657</v>
      </c>
      <c r="F63" s="420">
        <v>87.855229290329362</v>
      </c>
      <c r="H63" s="150">
        <v>6.8615240000000002</v>
      </c>
    </row>
    <row r="64" spans="1:8" x14ac:dyDescent="0.35">
      <c r="A64" s="419" t="s">
        <v>93</v>
      </c>
      <c r="B64" s="421">
        <v>2023</v>
      </c>
      <c r="C64" s="420">
        <v>77.689440124477287</v>
      </c>
      <c r="D64" s="420">
        <v>81.865472446622576</v>
      </c>
      <c r="E64" s="420">
        <v>91.138017536037481</v>
      </c>
      <c r="F64" s="420">
        <v>80.102320591881792</v>
      </c>
      <c r="H64" s="164">
        <v>6.3649430000000002</v>
      </c>
    </row>
    <row r="65" spans="1:8" x14ac:dyDescent="0.35">
      <c r="A65" s="419" t="s">
        <v>94</v>
      </c>
      <c r="B65" s="421">
        <v>2022</v>
      </c>
      <c r="C65" s="420">
        <v>79.573418173554529</v>
      </c>
      <c r="D65" s="420">
        <v>88.308806102001682</v>
      </c>
      <c r="E65" s="420">
        <v>97.661590393370062</v>
      </c>
      <c r="F65" s="420">
        <v>86.132254802831142</v>
      </c>
      <c r="H65" s="150">
        <v>3.4231090000000002</v>
      </c>
    </row>
    <row r="66" spans="1:8" x14ac:dyDescent="0.35">
      <c r="A66" s="419" t="s">
        <v>95</v>
      </c>
      <c r="B66" s="421">
        <v>2021</v>
      </c>
      <c r="C66" s="420">
        <v>95.646666050876831</v>
      </c>
      <c r="D66" s="420">
        <v>96.106910645889926</v>
      </c>
      <c r="E66" s="420">
        <v>96.91940617024251</v>
      </c>
      <c r="F66" s="427">
        <v>95.761276060558131</v>
      </c>
      <c r="H66" s="150">
        <v>28.838498999999999</v>
      </c>
    </row>
    <row r="67" spans="1:8" hidden="1" x14ac:dyDescent="0.35">
      <c r="A67" s="428" t="s">
        <v>220</v>
      </c>
      <c r="C67" s="420">
        <v>79.699961935227321</v>
      </c>
      <c r="D67" s="420">
        <v>88.329518001729824</v>
      </c>
      <c r="E67" s="420">
        <v>95.502660373595447</v>
      </c>
      <c r="F67" s="420">
        <v>84.887593636199185</v>
      </c>
    </row>
    <row r="68" spans="1:8" ht="15" thickBot="1" x14ac:dyDescent="0.4">
      <c r="A68" s="429" t="s">
        <v>218</v>
      </c>
      <c r="B68" s="430"/>
      <c r="C68" s="432">
        <v>86.991223525096913</v>
      </c>
      <c r="D68" s="432">
        <v>93.113440951368943</v>
      </c>
      <c r="E68" s="432">
        <v>97.368457681478972</v>
      </c>
      <c r="F68" s="423">
        <v>90.740002215550902</v>
      </c>
    </row>
    <row r="69" spans="1:8" ht="15" thickTop="1" x14ac:dyDescent="0.35"/>
  </sheetData>
  <sortState xmlns:xlrd2="http://schemas.microsoft.com/office/spreadsheetml/2017/richdata2" ref="I27:I44">
    <sortCondition ref="I27:I44"/>
  </sortState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3E564A-C939-4D49-958F-A1871CC1F231}">
  <sheetPr>
    <tabColor rgb="FF002060"/>
  </sheetPr>
  <dimension ref="A3:L69"/>
  <sheetViews>
    <sheetView showGridLines="0" zoomScale="70" zoomScaleNormal="70" workbookViewId="0">
      <selection activeCell="C1" sqref="C1"/>
    </sheetView>
  </sheetViews>
  <sheetFormatPr defaultColWidth="8.7265625" defaultRowHeight="14.5" outlineLevelCol="1" x14ac:dyDescent="0.35"/>
  <cols>
    <col min="1" max="1" width="13.453125" style="98" customWidth="1"/>
    <col min="2" max="4" width="13.81640625" style="414" customWidth="1"/>
    <col min="5" max="5" width="13.81640625" style="410" hidden="1" customWidth="1" outlineLevel="1"/>
    <col min="6" max="6" width="8.453125" style="241" customWidth="1" collapsed="1"/>
    <col min="7" max="16" width="13.81640625" style="90" customWidth="1"/>
    <col min="17" max="18" width="15.81640625" style="90" customWidth="1"/>
    <col min="19" max="19" width="14.1796875" style="90" customWidth="1"/>
    <col min="20" max="16384" width="8.7265625" style="90"/>
  </cols>
  <sheetData>
    <row r="3" spans="1:12" x14ac:dyDescent="0.35">
      <c r="A3" s="98" t="s">
        <v>150</v>
      </c>
      <c r="G3" s="301"/>
      <c r="H3" s="301"/>
    </row>
    <row r="4" spans="1:12" ht="15" thickBot="1" x14ac:dyDescent="0.4">
      <c r="A4" s="417" t="s">
        <v>156</v>
      </c>
      <c r="B4" s="415"/>
      <c r="C4" s="415"/>
      <c r="D4" s="415"/>
      <c r="E4" s="411"/>
      <c r="F4" s="242"/>
      <c r="G4" s="301"/>
      <c r="H4" s="301"/>
      <c r="I4" s="161" t="s">
        <v>150</v>
      </c>
      <c r="J4" s="163"/>
      <c r="K4" s="163"/>
      <c r="L4" s="163"/>
    </row>
    <row r="5" spans="1:12" ht="15" thickTop="1" x14ac:dyDescent="0.35">
      <c r="A5" s="418" t="s">
        <v>0</v>
      </c>
      <c r="B5" s="416" t="s">
        <v>75</v>
      </c>
      <c r="C5" s="416" t="s">
        <v>76</v>
      </c>
      <c r="D5" s="416" t="s">
        <v>78</v>
      </c>
      <c r="E5" s="244" t="s">
        <v>77</v>
      </c>
      <c r="F5" s="244" t="s">
        <v>1</v>
      </c>
      <c r="G5" s="302" t="s">
        <v>149</v>
      </c>
      <c r="H5" s="301"/>
      <c r="I5" s="163"/>
      <c r="J5" s="166" t="s">
        <v>153</v>
      </c>
      <c r="K5" s="166" t="s">
        <v>152</v>
      </c>
      <c r="L5" s="166" t="s">
        <v>151</v>
      </c>
    </row>
    <row r="6" spans="1:12" x14ac:dyDescent="0.35">
      <c r="A6" s="98" t="s">
        <v>81</v>
      </c>
      <c r="B6" s="414">
        <v>99.65433576820287</v>
      </c>
      <c r="C6" s="414">
        <v>99.223465464983391</v>
      </c>
      <c r="D6" s="414">
        <v>99.734913398481055</v>
      </c>
      <c r="E6" s="410">
        <v>99.384178907017301</v>
      </c>
      <c r="F6" s="241">
        <v>2022</v>
      </c>
      <c r="G6" s="303">
        <v>12.388571000000001</v>
      </c>
      <c r="H6" s="301"/>
      <c r="I6" s="165" t="s">
        <v>75</v>
      </c>
      <c r="J6" s="240">
        <f>B23</f>
        <v>91.219257641650231</v>
      </c>
      <c r="K6" s="240">
        <f>B45</f>
        <v>97.661572959460216</v>
      </c>
      <c r="L6" s="240">
        <f>B68</f>
        <v>87.889955008333445</v>
      </c>
    </row>
    <row r="7" spans="1:12" x14ac:dyDescent="0.35">
      <c r="A7" s="98" t="s">
        <v>82</v>
      </c>
      <c r="B7" s="414">
        <v>96.131675545821835</v>
      </c>
      <c r="C7" s="414">
        <v>98.739273023890632</v>
      </c>
      <c r="D7" s="414">
        <v>99.49248061334761</v>
      </c>
      <c r="E7" s="410">
        <v>97.700724188350421</v>
      </c>
      <c r="F7" s="241">
        <v>2019</v>
      </c>
      <c r="G7" s="303">
        <v>216.42244600000001</v>
      </c>
      <c r="H7" s="301"/>
      <c r="I7" s="165" t="s">
        <v>76</v>
      </c>
      <c r="J7" s="240">
        <f>C23</f>
        <v>94.341165085006523</v>
      </c>
      <c r="K7" s="240">
        <f>C45</f>
        <v>98.571995062537809</v>
      </c>
      <c r="L7" s="240">
        <f>C68</f>
        <v>93.557707490230271</v>
      </c>
    </row>
    <row r="8" spans="1:12" x14ac:dyDescent="0.35">
      <c r="A8" s="98" t="s">
        <v>83</v>
      </c>
      <c r="B8" s="414">
        <v>92.590605336325055</v>
      </c>
      <c r="C8" s="414">
        <v>93.490586173683624</v>
      </c>
      <c r="D8" s="414">
        <v>95.542951425390783</v>
      </c>
      <c r="E8" s="410">
        <v>93.266805023987914</v>
      </c>
      <c r="F8" s="241">
        <v>2017</v>
      </c>
      <c r="G8" s="303">
        <v>19.62959</v>
      </c>
      <c r="H8" s="301"/>
      <c r="I8" s="165" t="s">
        <v>78</v>
      </c>
      <c r="J8" s="240">
        <f>D23</f>
        <v>97.186352213551203</v>
      </c>
      <c r="K8" s="240">
        <f>D45</f>
        <v>99.080101472694622</v>
      </c>
      <c r="L8" s="240">
        <f>D68</f>
        <v>97.536376002096063</v>
      </c>
    </row>
    <row r="9" spans="1:12" x14ac:dyDescent="0.35">
      <c r="A9" s="98" t="s">
        <v>84</v>
      </c>
      <c r="B9" s="414">
        <v>76.877663872717477</v>
      </c>
      <c r="C9" s="414">
        <v>87.296870642298899</v>
      </c>
      <c r="D9" s="414">
        <v>96.597243104230714</v>
      </c>
      <c r="E9" s="412">
        <v>82.28963557364446</v>
      </c>
      <c r="F9" s="345">
        <v>2022</v>
      </c>
      <c r="G9" s="303">
        <v>52.085168000000003</v>
      </c>
      <c r="H9" s="301"/>
      <c r="I9" s="165" t="s">
        <v>77</v>
      </c>
      <c r="J9" s="240">
        <f>E23</f>
        <v>93.076767786360648</v>
      </c>
      <c r="K9" s="240">
        <f>E45</f>
        <v>98.249078223097655</v>
      </c>
      <c r="L9" s="240">
        <f>E68</f>
        <v>91.360450223219885</v>
      </c>
    </row>
    <row r="10" spans="1:12" x14ac:dyDescent="0.35">
      <c r="A10" s="98" t="s">
        <v>85</v>
      </c>
      <c r="B10" s="414">
        <v>98.843376091408857</v>
      </c>
      <c r="C10" s="414">
        <v>99.549315883402727</v>
      </c>
      <c r="D10" s="414">
        <v>99.658577719985118</v>
      </c>
      <c r="E10" s="410">
        <v>99.333102230145769</v>
      </c>
      <c r="F10" s="241">
        <v>2023</v>
      </c>
      <c r="G10" s="303">
        <v>5.2121729999999999</v>
      </c>
      <c r="H10" s="301"/>
    </row>
    <row r="11" spans="1:12" x14ac:dyDescent="0.35">
      <c r="A11" s="98" t="s">
        <v>86</v>
      </c>
      <c r="B11" s="414">
        <v>94.426158200704279</v>
      </c>
      <c r="C11" s="414">
        <v>97.125838498349822</v>
      </c>
      <c r="D11" s="414">
        <v>98.450427674335018</v>
      </c>
      <c r="E11" s="410">
        <v>96.300240386421279</v>
      </c>
      <c r="F11" s="241">
        <v>2022</v>
      </c>
      <c r="G11" s="303">
        <v>11.332973000000001</v>
      </c>
      <c r="H11" s="301"/>
    </row>
    <row r="12" spans="1:12" x14ac:dyDescent="0.35">
      <c r="A12" s="98" t="s">
        <v>87</v>
      </c>
      <c r="B12" s="414">
        <v>94.234618547237588</v>
      </c>
      <c r="C12" s="414">
        <v>95.069769049320243</v>
      </c>
      <c r="D12" s="414">
        <v>98.409699876762076</v>
      </c>
      <c r="E12" s="410">
        <v>94.777928896024434</v>
      </c>
      <c r="F12" s="241">
        <v>2023</v>
      </c>
      <c r="G12" s="303">
        <v>18.190484000000001</v>
      </c>
      <c r="H12" s="301"/>
    </row>
    <row r="13" spans="1:12" x14ac:dyDescent="0.35">
      <c r="A13" s="98" t="s">
        <v>88</v>
      </c>
      <c r="B13" s="414">
        <v>97.507887195908751</v>
      </c>
      <c r="C13" s="414">
        <v>96.675877111586146</v>
      </c>
      <c r="D13" s="414">
        <v>98.878718862566473</v>
      </c>
      <c r="E13" s="410">
        <v>97.143430643198556</v>
      </c>
      <c r="F13" s="241">
        <v>2022</v>
      </c>
      <c r="G13" s="303">
        <v>18.092026000000001</v>
      </c>
      <c r="H13" s="301"/>
    </row>
    <row r="14" spans="1:12" x14ac:dyDescent="0.35">
      <c r="A14" s="98" t="s">
        <v>89</v>
      </c>
      <c r="B14" s="414">
        <v>96.434118749276493</v>
      </c>
      <c r="C14" s="414">
        <v>96.679902758705822</v>
      </c>
      <c r="D14" s="414">
        <v>98.307042177646835</v>
      </c>
      <c r="E14" s="410">
        <v>96.540965905140666</v>
      </c>
      <c r="F14" s="241">
        <v>2023</v>
      </c>
      <c r="G14" s="303">
        <v>10.593798</v>
      </c>
      <c r="H14" s="301"/>
    </row>
    <row r="15" spans="1:12" x14ac:dyDescent="0.35">
      <c r="A15" s="98" t="s">
        <v>90</v>
      </c>
      <c r="B15" s="414">
        <v>97.820326303982156</v>
      </c>
      <c r="C15" s="414">
        <v>99.213272222520573</v>
      </c>
      <c r="D15" s="414">
        <v>99.519260752379651</v>
      </c>
      <c r="E15" s="410">
        <v>98.767046782776021</v>
      </c>
      <c r="F15" s="241">
        <v>2022</v>
      </c>
      <c r="G15" s="303">
        <v>128.455567</v>
      </c>
      <c r="H15" s="301"/>
    </row>
    <row r="16" spans="1:12" x14ac:dyDescent="0.35">
      <c r="A16" s="98" t="s">
        <v>97</v>
      </c>
      <c r="B16" s="414">
        <v>92.387596681592939</v>
      </c>
      <c r="C16" s="414">
        <v>97.524446682948621</v>
      </c>
      <c r="D16" s="414">
        <v>99.792623978039032</v>
      </c>
      <c r="E16" s="410">
        <v>95.450733277421406</v>
      </c>
      <c r="F16" s="241">
        <v>2022</v>
      </c>
      <c r="G16" s="303">
        <v>4.4680869999999997</v>
      </c>
      <c r="H16" s="301"/>
    </row>
    <row r="17" spans="1:9" x14ac:dyDescent="0.35">
      <c r="A17" s="98" t="s">
        <v>91</v>
      </c>
      <c r="B17" s="414">
        <v>44.264596970542826</v>
      </c>
      <c r="C17" s="414">
        <v>54.608044471482074</v>
      </c>
      <c r="D17" s="414">
        <v>74.215527016751864</v>
      </c>
      <c r="E17" s="412">
        <v>51.321197215056991</v>
      </c>
      <c r="F17" s="345">
        <v>2022</v>
      </c>
      <c r="G17" s="303">
        <v>34.352719</v>
      </c>
      <c r="H17" s="301"/>
    </row>
    <row r="18" spans="1:9" x14ac:dyDescent="0.35">
      <c r="A18" s="98" t="s">
        <v>92</v>
      </c>
      <c r="B18" s="414">
        <v>99.122513378769824</v>
      </c>
      <c r="C18" s="414">
        <v>99.396359717744147</v>
      </c>
      <c r="D18" s="414">
        <v>99.680939319113747</v>
      </c>
      <c r="E18" s="410">
        <v>99.288928577682057</v>
      </c>
      <c r="F18" s="241">
        <v>2022</v>
      </c>
      <c r="G18" s="303">
        <v>6.8615240000000002</v>
      </c>
      <c r="H18" s="301"/>
    </row>
    <row r="19" spans="1:9" x14ac:dyDescent="0.35">
      <c r="A19" s="98" t="s">
        <v>93</v>
      </c>
      <c r="B19" s="414">
        <v>65.634270595993556</v>
      </c>
      <c r="C19" s="414">
        <v>71.216514625005161</v>
      </c>
      <c r="D19" s="414">
        <v>84.337720930444277</v>
      </c>
      <c r="E19" s="412">
        <v>68.859649746068769</v>
      </c>
      <c r="F19" s="345">
        <v>2023</v>
      </c>
      <c r="G19" s="303">
        <v>6.3649430000000002</v>
      </c>
      <c r="H19" s="301"/>
    </row>
    <row r="20" spans="1:9" x14ac:dyDescent="0.35">
      <c r="A20" s="98" t="s">
        <v>94</v>
      </c>
      <c r="B20" s="414">
        <v>100</v>
      </c>
      <c r="C20" s="414">
        <v>99.971989399064881</v>
      </c>
      <c r="D20" s="414">
        <v>99.987579456244447</v>
      </c>
      <c r="E20" s="410">
        <v>99.978968655207282</v>
      </c>
      <c r="F20" s="241">
        <v>2022</v>
      </c>
      <c r="G20" s="303">
        <v>3.4231090000000002</v>
      </c>
      <c r="H20" s="301"/>
    </row>
    <row r="21" spans="1:9" x14ac:dyDescent="0.35">
      <c r="A21" s="418" t="s">
        <v>95</v>
      </c>
      <c r="B21" s="416">
        <v>94.370405934537089</v>
      </c>
      <c r="C21" s="416">
        <v>96.088343304079999</v>
      </c>
      <c r="D21" s="416">
        <v>96.256420145255916</v>
      </c>
      <c r="E21" s="413">
        <v>94.798206327390318</v>
      </c>
      <c r="F21" s="245">
        <v>2021</v>
      </c>
      <c r="G21" s="303">
        <v>28.838498999999999</v>
      </c>
      <c r="H21" s="301"/>
    </row>
    <row r="22" spans="1:9" hidden="1" x14ac:dyDescent="0.35">
      <c r="A22" s="98" t="s">
        <v>220</v>
      </c>
      <c r="B22" s="414">
        <v>90.018759323313844</v>
      </c>
      <c r="C22" s="414">
        <v>92.616866814316666</v>
      </c>
      <c r="D22" s="414">
        <v>96.178882903185922</v>
      </c>
      <c r="E22" s="410">
        <v>91.575108895970857</v>
      </c>
      <c r="G22" s="303"/>
      <c r="H22" s="301"/>
    </row>
    <row r="23" spans="1:9" ht="15" thickBot="1" x14ac:dyDescent="0.4">
      <c r="A23" s="417" t="s">
        <v>219</v>
      </c>
      <c r="B23" s="415">
        <v>91.219257641650231</v>
      </c>
      <c r="C23" s="415">
        <v>94.341165085006523</v>
      </c>
      <c r="D23" s="415">
        <v>97.186352213551203</v>
      </c>
      <c r="E23" s="411">
        <v>93.076767786360648</v>
      </c>
      <c r="F23" s="242"/>
      <c r="G23" s="303"/>
      <c r="H23" s="301"/>
    </row>
    <row r="24" spans="1:9" ht="15" thickTop="1" x14ac:dyDescent="0.35">
      <c r="G24" s="303"/>
      <c r="H24" s="301"/>
    </row>
    <row r="25" spans="1:9" x14ac:dyDescent="0.35">
      <c r="A25" s="98" t="s">
        <v>150</v>
      </c>
      <c r="G25" s="303"/>
      <c r="H25" s="301"/>
    </row>
    <row r="26" spans="1:9" ht="15" thickBot="1" x14ac:dyDescent="0.4">
      <c r="A26" s="417" t="s">
        <v>155</v>
      </c>
      <c r="B26" s="415"/>
      <c r="C26" s="415"/>
      <c r="D26" s="415"/>
      <c r="E26" s="411"/>
      <c r="F26" s="242"/>
      <c r="G26" s="303"/>
      <c r="H26" s="301"/>
    </row>
    <row r="27" spans="1:9" ht="15" thickTop="1" x14ac:dyDescent="0.35">
      <c r="A27" s="418" t="s">
        <v>0</v>
      </c>
      <c r="B27" s="416" t="s">
        <v>75</v>
      </c>
      <c r="C27" s="416" t="s">
        <v>76</v>
      </c>
      <c r="D27" s="416" t="s">
        <v>78</v>
      </c>
      <c r="E27" s="244" t="s">
        <v>77</v>
      </c>
      <c r="F27" s="244" t="s">
        <v>1</v>
      </c>
      <c r="H27"/>
    </row>
    <row r="28" spans="1:9" x14ac:dyDescent="0.35">
      <c r="A28" s="98" t="s">
        <v>98</v>
      </c>
      <c r="B28" s="414">
        <v>99.835092145340425</v>
      </c>
      <c r="C28" s="414">
        <v>99.111099036581933</v>
      </c>
      <c r="D28" s="414">
        <v>99.165259846509372</v>
      </c>
      <c r="E28" s="410">
        <v>99.391125263977941</v>
      </c>
      <c r="F28" s="241">
        <v>2022</v>
      </c>
      <c r="H28"/>
    </row>
    <row r="29" spans="1:9" x14ac:dyDescent="0.35">
      <c r="A29" s="98" t="s">
        <v>81</v>
      </c>
      <c r="B29" s="414">
        <v>86.683250174829965</v>
      </c>
      <c r="C29" s="414">
        <v>94.178991049536677</v>
      </c>
      <c r="D29" s="414">
        <v>98.81839821308202</v>
      </c>
      <c r="E29" s="410">
        <v>91.383100249991926</v>
      </c>
      <c r="F29" s="241">
        <v>2022</v>
      </c>
      <c r="H29"/>
    </row>
    <row r="30" spans="1:9" x14ac:dyDescent="0.35">
      <c r="A30" s="98" t="s">
        <v>82</v>
      </c>
      <c r="B30" s="414">
        <v>98.426818587944283</v>
      </c>
      <c r="C30" s="414">
        <v>99.024358118757064</v>
      </c>
      <c r="D30" s="414">
        <v>99.377854302557367</v>
      </c>
      <c r="E30" s="410">
        <v>98.786371240362598</v>
      </c>
      <c r="F30" s="241">
        <v>2019</v>
      </c>
      <c r="H30"/>
    </row>
    <row r="31" spans="1:9" x14ac:dyDescent="0.35">
      <c r="A31" s="98" t="s">
        <v>83</v>
      </c>
      <c r="B31" s="414">
        <v>99.902473911771395</v>
      </c>
      <c r="C31" s="414">
        <v>99.939880874401283</v>
      </c>
      <c r="D31" s="414">
        <v>99.945419694350292</v>
      </c>
      <c r="E31" s="410">
        <v>99.930573623638935</v>
      </c>
      <c r="F31" s="241">
        <v>2017</v>
      </c>
      <c r="H31"/>
      <c r="I31" s="98"/>
    </row>
    <row r="32" spans="1:9" x14ac:dyDescent="0.35">
      <c r="A32" s="98" t="s">
        <v>85</v>
      </c>
      <c r="B32" s="414">
        <v>99.538643958176138</v>
      </c>
      <c r="C32" s="414">
        <v>99.703033908387866</v>
      </c>
      <c r="D32" s="414">
        <v>99.746144399277043</v>
      </c>
      <c r="E32" s="410">
        <v>99.652684923818484</v>
      </c>
      <c r="F32" s="241">
        <v>2023</v>
      </c>
      <c r="H32"/>
    </row>
    <row r="33" spans="1:8" x14ac:dyDescent="0.35">
      <c r="A33" s="98" t="s">
        <v>86</v>
      </c>
      <c r="B33" s="414">
        <v>99.158164698759549</v>
      </c>
      <c r="C33" s="414">
        <v>99.193811472963461</v>
      </c>
      <c r="D33" s="414">
        <v>99.4003595172274</v>
      </c>
      <c r="E33" s="410">
        <v>99.182910215690598</v>
      </c>
      <c r="F33" s="241">
        <v>2022</v>
      </c>
      <c r="H33"/>
    </row>
    <row r="34" spans="1:8" x14ac:dyDescent="0.35">
      <c r="A34" s="98" t="s">
        <v>87</v>
      </c>
      <c r="B34" s="414">
        <v>96.851023723105342</v>
      </c>
      <c r="C34" s="414">
        <v>98.205971858320027</v>
      </c>
      <c r="D34" s="414">
        <v>98.249843537938574</v>
      </c>
      <c r="E34" s="410">
        <v>97.732490407368587</v>
      </c>
      <c r="F34" s="241">
        <v>2023</v>
      </c>
      <c r="H34"/>
    </row>
    <row r="35" spans="1:8" x14ac:dyDescent="0.35">
      <c r="A35" s="98" t="s">
        <v>88</v>
      </c>
      <c r="B35" s="414">
        <v>98.597226600276997</v>
      </c>
      <c r="C35" s="414">
        <v>98.808599164644718</v>
      </c>
      <c r="D35" s="414">
        <v>99.434523242295441</v>
      </c>
      <c r="E35" s="410">
        <v>98.689816963781666</v>
      </c>
      <c r="F35" s="241">
        <v>2022</v>
      </c>
      <c r="H35"/>
    </row>
    <row r="36" spans="1:8" x14ac:dyDescent="0.35">
      <c r="A36" s="98" t="s">
        <v>89</v>
      </c>
      <c r="B36" s="414">
        <v>98.739489808281746</v>
      </c>
      <c r="C36" s="414">
        <v>99.732220991869852</v>
      </c>
      <c r="D36" s="414">
        <v>98.608959264390009</v>
      </c>
      <c r="E36" s="410">
        <v>99.169796791846352</v>
      </c>
      <c r="F36" s="241">
        <v>2023</v>
      </c>
      <c r="H36" s="35"/>
    </row>
    <row r="37" spans="1:8" x14ac:dyDescent="0.35">
      <c r="A37" s="98" t="s">
        <v>90</v>
      </c>
      <c r="B37" s="414">
        <v>96.714204288448087</v>
      </c>
      <c r="C37" s="414">
        <v>98.299674521881059</v>
      </c>
      <c r="D37" s="414">
        <v>99.236202703675659</v>
      </c>
      <c r="E37" s="410">
        <v>97.791774579248795</v>
      </c>
      <c r="F37" s="241">
        <v>2022</v>
      </c>
      <c r="H37"/>
    </row>
    <row r="38" spans="1:8" x14ac:dyDescent="0.35">
      <c r="A38" s="98" t="s">
        <v>97</v>
      </c>
      <c r="B38" s="414">
        <v>93.813781776835725</v>
      </c>
      <c r="C38" s="414">
        <v>98.127892501116605</v>
      </c>
      <c r="D38" s="414">
        <v>99.823021722265324</v>
      </c>
      <c r="E38" s="410">
        <v>96.38631366593377</v>
      </c>
      <c r="F38" s="241">
        <v>2022</v>
      </c>
      <c r="H38"/>
    </row>
    <row r="39" spans="1:8" x14ac:dyDescent="0.35">
      <c r="A39" s="98" t="s">
        <v>91</v>
      </c>
      <c r="B39" s="414">
        <v>93.83968586434402</v>
      </c>
      <c r="C39" s="414">
        <v>95.603500008935853</v>
      </c>
      <c r="D39" s="414">
        <v>95.994067105504229</v>
      </c>
      <c r="E39" s="410">
        <v>95.040599284820473</v>
      </c>
      <c r="F39" s="241">
        <v>2022</v>
      </c>
      <c r="H39"/>
    </row>
    <row r="40" spans="1:8" x14ac:dyDescent="0.35">
      <c r="A40" s="98" t="s">
        <v>92</v>
      </c>
      <c r="B40" s="414">
        <v>98.429807765265636</v>
      </c>
      <c r="C40" s="414">
        <v>99.187174588905123</v>
      </c>
      <c r="D40" s="414">
        <v>99.646093339739224</v>
      </c>
      <c r="E40" s="410">
        <v>98.890056206335032</v>
      </c>
      <c r="F40" s="241">
        <v>2022</v>
      </c>
      <c r="H40"/>
    </row>
    <row r="41" spans="1:8" x14ac:dyDescent="0.35">
      <c r="A41" s="98" t="s">
        <v>93</v>
      </c>
      <c r="B41" s="414">
        <v>99.895811860513902</v>
      </c>
      <c r="C41" s="414">
        <v>99.9647994757714</v>
      </c>
      <c r="D41" s="414">
        <v>99.870206688695376</v>
      </c>
      <c r="E41" s="410">
        <v>99.935672392355315</v>
      </c>
      <c r="F41" s="241">
        <v>2023</v>
      </c>
      <c r="H41"/>
    </row>
    <row r="42" spans="1:8" x14ac:dyDescent="0.35">
      <c r="A42" s="98" t="s">
        <v>94</v>
      </c>
      <c r="B42" s="414">
        <v>98.967633022757525</v>
      </c>
      <c r="C42" s="414">
        <v>99.603542263687487</v>
      </c>
      <c r="D42" s="414">
        <v>99.814837000183218</v>
      </c>
      <c r="E42" s="410">
        <v>99.445096056622845</v>
      </c>
      <c r="F42" s="241">
        <v>2022</v>
      </c>
      <c r="H42"/>
    </row>
    <row r="43" spans="1:8" x14ac:dyDescent="0.35">
      <c r="A43" s="418" t="s">
        <v>95</v>
      </c>
      <c r="B43" s="416">
        <v>98.798253262547178</v>
      </c>
      <c r="C43" s="416">
        <v>98.726707097925797</v>
      </c>
      <c r="D43" s="416">
        <v>98.931452004224113</v>
      </c>
      <c r="E43" s="413">
        <v>98.7804368520803</v>
      </c>
      <c r="F43" s="245">
        <v>2021</v>
      </c>
      <c r="H43"/>
    </row>
    <row r="44" spans="1:8" ht="15" hidden="1" thickBot="1" x14ac:dyDescent="0.4">
      <c r="A44" s="98" t="s">
        <v>220</v>
      </c>
      <c r="B44" s="414">
        <v>97.386960090574874</v>
      </c>
      <c r="C44" s="414">
        <v>98.588203558355403</v>
      </c>
      <c r="D44" s="414">
        <v>99.128915161369662</v>
      </c>
      <c r="E44" s="410">
        <v>98.136801169867098</v>
      </c>
      <c r="H44" s="16"/>
    </row>
    <row r="45" spans="1:8" ht="15" thickBot="1" x14ac:dyDescent="0.4">
      <c r="A45" s="417" t="s">
        <v>219</v>
      </c>
      <c r="B45" s="415">
        <v>97.661572959460216</v>
      </c>
      <c r="C45" s="415">
        <v>98.571995062537809</v>
      </c>
      <c r="D45" s="415">
        <v>99.080101472694622</v>
      </c>
      <c r="E45" s="411">
        <v>98.249078223097655</v>
      </c>
      <c r="F45" s="242"/>
      <c r="G45" s="150"/>
    </row>
    <row r="46" spans="1:8" ht="15" thickTop="1" x14ac:dyDescent="0.35">
      <c r="G46" s="150"/>
    </row>
    <row r="47" spans="1:8" x14ac:dyDescent="0.35">
      <c r="A47" s="98" t="s">
        <v>150</v>
      </c>
      <c r="G47" s="150"/>
    </row>
    <row r="48" spans="1:8" ht="15" thickBot="1" x14ac:dyDescent="0.4">
      <c r="A48" s="417" t="s">
        <v>154</v>
      </c>
      <c r="B48" s="415"/>
      <c r="C48" s="415"/>
      <c r="D48" s="415"/>
      <c r="E48" s="411"/>
      <c r="F48" s="242"/>
      <c r="G48" s="150"/>
    </row>
    <row r="49" spans="1:7" ht="15" thickTop="1" x14ac:dyDescent="0.35">
      <c r="A49" s="418" t="s">
        <v>0</v>
      </c>
      <c r="B49" s="416" t="s">
        <v>75</v>
      </c>
      <c r="C49" s="416" t="s">
        <v>76</v>
      </c>
      <c r="D49" s="416" t="s">
        <v>78</v>
      </c>
      <c r="E49" s="244" t="s">
        <v>77</v>
      </c>
      <c r="F49" s="244" t="s">
        <v>1</v>
      </c>
      <c r="G49" s="164" t="s">
        <v>149</v>
      </c>
    </row>
    <row r="50" spans="1:7" x14ac:dyDescent="0.35">
      <c r="A50" s="98" t="s">
        <v>98</v>
      </c>
      <c r="B50" s="414">
        <v>99.213200832743638</v>
      </c>
      <c r="C50" s="414">
        <v>99.155084821411236</v>
      </c>
      <c r="D50" s="414">
        <v>99.652002814146826</v>
      </c>
      <c r="E50" s="410">
        <v>99.177562946144533</v>
      </c>
      <c r="F50" s="241">
        <v>2022</v>
      </c>
      <c r="G50" s="150">
        <v>45.773884000000002</v>
      </c>
    </row>
    <row r="51" spans="1:7" x14ac:dyDescent="0.35">
      <c r="A51" s="98" t="s">
        <v>81</v>
      </c>
      <c r="B51" s="414">
        <v>57.282082432000337</v>
      </c>
      <c r="C51" s="414">
        <v>71.057712903747927</v>
      </c>
      <c r="D51" s="414">
        <v>92.829357139047872</v>
      </c>
      <c r="E51" s="412">
        <v>65.919440498434227</v>
      </c>
      <c r="F51" s="345">
        <v>2022</v>
      </c>
      <c r="G51" s="164">
        <v>12.388571000000001</v>
      </c>
    </row>
    <row r="52" spans="1:7" x14ac:dyDescent="0.35">
      <c r="A52" s="98" t="s">
        <v>82</v>
      </c>
      <c r="B52" s="414">
        <v>97.215181063453372</v>
      </c>
      <c r="C52" s="414">
        <v>99.330249914287208</v>
      </c>
      <c r="D52" s="414">
        <v>99.804514566058685</v>
      </c>
      <c r="E52" s="410">
        <v>98.488199716879308</v>
      </c>
      <c r="F52" s="241">
        <v>2019</v>
      </c>
      <c r="G52" s="150">
        <v>216.42244600000001</v>
      </c>
    </row>
    <row r="53" spans="1:7" x14ac:dyDescent="0.35">
      <c r="A53" s="98" t="s">
        <v>83</v>
      </c>
      <c r="B53" s="414">
        <v>99.611215196179288</v>
      </c>
      <c r="C53" s="414">
        <v>99.776180031600219</v>
      </c>
      <c r="D53" s="414">
        <v>99.846129771021353</v>
      </c>
      <c r="E53" s="410">
        <v>99.735136453226531</v>
      </c>
      <c r="F53" s="241">
        <v>2017</v>
      </c>
      <c r="G53" s="150">
        <v>19.62959</v>
      </c>
    </row>
    <row r="54" spans="1:7" x14ac:dyDescent="0.35">
      <c r="A54" s="98" t="s">
        <v>84</v>
      </c>
      <c r="B54" s="414">
        <v>82.396635202001079</v>
      </c>
      <c r="C54" s="414">
        <v>91.839285325339986</v>
      </c>
      <c r="D54" s="414">
        <v>98.234612383280222</v>
      </c>
      <c r="E54" s="410">
        <v>87.301361289063635</v>
      </c>
      <c r="F54" s="241">
        <v>2022</v>
      </c>
      <c r="G54" s="150">
        <v>52.085168000000003</v>
      </c>
    </row>
    <row r="55" spans="1:7" x14ac:dyDescent="0.35">
      <c r="A55" s="98" t="s">
        <v>85</v>
      </c>
      <c r="B55" s="414">
        <v>95.965290503395494</v>
      </c>
      <c r="C55" s="414">
        <v>98.792623438429501</v>
      </c>
      <c r="D55" s="414">
        <v>99.36650874957887</v>
      </c>
      <c r="E55" s="410">
        <v>97.926674260057112</v>
      </c>
      <c r="F55" s="241">
        <v>2023</v>
      </c>
      <c r="G55" s="150">
        <v>5.2121729999999999</v>
      </c>
    </row>
    <row r="56" spans="1:7" x14ac:dyDescent="0.35">
      <c r="A56" s="98" t="s">
        <v>86</v>
      </c>
      <c r="B56" s="414">
        <v>97.614084307863621</v>
      </c>
      <c r="C56" s="414">
        <v>98.844467159687667</v>
      </c>
      <c r="D56" s="414">
        <v>98.155077832376307</v>
      </c>
      <c r="E56" s="410">
        <v>98.468199732651556</v>
      </c>
      <c r="F56" s="241">
        <v>2022</v>
      </c>
      <c r="G56" s="150">
        <v>11.332973000000001</v>
      </c>
    </row>
    <row r="57" spans="1:7" x14ac:dyDescent="0.35">
      <c r="A57" s="98" t="s">
        <v>87</v>
      </c>
      <c r="B57" s="414">
        <v>59.212686484836077</v>
      </c>
      <c r="C57" s="414">
        <v>82.284952926359452</v>
      </c>
      <c r="D57" s="414">
        <v>91.25036353636537</v>
      </c>
      <c r="E57" s="412">
        <v>74.222437537355418</v>
      </c>
      <c r="F57" s="345">
        <v>2023</v>
      </c>
      <c r="G57" s="164">
        <v>18.190484000000001</v>
      </c>
    </row>
    <row r="58" spans="1:7" x14ac:dyDescent="0.35">
      <c r="A58" s="98" t="s">
        <v>88</v>
      </c>
      <c r="B58" s="414">
        <v>62.853428083864586</v>
      </c>
      <c r="C58" s="414">
        <v>76.719798561612606</v>
      </c>
      <c r="D58" s="414">
        <v>89.690865082239029</v>
      </c>
      <c r="E58" s="412">
        <v>68.9275005959027</v>
      </c>
      <c r="F58" s="345">
        <v>2022</v>
      </c>
      <c r="G58" s="164">
        <v>18.092026000000001</v>
      </c>
    </row>
    <row r="59" spans="1:7" x14ac:dyDescent="0.35">
      <c r="A59" s="98" t="s">
        <v>89</v>
      </c>
      <c r="B59" s="414">
        <v>78.027315666285503</v>
      </c>
      <c r="C59" s="414">
        <v>88.003370603756707</v>
      </c>
      <c r="D59" s="414">
        <v>93.415649897784519</v>
      </c>
      <c r="E59" s="410">
        <v>82.364103479652314</v>
      </c>
      <c r="F59" s="241">
        <v>2023</v>
      </c>
      <c r="G59" s="150">
        <v>10.593798</v>
      </c>
    </row>
    <row r="60" spans="1:7" x14ac:dyDescent="0.35">
      <c r="A60" s="98" t="s">
        <v>90</v>
      </c>
      <c r="B60" s="414">
        <v>88.95468939833971</v>
      </c>
      <c r="C60" s="414">
        <v>95.626956896330313</v>
      </c>
      <c r="D60" s="414">
        <v>98.801414272114727</v>
      </c>
      <c r="E60" s="410">
        <v>93.48958054384218</v>
      </c>
      <c r="F60" s="241">
        <v>2022</v>
      </c>
      <c r="G60" s="150">
        <v>128.455567</v>
      </c>
    </row>
    <row r="61" spans="1:7" x14ac:dyDescent="0.35">
      <c r="A61" s="98" t="s">
        <v>97</v>
      </c>
      <c r="B61" s="414">
        <v>71.248894566178635</v>
      </c>
      <c r="C61" s="414">
        <v>88.764504081574472</v>
      </c>
      <c r="D61" s="414">
        <v>98.638348898967593</v>
      </c>
      <c r="E61" s="410">
        <v>81.693564838950977</v>
      </c>
      <c r="F61" s="241">
        <v>2022</v>
      </c>
      <c r="G61" s="150">
        <v>4.4680869999999997</v>
      </c>
    </row>
    <row r="62" spans="1:7" x14ac:dyDescent="0.35">
      <c r="A62" s="98" t="s">
        <v>91</v>
      </c>
      <c r="B62" s="414">
        <v>49.10817268068994</v>
      </c>
      <c r="C62" s="414">
        <v>64.832432818720946</v>
      </c>
      <c r="D62" s="414">
        <v>84.828600387135751</v>
      </c>
      <c r="E62" s="412">
        <v>59.81421848757067</v>
      </c>
      <c r="F62" s="345">
        <v>2022</v>
      </c>
      <c r="G62" s="164">
        <v>34.352719</v>
      </c>
    </row>
    <row r="63" spans="1:7" x14ac:dyDescent="0.35">
      <c r="A63" s="98" t="s">
        <v>92</v>
      </c>
      <c r="B63" s="414">
        <v>82.800191029640828</v>
      </c>
      <c r="C63" s="414">
        <v>91.118564171716216</v>
      </c>
      <c r="D63" s="414">
        <v>97.46210936190657</v>
      </c>
      <c r="E63" s="410">
        <v>87.855229290329362</v>
      </c>
      <c r="F63" s="241">
        <v>2022</v>
      </c>
      <c r="G63" s="150">
        <v>6.8615240000000002</v>
      </c>
    </row>
    <row r="64" spans="1:7" x14ac:dyDescent="0.35">
      <c r="A64" s="98" t="s">
        <v>93</v>
      </c>
      <c r="B64" s="414">
        <v>77.689440124477287</v>
      </c>
      <c r="C64" s="414">
        <v>81.865472446622576</v>
      </c>
      <c r="D64" s="414">
        <v>91.138017536037481</v>
      </c>
      <c r="E64" s="412">
        <v>80.102320591881792</v>
      </c>
      <c r="F64" s="345">
        <v>2023</v>
      </c>
      <c r="G64" s="164">
        <v>6.3649430000000002</v>
      </c>
    </row>
    <row r="65" spans="1:7" x14ac:dyDescent="0.35">
      <c r="A65" s="98" t="s">
        <v>94</v>
      </c>
      <c r="B65" s="414">
        <v>79.573418173554529</v>
      </c>
      <c r="C65" s="414">
        <v>88.308806102001682</v>
      </c>
      <c r="D65" s="414">
        <v>97.661590393370062</v>
      </c>
      <c r="E65" s="410">
        <v>86.132254802831142</v>
      </c>
      <c r="F65" s="241">
        <v>2022</v>
      </c>
      <c r="G65" s="150">
        <v>3.4231090000000002</v>
      </c>
    </row>
    <row r="66" spans="1:7" x14ac:dyDescent="0.35">
      <c r="A66" s="418" t="s">
        <v>95</v>
      </c>
      <c r="B66" s="416">
        <v>95.646666050876831</v>
      </c>
      <c r="C66" s="416">
        <v>96.106910645889926</v>
      </c>
      <c r="D66" s="416">
        <v>96.91940617024251</v>
      </c>
      <c r="E66" s="413">
        <v>95.761276060558131</v>
      </c>
      <c r="F66" s="245">
        <v>2021</v>
      </c>
      <c r="G66" s="150">
        <v>28.838498999999999</v>
      </c>
    </row>
    <row r="67" spans="1:7" hidden="1" x14ac:dyDescent="0.35">
      <c r="A67" s="98" t="s">
        <v>220</v>
      </c>
      <c r="B67" s="414">
        <v>80.847799517434169</v>
      </c>
      <c r="C67" s="414">
        <v>88.966316049946386</v>
      </c>
      <c r="D67" s="414">
        <v>95.746739340686702</v>
      </c>
      <c r="E67" s="410">
        <v>85.728180066195975</v>
      </c>
    </row>
    <row r="68" spans="1:7" ht="15" thickBot="1" x14ac:dyDescent="0.4">
      <c r="A68" s="417" t="s">
        <v>219</v>
      </c>
      <c r="B68" s="415">
        <v>87.889955008333445</v>
      </c>
      <c r="C68" s="415">
        <v>93.557707490230271</v>
      </c>
      <c r="D68" s="415">
        <v>97.536376002096063</v>
      </c>
      <c r="E68" s="411">
        <v>91.360450223219885</v>
      </c>
      <c r="F68" s="242"/>
    </row>
    <row r="69" spans="1:7" ht="15" thickTop="1" x14ac:dyDescent="0.35"/>
  </sheetData>
  <pageMargins left="0.7" right="0.7" top="0.75" bottom="0.75" header="0.3" footer="0.3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A968F-76AC-4715-B7B3-CCA3D8D29CE7}">
  <sheetPr>
    <tabColor rgb="FF002060"/>
  </sheetPr>
  <dimension ref="A7:AM276"/>
  <sheetViews>
    <sheetView showGridLines="0" topLeftCell="M1" zoomScale="70" zoomScaleNormal="70" zoomScaleSheetLayoutView="30" workbookViewId="0">
      <selection activeCell="AD26" sqref="AD26"/>
    </sheetView>
  </sheetViews>
  <sheetFormatPr defaultColWidth="8.7265625" defaultRowHeight="14.5" x14ac:dyDescent="0.35"/>
  <cols>
    <col min="1" max="2" width="8.7265625" style="90"/>
    <col min="3" max="3" width="12.7265625" style="90" customWidth="1"/>
    <col min="4" max="6" width="8.81640625" style="92" bestFit="1" customWidth="1"/>
    <col min="7" max="7" width="8.81640625" style="91" customWidth="1"/>
    <col min="8" max="8" width="8.81640625" style="92" bestFit="1" customWidth="1"/>
    <col min="9" max="9" width="8.81640625" style="92" customWidth="1"/>
    <col min="10" max="11" width="8.7265625" style="90"/>
    <col min="12" max="12" width="33.54296875" style="90" bestFit="1" customWidth="1"/>
    <col min="13" max="13" width="41.1796875" style="90" customWidth="1"/>
    <col min="14" max="17" width="14.453125" style="90" customWidth="1"/>
    <col min="18" max="16384" width="8.7265625" style="90"/>
  </cols>
  <sheetData>
    <row r="7" spans="10:10" x14ac:dyDescent="0.35">
      <c r="J7" s="167"/>
    </row>
    <row r="8" spans="10:10" x14ac:dyDescent="0.35">
      <c r="J8" s="167"/>
    </row>
    <row r="9" spans="10:10" x14ac:dyDescent="0.35">
      <c r="J9" s="167"/>
    </row>
    <row r="10" spans="10:10" x14ac:dyDescent="0.35">
      <c r="J10" s="167"/>
    </row>
    <row r="11" spans="10:10" x14ac:dyDescent="0.35">
      <c r="J11" s="167"/>
    </row>
    <row r="12" spans="10:10" x14ac:dyDescent="0.35">
      <c r="J12" s="167"/>
    </row>
    <row r="13" spans="10:10" x14ac:dyDescent="0.35">
      <c r="J13" s="167"/>
    </row>
    <row r="14" spans="10:10" x14ac:dyDescent="0.35">
      <c r="J14" s="167"/>
    </row>
    <row r="15" spans="10:10" x14ac:dyDescent="0.35">
      <c r="J15" s="167"/>
    </row>
    <row r="16" spans="10:10" x14ac:dyDescent="0.35">
      <c r="J16" s="167"/>
    </row>
    <row r="17" spans="2:39" x14ac:dyDescent="0.35">
      <c r="J17" s="167"/>
      <c r="AM17" s="90" t="s">
        <v>148</v>
      </c>
    </row>
    <row r="18" spans="2:39" x14ac:dyDescent="0.35">
      <c r="J18" s="167"/>
    </row>
    <row r="19" spans="2:39" x14ac:dyDescent="0.35">
      <c r="J19" s="167"/>
    </row>
    <row r="20" spans="2:39" x14ac:dyDescent="0.35">
      <c r="J20" s="167"/>
    </row>
    <row r="21" spans="2:39" x14ac:dyDescent="0.35">
      <c r="J21" s="167"/>
    </row>
    <row r="22" spans="2:39" x14ac:dyDescent="0.35">
      <c r="J22" s="167"/>
    </row>
    <row r="23" spans="2:39" x14ac:dyDescent="0.35">
      <c r="J23" s="167"/>
    </row>
    <row r="24" spans="2:39" x14ac:dyDescent="0.35">
      <c r="J24" s="167"/>
    </row>
    <row r="25" spans="2:39" x14ac:dyDescent="0.35">
      <c r="J25" s="167"/>
    </row>
    <row r="26" spans="2:39" x14ac:dyDescent="0.35">
      <c r="J26" s="167"/>
    </row>
    <row r="27" spans="2:39" ht="15" thickBot="1" x14ac:dyDescent="0.4">
      <c r="C27" s="246" t="s">
        <v>147</v>
      </c>
      <c r="D27" s="247"/>
      <c r="E27" s="87"/>
      <c r="F27" s="87"/>
      <c r="G27" s="87"/>
      <c r="H27" s="87"/>
      <c r="J27" s="167"/>
      <c r="L27" s="163"/>
      <c r="M27" s="163"/>
      <c r="N27" s="159" t="s">
        <v>75</v>
      </c>
      <c r="O27" s="159" t="s">
        <v>76</v>
      </c>
      <c r="P27" s="159" t="s">
        <v>78</v>
      </c>
      <c r="Q27" s="159" t="s">
        <v>77</v>
      </c>
      <c r="R27" s="91"/>
    </row>
    <row r="28" spans="2:39" ht="15" thickTop="1" x14ac:dyDescent="0.35">
      <c r="C28" s="67" t="s">
        <v>0</v>
      </c>
      <c r="D28" s="70" t="s">
        <v>1</v>
      </c>
      <c r="E28" s="248" t="s">
        <v>75</v>
      </c>
      <c r="F28" s="248" t="s">
        <v>76</v>
      </c>
      <c r="G28" s="248" t="s">
        <v>78</v>
      </c>
      <c r="H28" s="248" t="s">
        <v>77</v>
      </c>
      <c r="I28" s="243"/>
      <c r="J28" s="164"/>
      <c r="L28" s="161" t="s">
        <v>223</v>
      </c>
      <c r="M28" s="160" t="s">
        <v>137</v>
      </c>
      <c r="N28" s="250">
        <v>43.972239742031157</v>
      </c>
      <c r="O28" s="250">
        <v>56.499984686119703</v>
      </c>
      <c r="P28" s="250">
        <v>73.308577789239294</v>
      </c>
      <c r="Q28" s="250">
        <v>51.977428415125061</v>
      </c>
      <c r="R28" s="91"/>
    </row>
    <row r="29" spans="2:39" x14ac:dyDescent="0.35">
      <c r="B29" s="91">
        <f>G29/E29</f>
        <v>2.3298395311883437</v>
      </c>
      <c r="C29" s="7" t="s">
        <v>81</v>
      </c>
      <c r="D29" s="7">
        <v>2022</v>
      </c>
      <c r="E29" s="7">
        <v>30.858042213911201</v>
      </c>
      <c r="F29" s="7">
        <v>42.884801196731821</v>
      </c>
      <c r="G29" s="7">
        <v>71.89428660504899</v>
      </c>
      <c r="H29" s="7">
        <v>38.398853062922285</v>
      </c>
      <c r="I29" s="7">
        <f>E29-G29</f>
        <v>-41.036244391137785</v>
      </c>
      <c r="J29" s="184">
        <f>G29/E29</f>
        <v>2.3298395311883437</v>
      </c>
      <c r="L29" s="251" t="s">
        <v>164</v>
      </c>
      <c r="M29" s="160" t="s">
        <v>138</v>
      </c>
      <c r="N29" s="250">
        <v>96.00994519011725</v>
      </c>
      <c r="O29" s="250">
        <v>98.151461059153661</v>
      </c>
      <c r="P29" s="250">
        <v>99.312219699347779</v>
      </c>
      <c r="Q29" s="250">
        <v>97.286089228227311</v>
      </c>
    </row>
    <row r="30" spans="2:39" x14ac:dyDescent="0.35">
      <c r="B30" s="91">
        <f t="shared" ref="B30:B43" si="0">G30/E30</f>
        <v>1.058742140217823</v>
      </c>
      <c r="C30" s="7" t="s">
        <v>82</v>
      </c>
      <c r="D30" s="7">
        <v>2019</v>
      </c>
      <c r="E30" s="7">
        <v>93.410463047536069</v>
      </c>
      <c r="F30" s="7">
        <v>97.864726441930145</v>
      </c>
      <c r="G30" s="7">
        <v>98.897593565686208</v>
      </c>
      <c r="H30" s="7">
        <v>96.090691108507656</v>
      </c>
      <c r="I30" s="7">
        <f t="shared" ref="I30" si="1">E30-G30</f>
        <v>-5.4871305181501384</v>
      </c>
      <c r="J30" s="184">
        <f t="shared" ref="J30:J93" si="2">G30/E30</f>
        <v>1.058742140217823</v>
      </c>
      <c r="L30" s="161" t="s">
        <v>165</v>
      </c>
      <c r="M30" s="160" t="s">
        <v>136</v>
      </c>
      <c r="N30" s="250">
        <v>77.412781664237997</v>
      </c>
      <c r="O30" s="250">
        <v>83.625363095829897</v>
      </c>
      <c r="P30" s="250">
        <v>90.591947001924851</v>
      </c>
      <c r="Q30" s="250">
        <v>81.304156865242902</v>
      </c>
    </row>
    <row r="31" spans="2:39" ht="17.149999999999999" customHeight="1" x14ac:dyDescent="0.35">
      <c r="B31" s="91">
        <f t="shared" si="0"/>
        <v>1.0972790061380449</v>
      </c>
      <c r="C31" s="7" t="s">
        <v>83</v>
      </c>
      <c r="D31" s="7">
        <v>2013</v>
      </c>
      <c r="E31" s="7">
        <v>87.625625079201058</v>
      </c>
      <c r="F31" s="7">
        <v>92.030470560753088</v>
      </c>
      <c r="G31" s="7">
        <v>96.149758799130666</v>
      </c>
      <c r="H31" s="7">
        <v>90.913025039164268</v>
      </c>
      <c r="I31" s="7">
        <f>E31-G31</f>
        <v>-8.5241337199296083</v>
      </c>
      <c r="J31" s="184">
        <f t="shared" si="2"/>
        <v>1.0972790061380449</v>
      </c>
      <c r="L31" s="251" t="s">
        <v>222</v>
      </c>
      <c r="M31" s="160" t="s">
        <v>139</v>
      </c>
      <c r="N31" s="250">
        <v>39.390530488349249</v>
      </c>
      <c r="O31" s="250">
        <v>53.173459667196177</v>
      </c>
      <c r="P31" s="250">
        <v>70.475257582719962</v>
      </c>
      <c r="Q31" s="250">
        <v>47.984527792494902</v>
      </c>
    </row>
    <row r="32" spans="2:39" ht="29" x14ac:dyDescent="0.35">
      <c r="B32" s="91">
        <f t="shared" si="0"/>
        <v>1.3592882007553193</v>
      </c>
      <c r="C32" s="7" t="s">
        <v>84</v>
      </c>
      <c r="D32" s="7">
        <v>2021</v>
      </c>
      <c r="E32" s="7">
        <v>65.833504585071211</v>
      </c>
      <c r="F32" s="7">
        <v>80.140758405531557</v>
      </c>
      <c r="G32" s="7">
        <v>89.486705996858504</v>
      </c>
      <c r="H32" s="7">
        <v>73.710394329673079</v>
      </c>
      <c r="I32" s="7">
        <f t="shared" ref="I32:I45" si="3">E32-G32</f>
        <v>-23.653201411787293</v>
      </c>
      <c r="J32" s="184">
        <f t="shared" si="2"/>
        <v>1.3592882007553193</v>
      </c>
      <c r="L32" s="251" t="s">
        <v>432</v>
      </c>
      <c r="M32" s="160" t="s">
        <v>133</v>
      </c>
      <c r="N32" s="250">
        <v>84.531553577532279</v>
      </c>
      <c r="O32" s="250">
        <v>91.681032014416829</v>
      </c>
      <c r="P32" s="250">
        <v>94.310674567057092</v>
      </c>
      <c r="Q32" s="250">
        <v>94.310674567057092</v>
      </c>
    </row>
    <row r="33" spans="2:17" ht="29" x14ac:dyDescent="0.35">
      <c r="B33" s="91">
        <f t="shared" si="0"/>
        <v>1.1054004180856087</v>
      </c>
      <c r="C33" s="7" t="s">
        <v>85</v>
      </c>
      <c r="D33" s="7">
        <v>2023</v>
      </c>
      <c r="E33" s="7">
        <v>86.981782903956017</v>
      </c>
      <c r="F33" s="7">
        <v>93.726115407495541</v>
      </c>
      <c r="G33" s="7">
        <v>96.149699187864627</v>
      </c>
      <c r="H33" s="7">
        <v>91.660476402713812</v>
      </c>
      <c r="I33" s="7">
        <f t="shared" si="3"/>
        <v>-9.1679162839086104</v>
      </c>
      <c r="J33" s="184">
        <f t="shared" si="2"/>
        <v>1.1054004180856087</v>
      </c>
      <c r="L33" s="251" t="s">
        <v>433</v>
      </c>
      <c r="M33" s="160" t="s">
        <v>141</v>
      </c>
      <c r="N33" s="250">
        <v>8.1690778521089964</v>
      </c>
      <c r="O33" s="250">
        <v>13.983665108709257</v>
      </c>
      <c r="P33" s="250">
        <v>31.832375915375142</v>
      </c>
      <c r="Q33" s="250">
        <v>11.62991649014312</v>
      </c>
    </row>
    <row r="34" spans="2:17" x14ac:dyDescent="0.35">
      <c r="B34" s="91">
        <f t="shared" si="0"/>
        <v>1.102865519728939</v>
      </c>
      <c r="C34" s="7" t="s">
        <v>86</v>
      </c>
      <c r="D34" s="7">
        <v>2022</v>
      </c>
      <c r="E34" s="7">
        <v>82.29473702285668</v>
      </c>
      <c r="F34" s="7">
        <v>90.370256111557097</v>
      </c>
      <c r="G34" s="7">
        <v>90.760027917669191</v>
      </c>
      <c r="H34" s="7">
        <v>87.900655056095601</v>
      </c>
      <c r="I34" s="7">
        <f t="shared" si="3"/>
        <v>-8.4652908948125116</v>
      </c>
      <c r="J34" s="184">
        <f t="shared" si="2"/>
        <v>1.102865519728939</v>
      </c>
      <c r="L34" s="161" t="s">
        <v>159</v>
      </c>
      <c r="M34" s="160" t="s">
        <v>140</v>
      </c>
      <c r="N34" s="250">
        <v>10.297206355528902</v>
      </c>
      <c r="O34" s="250">
        <v>18.381523288760288</v>
      </c>
      <c r="P34" s="250">
        <v>42.521164147850783</v>
      </c>
      <c r="Q34" s="250">
        <v>15.255471220761345</v>
      </c>
    </row>
    <row r="35" spans="2:17" x14ac:dyDescent="0.35">
      <c r="B35" s="91">
        <f t="shared" si="0"/>
        <v>1.5323685571038259</v>
      </c>
      <c r="C35" s="7" t="s">
        <v>87</v>
      </c>
      <c r="D35" s="7">
        <v>2017</v>
      </c>
      <c r="E35" s="7">
        <v>57.602066753801637</v>
      </c>
      <c r="F35" s="7">
        <v>75.317732295297958</v>
      </c>
      <c r="G35" s="7">
        <v>88.26759591772128</v>
      </c>
      <c r="H35" s="7">
        <v>69.011470009914689</v>
      </c>
      <c r="I35" s="7">
        <f>E35-G35</f>
        <v>-30.665529163919643</v>
      </c>
      <c r="J35" s="184">
        <f t="shared" si="2"/>
        <v>1.5323685571038259</v>
      </c>
      <c r="L35" s="162" t="s">
        <v>162</v>
      </c>
      <c r="M35" s="160" t="s">
        <v>147</v>
      </c>
      <c r="N35" s="250">
        <v>73.890638657938609</v>
      </c>
      <c r="O35" s="250">
        <v>83.52925679015452</v>
      </c>
      <c r="P35" s="250">
        <v>91.327175850132804</v>
      </c>
      <c r="Q35" s="250">
        <v>79.882452190912659</v>
      </c>
    </row>
    <row r="36" spans="2:17" x14ac:dyDescent="0.35">
      <c r="B36" s="91">
        <f t="shared" si="0"/>
        <v>7.7062398401394221</v>
      </c>
      <c r="C36" s="7" t="s">
        <v>88</v>
      </c>
      <c r="D36" s="7">
        <v>2006</v>
      </c>
      <c r="E36" s="7">
        <v>7.5304072487392428</v>
      </c>
      <c r="F36" s="7">
        <v>22.539345133664103</v>
      </c>
      <c r="G36" s="7">
        <v>58.03112435270905</v>
      </c>
      <c r="H36" s="7">
        <v>14.379431350977386</v>
      </c>
      <c r="I36" s="7">
        <f t="shared" si="3"/>
        <v>-50.500717103969805</v>
      </c>
      <c r="J36" s="184">
        <f t="shared" si="2"/>
        <v>7.7062398401394221</v>
      </c>
      <c r="L36" s="161" t="s">
        <v>161</v>
      </c>
      <c r="M36" s="160" t="s">
        <v>143</v>
      </c>
      <c r="N36" s="250">
        <v>22.18673121023977</v>
      </c>
      <c r="O36" s="250">
        <v>29.695178028546533</v>
      </c>
      <c r="P36" s="250">
        <v>47.791773736879122</v>
      </c>
      <c r="Q36" s="250">
        <v>26.835728907746564</v>
      </c>
    </row>
    <row r="37" spans="2:17" x14ac:dyDescent="0.35">
      <c r="B37" s="91">
        <f t="shared" si="0"/>
        <v>1.5415696472739358</v>
      </c>
      <c r="C37" s="7" t="s">
        <v>89</v>
      </c>
      <c r="D37" s="7">
        <v>2023</v>
      </c>
      <c r="E37" s="7">
        <v>56.451705355836637</v>
      </c>
      <c r="F37" s="7">
        <v>72.833447609536165</v>
      </c>
      <c r="G37" s="7">
        <v>87.024235513409238</v>
      </c>
      <c r="H37" s="7">
        <v>63.551194679116385</v>
      </c>
      <c r="I37" s="7">
        <f t="shared" si="3"/>
        <v>-30.572530157572601</v>
      </c>
      <c r="J37" s="184">
        <f t="shared" si="2"/>
        <v>1.5415696472739358</v>
      </c>
      <c r="L37"/>
      <c r="M37"/>
      <c r="N37"/>
      <c r="O37"/>
      <c r="P37"/>
      <c r="Q37"/>
    </row>
    <row r="38" spans="2:17" x14ac:dyDescent="0.35">
      <c r="B38" s="91">
        <f t="shared" si="0"/>
        <v>1.365634739713349</v>
      </c>
      <c r="C38" s="7" t="s">
        <v>90</v>
      </c>
      <c r="D38" s="7">
        <v>2022</v>
      </c>
      <c r="E38" s="7">
        <v>68.323243856761124</v>
      </c>
      <c r="F38" s="7">
        <v>84.128520078544369</v>
      </c>
      <c r="G38" s="7">
        <v>93.304595340699649</v>
      </c>
      <c r="H38" s="7">
        <v>79.065354137579902</v>
      </c>
      <c r="I38" s="7">
        <f t="shared" si="3"/>
        <v>-24.981351483938525</v>
      </c>
      <c r="J38" s="184">
        <f t="shared" si="2"/>
        <v>1.365634739713349</v>
      </c>
      <c r="L38"/>
      <c r="M38"/>
      <c r="N38"/>
      <c r="O38"/>
      <c r="P38"/>
      <c r="Q38"/>
    </row>
    <row r="39" spans="2:17" x14ac:dyDescent="0.35">
      <c r="B39" s="91">
        <f t="shared" si="0"/>
        <v>2.6718024019406466</v>
      </c>
      <c r="C39" s="7" t="s">
        <v>91</v>
      </c>
      <c r="D39" s="7">
        <v>2022</v>
      </c>
      <c r="E39" s="7">
        <v>23.345637686009709</v>
      </c>
      <c r="F39" s="7">
        <v>37.7676955481028</v>
      </c>
      <c r="G39" s="7">
        <v>62.374930844316822</v>
      </c>
      <c r="H39" s="7">
        <v>33.184784356092592</v>
      </c>
      <c r="I39" s="7">
        <f t="shared" si="3"/>
        <v>-39.029293158307112</v>
      </c>
      <c r="J39" s="184">
        <f t="shared" si="2"/>
        <v>2.6718024019406466</v>
      </c>
      <c r="L39"/>
      <c r="M39"/>
      <c r="N39"/>
      <c r="O39"/>
      <c r="P39"/>
      <c r="Q39"/>
    </row>
    <row r="40" spans="2:17" x14ac:dyDescent="0.35">
      <c r="B40" s="91">
        <f t="shared" si="0"/>
        <v>1.1694067504204344</v>
      </c>
      <c r="C40" s="7" t="s">
        <v>92</v>
      </c>
      <c r="D40" s="7">
        <v>2022</v>
      </c>
      <c r="E40" s="7">
        <v>81.90752915656843</v>
      </c>
      <c r="F40" s="7">
        <v>89.151762946571353</v>
      </c>
      <c r="G40" s="7">
        <v>95.783217505949665</v>
      </c>
      <c r="H40" s="7">
        <v>86.309817723380789</v>
      </c>
      <c r="I40" s="7">
        <f t="shared" si="3"/>
        <v>-13.875688349381235</v>
      </c>
      <c r="J40" s="184">
        <f t="shared" si="2"/>
        <v>1.1694067504204344</v>
      </c>
      <c r="L40"/>
      <c r="M40"/>
      <c r="N40"/>
      <c r="O40"/>
      <c r="P40"/>
      <c r="Q40"/>
    </row>
    <row r="41" spans="2:17" x14ac:dyDescent="0.35">
      <c r="B41" s="91">
        <f t="shared" si="0"/>
        <v>1.1420592966360315</v>
      </c>
      <c r="C41" s="7" t="s">
        <v>93</v>
      </c>
      <c r="D41" s="7">
        <v>2023</v>
      </c>
      <c r="E41" s="7">
        <v>73.830005613306156</v>
      </c>
      <c r="F41" s="7">
        <v>75.471163153113423</v>
      </c>
      <c r="G41" s="7">
        <v>84.318244281366688</v>
      </c>
      <c r="H41" s="7">
        <v>74.778254253704688</v>
      </c>
      <c r="I41" s="7">
        <f t="shared" si="3"/>
        <v>-10.488238668060532</v>
      </c>
      <c r="J41" s="184">
        <f t="shared" si="2"/>
        <v>1.1420592966360315</v>
      </c>
      <c r="L41" s="168" t="s">
        <v>144</v>
      </c>
      <c r="M41" s="124" t="s">
        <v>134</v>
      </c>
      <c r="N41" s="100">
        <v>84.262167683837049</v>
      </c>
      <c r="O41" s="100">
        <v>89.720951663676374</v>
      </c>
      <c r="P41" s="100">
        <v>94.72096960245598</v>
      </c>
      <c r="Q41" s="100">
        <v>87.700029426785093</v>
      </c>
    </row>
    <row r="42" spans="2:17" x14ac:dyDescent="0.35">
      <c r="B42" s="91">
        <f t="shared" si="0"/>
        <v>1.0839964573055969</v>
      </c>
      <c r="C42" s="7" t="s">
        <v>94</v>
      </c>
      <c r="D42" s="7">
        <v>2022</v>
      </c>
      <c r="E42" s="7">
        <v>91.491088530337947</v>
      </c>
      <c r="F42" s="7">
        <v>96.788476869707608</v>
      </c>
      <c r="G42" s="7">
        <v>99.176015841919067</v>
      </c>
      <c r="H42" s="7">
        <v>95.468554095045505</v>
      </c>
      <c r="I42" s="7">
        <f t="shared" si="3"/>
        <v>-7.6849273115811201</v>
      </c>
      <c r="J42" s="184">
        <f t="shared" si="2"/>
        <v>1.0839964573055969</v>
      </c>
      <c r="L42" s="161" t="s">
        <v>145</v>
      </c>
      <c r="M42" s="160" t="s">
        <v>135</v>
      </c>
      <c r="N42" s="159">
        <v>81.550805665499183</v>
      </c>
      <c r="O42" s="159">
        <v>84.300846778861711</v>
      </c>
      <c r="P42" s="159">
        <v>89.878724851072718</v>
      </c>
      <c r="Q42" s="159">
        <v>83.24171924302199</v>
      </c>
    </row>
    <row r="43" spans="2:17" x14ac:dyDescent="0.35">
      <c r="B43" s="91">
        <f t="shared" si="0"/>
        <v>1.0841179201860589</v>
      </c>
      <c r="C43" s="249" t="s">
        <v>95</v>
      </c>
      <c r="D43" s="249">
        <v>2021</v>
      </c>
      <c r="E43" s="249">
        <v>84.759296044390652</v>
      </c>
      <c r="F43" s="249">
        <v>87.289427720565115</v>
      </c>
      <c r="G43" s="249">
        <v>91.889071744079246</v>
      </c>
      <c r="H43" s="249">
        <v>85.389348888124886</v>
      </c>
      <c r="I43" s="7">
        <f t="shared" si="3"/>
        <v>-7.1297756996885937</v>
      </c>
      <c r="J43" s="184">
        <f t="shared" si="2"/>
        <v>1.0841179201860589</v>
      </c>
      <c r="L43"/>
      <c r="M43"/>
      <c r="N43"/>
      <c r="O43"/>
      <c r="P43"/>
      <c r="Q43"/>
    </row>
    <row r="44" spans="2:17" hidden="1" x14ac:dyDescent="0.35">
      <c r="C44" s="4" t="s">
        <v>221</v>
      </c>
      <c r="D44" s="7"/>
      <c r="E44" s="7">
        <v>66.149675673218923</v>
      </c>
      <c r="F44" s="7">
        <v>75.886979965273483</v>
      </c>
      <c r="G44" s="7">
        <v>86.900473560961927</v>
      </c>
      <c r="H44" s="7">
        <v>71.987486966200905</v>
      </c>
      <c r="I44" s="7">
        <f t="shared" si="3"/>
        <v>-20.750797887743005</v>
      </c>
      <c r="J44" s="184">
        <f t="shared" si="2"/>
        <v>1.3136946277749337</v>
      </c>
    </row>
    <row r="45" spans="2:17" ht="15" thickBot="1" x14ac:dyDescent="0.4">
      <c r="C45" s="66" t="s">
        <v>29</v>
      </c>
      <c r="D45" s="87"/>
      <c r="E45" s="87">
        <v>73.890638657938609</v>
      </c>
      <c r="F45" s="87">
        <v>83.52925679015452</v>
      </c>
      <c r="G45" s="87">
        <v>91.327175850132804</v>
      </c>
      <c r="H45" s="87">
        <v>79.882452190912659</v>
      </c>
      <c r="I45" s="7">
        <f t="shared" si="3"/>
        <v>-17.436537192194194</v>
      </c>
      <c r="J45" s="184">
        <f t="shared" si="2"/>
        <v>1.2359776219138263</v>
      </c>
    </row>
    <row r="46" spans="2:17" ht="15" thickTop="1" x14ac:dyDescent="0.35">
      <c r="C46"/>
      <c r="D46" s="7"/>
      <c r="E46" s="7"/>
      <c r="F46" s="7"/>
      <c r="G46" s="7"/>
      <c r="H46" s="9">
        <f>G45/E45</f>
        <v>1.2359776219138263</v>
      </c>
      <c r="I46" s="7"/>
      <c r="J46" s="184" t="e">
        <f t="shared" si="2"/>
        <v>#DIV/0!</v>
      </c>
    </row>
    <row r="47" spans="2:17" x14ac:dyDescent="0.35">
      <c r="C47"/>
      <c r="D47" s="7"/>
      <c r="E47" s="7"/>
      <c r="F47" s="7"/>
      <c r="G47" s="7"/>
      <c r="H47" s="7"/>
      <c r="I47" s="7"/>
      <c r="J47" s="184" t="e">
        <f t="shared" si="2"/>
        <v>#DIV/0!</v>
      </c>
    </row>
    <row r="48" spans="2:17" x14ac:dyDescent="0.35">
      <c r="C48"/>
      <c r="D48" s="7"/>
      <c r="E48" s="7"/>
      <c r="F48" s="7"/>
      <c r="G48" s="7"/>
      <c r="H48" s="7"/>
      <c r="I48" s="7"/>
      <c r="J48" s="184" t="e">
        <f t="shared" si="2"/>
        <v>#DIV/0!</v>
      </c>
    </row>
    <row r="49" spans="2:10" x14ac:dyDescent="0.35">
      <c r="C49"/>
      <c r="D49" s="7"/>
      <c r="E49" s="7"/>
      <c r="F49" s="7"/>
      <c r="G49" s="7"/>
      <c r="H49" s="7"/>
      <c r="J49" s="184" t="e">
        <f t="shared" si="2"/>
        <v>#DIV/0!</v>
      </c>
    </row>
    <row r="50" spans="2:10" ht="15" thickBot="1" x14ac:dyDescent="0.4">
      <c r="C50" s="246" t="s">
        <v>143</v>
      </c>
      <c r="D50" s="247"/>
      <c r="E50" s="87"/>
      <c r="F50" s="87"/>
      <c r="G50" s="87"/>
      <c r="H50" s="87"/>
      <c r="J50" s="184" t="e">
        <f t="shared" si="2"/>
        <v>#DIV/0!</v>
      </c>
    </row>
    <row r="51" spans="2:10" ht="15" thickTop="1" x14ac:dyDescent="0.35">
      <c r="B51" s="91"/>
      <c r="C51" s="67" t="s">
        <v>0</v>
      </c>
      <c r="D51" s="70" t="s">
        <v>1</v>
      </c>
      <c r="E51" s="248" t="s">
        <v>75</v>
      </c>
      <c r="F51" s="248" t="s">
        <v>76</v>
      </c>
      <c r="G51" s="248" t="s">
        <v>78</v>
      </c>
      <c r="H51" s="248" t="s">
        <v>77</v>
      </c>
      <c r="I51" s="243"/>
      <c r="J51" s="184" t="e">
        <f t="shared" si="2"/>
        <v>#VALUE!</v>
      </c>
    </row>
    <row r="52" spans="2:10" x14ac:dyDescent="0.35">
      <c r="B52" s="92">
        <f t="shared" ref="B52:B58" si="4">G52/E52</f>
        <v>2.0495976624008292</v>
      </c>
      <c r="C52" s="7" t="s">
        <v>81</v>
      </c>
      <c r="D52" s="7">
        <v>2022</v>
      </c>
      <c r="E52" s="7">
        <v>9.7131991943830709</v>
      </c>
      <c r="F52" s="7">
        <v>10.428573036108329</v>
      </c>
      <c r="G52" s="7">
        <v>19.908150363241159</v>
      </c>
      <c r="H52" s="7">
        <v>10.161740554069935</v>
      </c>
      <c r="J52" s="184">
        <f t="shared" si="2"/>
        <v>2.0495976624008292</v>
      </c>
    </row>
    <row r="53" spans="2:10" x14ac:dyDescent="0.35">
      <c r="B53" s="92">
        <f t="shared" si="4"/>
        <v>1.7438261970174245</v>
      </c>
      <c r="C53" s="7" t="s">
        <v>82</v>
      </c>
      <c r="D53" s="7">
        <v>2019</v>
      </c>
      <c r="E53" s="7">
        <v>38.063754527796704</v>
      </c>
      <c r="F53" s="7">
        <v>48.165109844403148</v>
      </c>
      <c r="G53" s="7">
        <v>66.376572302412498</v>
      </c>
      <c r="H53" s="7">
        <v>44.141961758982696</v>
      </c>
      <c r="J53" s="184">
        <f t="shared" si="2"/>
        <v>1.7438261970174245</v>
      </c>
    </row>
    <row r="54" spans="2:10" x14ac:dyDescent="0.35">
      <c r="B54" s="92">
        <f t="shared" si="4"/>
        <v>1.9277316288711184</v>
      </c>
      <c r="C54" s="7" t="s">
        <v>83</v>
      </c>
      <c r="D54" s="7">
        <v>2017</v>
      </c>
      <c r="E54" s="7">
        <v>19.18295907750997</v>
      </c>
      <c r="F54" s="7">
        <v>24.86764219933049</v>
      </c>
      <c r="G54" s="7">
        <v>36.979596949056301</v>
      </c>
      <c r="H54" s="7">
        <v>23.452590346494588</v>
      </c>
      <c r="J54" s="184">
        <f t="shared" si="2"/>
        <v>1.9277316288711184</v>
      </c>
    </row>
    <row r="55" spans="2:10" x14ac:dyDescent="0.35">
      <c r="B55" s="92">
        <f t="shared" si="4"/>
        <v>8.6715422407121086</v>
      </c>
      <c r="C55" s="7" t="s">
        <v>84</v>
      </c>
      <c r="D55" s="7">
        <v>2021</v>
      </c>
      <c r="E55" s="7">
        <v>2.1724430598375011</v>
      </c>
      <c r="F55" s="7">
        <v>3.6241728550272994</v>
      </c>
      <c r="G55" s="7">
        <v>18.838431758922752</v>
      </c>
      <c r="H55" s="7">
        <v>2.9716960596906605</v>
      </c>
      <c r="I55" s="156"/>
      <c r="J55" s="184">
        <f t="shared" si="2"/>
        <v>8.6715422407121086</v>
      </c>
    </row>
    <row r="56" spans="2:10" x14ac:dyDescent="0.35">
      <c r="B56" s="92">
        <f t="shared" si="4"/>
        <v>3.3111578405671707</v>
      </c>
      <c r="C56" s="7" t="s">
        <v>85</v>
      </c>
      <c r="D56" s="7">
        <v>2023</v>
      </c>
      <c r="E56" s="7">
        <v>13.950630591786137</v>
      </c>
      <c r="F56" s="7">
        <v>19.529327781082689</v>
      </c>
      <c r="G56" s="7">
        <v>46.192739864848896</v>
      </c>
      <c r="H56" s="7">
        <v>17.820696941184238</v>
      </c>
      <c r="J56" s="184">
        <f t="shared" si="2"/>
        <v>3.3111578405671707</v>
      </c>
    </row>
    <row r="57" spans="2:10" x14ac:dyDescent="0.35">
      <c r="B57" s="92">
        <f t="shared" si="4"/>
        <v>3.5101969700795119</v>
      </c>
      <c r="C57" s="7" t="s">
        <v>86</v>
      </c>
      <c r="D57" s="7">
        <v>2022</v>
      </c>
      <c r="E57" s="7">
        <v>6.9633399377142844</v>
      </c>
      <c r="F57" s="7">
        <v>10.046251798392259</v>
      </c>
      <c r="G57" s="7">
        <v>24.442694750998339</v>
      </c>
      <c r="H57" s="7">
        <v>9.1034563816024878</v>
      </c>
      <c r="J57" s="184">
        <f t="shared" si="2"/>
        <v>3.5101969700795119</v>
      </c>
    </row>
    <row r="58" spans="2:10" x14ac:dyDescent="0.35">
      <c r="B58" s="92">
        <f t="shared" si="4"/>
        <v>4.1151608852159685</v>
      </c>
      <c r="C58" s="7" t="s">
        <v>87</v>
      </c>
      <c r="D58" s="7">
        <v>2017</v>
      </c>
      <c r="E58" s="7">
        <v>6.8450999638989805</v>
      </c>
      <c r="F58" s="7">
        <v>9.2474242258718107</v>
      </c>
      <c r="G58" s="7">
        <v>28.168687626830319</v>
      </c>
      <c r="H58" s="7">
        <v>8.3922665771199441</v>
      </c>
      <c r="J58" s="184">
        <f t="shared" si="2"/>
        <v>4.1151608852159685</v>
      </c>
    </row>
    <row r="59" spans="2:10" x14ac:dyDescent="0.35">
      <c r="B59" s="92">
        <f t="shared" ref="B59:B66" si="5">G59/E59</f>
        <v>4.0167648711227688</v>
      </c>
      <c r="C59" s="7" t="s">
        <v>89</v>
      </c>
      <c r="D59" s="7">
        <v>2023</v>
      </c>
      <c r="E59" s="7">
        <v>8.8899196062230992</v>
      </c>
      <c r="F59" s="7">
        <v>17.183348629374095</v>
      </c>
      <c r="G59" s="7">
        <v>35.708716781382499</v>
      </c>
      <c r="H59" s="7">
        <v>12.484110620304163</v>
      </c>
      <c r="J59" s="184">
        <f>H70/F70</f>
        <v>72.205082293032831</v>
      </c>
    </row>
    <row r="60" spans="2:10" x14ac:dyDescent="0.35">
      <c r="B60" s="92">
        <f t="shared" si="5"/>
        <v>2.7443592673144108</v>
      </c>
      <c r="C60" s="7" t="s">
        <v>90</v>
      </c>
      <c r="D60" s="7">
        <v>2022</v>
      </c>
      <c r="E60" s="7">
        <v>19.535761268112992</v>
      </c>
      <c r="F60" s="7">
        <v>29.715959635109613</v>
      </c>
      <c r="G60" s="7">
        <v>53.61314748018782</v>
      </c>
      <c r="H60" s="7">
        <v>26.454768060804824</v>
      </c>
      <c r="J60" s="184">
        <f t="shared" ref="J60:J68" si="6">G59/E59</f>
        <v>4.0167648711227688</v>
      </c>
    </row>
    <row r="61" spans="2:10" x14ac:dyDescent="0.35">
      <c r="B61" s="92">
        <f t="shared" si="5"/>
        <v>4.3407518869374355</v>
      </c>
      <c r="C61" s="7" t="s">
        <v>91</v>
      </c>
      <c r="D61" s="7">
        <v>2022</v>
      </c>
      <c r="E61" s="7">
        <v>3.4628413402086062</v>
      </c>
      <c r="F61" s="7">
        <v>5.0222932163024261</v>
      </c>
      <c r="G61" s="7">
        <v>15.031335081675465</v>
      </c>
      <c r="H61" s="7">
        <v>4.5267446943999872</v>
      </c>
      <c r="J61" s="184">
        <f t="shared" si="6"/>
        <v>2.7443592673144108</v>
      </c>
    </row>
    <row r="62" spans="2:10" x14ac:dyDescent="0.35">
      <c r="B62" s="92">
        <f t="shared" si="5"/>
        <v>4.2969231823935683</v>
      </c>
      <c r="C62" s="7" t="s">
        <v>92</v>
      </c>
      <c r="D62" s="7">
        <v>2022</v>
      </c>
      <c r="E62" s="7">
        <v>12.133952840673246</v>
      </c>
      <c r="F62" s="7">
        <v>17.250281650776088</v>
      </c>
      <c r="G62" s="7">
        <v>52.138663255159159</v>
      </c>
      <c r="H62" s="7">
        <v>15.24312304109541</v>
      </c>
      <c r="J62" s="184">
        <f t="shared" si="6"/>
        <v>4.3407518869374355</v>
      </c>
    </row>
    <row r="63" spans="2:10" x14ac:dyDescent="0.35">
      <c r="B63" s="92">
        <f t="shared" si="5"/>
        <v>2.45439053937399</v>
      </c>
      <c r="C63" s="7" t="s">
        <v>93</v>
      </c>
      <c r="D63" s="7">
        <v>2023</v>
      </c>
      <c r="E63" s="7">
        <v>12.02518239830396</v>
      </c>
      <c r="F63" s="7">
        <v>13.302843920608559</v>
      </c>
      <c r="G63" s="7">
        <v>29.514493912643864</v>
      </c>
      <c r="H63" s="7">
        <v>12.763405738859756</v>
      </c>
      <c r="J63" s="184">
        <f t="shared" si="6"/>
        <v>4.2969231823935683</v>
      </c>
    </row>
    <row r="64" spans="2:10" x14ac:dyDescent="0.35">
      <c r="B64" s="92">
        <f t="shared" si="5"/>
        <v>5.9170516610190633</v>
      </c>
      <c r="C64" s="7" t="s">
        <v>94</v>
      </c>
      <c r="D64" s="7">
        <v>2022</v>
      </c>
      <c r="E64" s="7">
        <v>9.0965165730610664</v>
      </c>
      <c r="F64" s="7">
        <v>22.677813449397771</v>
      </c>
      <c r="G64" s="7">
        <v>53.824558498118421</v>
      </c>
      <c r="H64" s="7">
        <v>19.293832153690595</v>
      </c>
      <c r="J64" s="184">
        <f t="shared" si="6"/>
        <v>2.45439053937399</v>
      </c>
    </row>
    <row r="65" spans="2:10" x14ac:dyDescent="0.35">
      <c r="B65" s="92">
        <f t="shared" si="5"/>
        <v>2.4226540175347626</v>
      </c>
      <c r="C65" s="249" t="s">
        <v>95</v>
      </c>
      <c r="D65" s="249">
        <v>2021</v>
      </c>
      <c r="E65" s="249">
        <v>8.9196660223930149</v>
      </c>
      <c r="F65" s="249">
        <v>13.49745447910605</v>
      </c>
      <c r="G65" s="249">
        <v>21.609264724218754</v>
      </c>
      <c r="H65" s="249">
        <v>10.059625915518717</v>
      </c>
      <c r="J65" s="184">
        <f t="shared" si="6"/>
        <v>5.9170516610190633</v>
      </c>
    </row>
    <row r="66" spans="2:10" ht="15" thickBot="1" x14ac:dyDescent="0.4">
      <c r="B66" s="92">
        <f t="shared" si="5"/>
        <v>2.1540700738656779</v>
      </c>
      <c r="C66" s="466" t="s">
        <v>29</v>
      </c>
      <c r="D66" s="467"/>
      <c r="E66" s="467">
        <v>22.18673121023977</v>
      </c>
      <c r="F66" s="467">
        <v>29.695178028546533</v>
      </c>
      <c r="G66" s="467">
        <v>47.791773736879122</v>
      </c>
      <c r="H66" s="467">
        <v>26.835728907746564</v>
      </c>
      <c r="J66" s="184">
        <f t="shared" si="6"/>
        <v>2.4226540175347626</v>
      </c>
    </row>
    <row r="67" spans="2:10" ht="15" hidden="1" thickBot="1" x14ac:dyDescent="0.4">
      <c r="B67" s="92">
        <f t="shared" ref="B67:B130" si="7">G67/E67</f>
        <v>2.1794810463865244</v>
      </c>
      <c r="C67" s="66" t="s">
        <v>29</v>
      </c>
      <c r="D67" s="87"/>
      <c r="E67" s="87">
        <v>21.493073178792699</v>
      </c>
      <c r="F67" s="87">
        <v>28.799190179295401</v>
      </c>
      <c r="G67" s="87">
        <v>46.843745621777252</v>
      </c>
      <c r="H67" s="87">
        <v>26.011085881819955</v>
      </c>
      <c r="J67" s="184">
        <f t="shared" si="6"/>
        <v>2.1540700738656779</v>
      </c>
    </row>
    <row r="68" spans="2:10" ht="15" thickTop="1" x14ac:dyDescent="0.35">
      <c r="B68" s="92" t="e">
        <f t="shared" si="7"/>
        <v>#DIV/0!</v>
      </c>
      <c r="J68" s="184">
        <f t="shared" si="6"/>
        <v>2.1794810463865244</v>
      </c>
    </row>
    <row r="69" spans="2:10" x14ac:dyDescent="0.35">
      <c r="B69" s="92" t="e">
        <f t="shared" si="7"/>
        <v>#DIV/0!</v>
      </c>
      <c r="C69"/>
      <c r="D69" s="7"/>
      <c r="E69" s="7"/>
      <c r="F69" s="7"/>
      <c r="G69" s="7"/>
      <c r="H69" s="7"/>
      <c r="J69" s="184" t="e">
        <f t="shared" si="2"/>
        <v>#DIV/0!</v>
      </c>
    </row>
    <row r="70" spans="2:10" x14ac:dyDescent="0.35">
      <c r="B70" s="92">
        <f t="shared" si="7"/>
        <v>6.7569219915542651E-4</v>
      </c>
      <c r="C70" s="91">
        <f>H70/F70</f>
        <v>72.205082293032831</v>
      </c>
      <c r="D70" s="7" t="s">
        <v>88</v>
      </c>
      <c r="E70" s="7">
        <v>2006</v>
      </c>
      <c r="F70" s="7">
        <v>0.24660343529590334</v>
      </c>
      <c r="G70" s="7">
        <v>1.3554385515057856</v>
      </c>
      <c r="H70" s="7">
        <v>17.806021339285298</v>
      </c>
      <c r="I70" s="7">
        <v>0.75259782973986011</v>
      </c>
      <c r="J70" s="184" t="e">
        <f>#REF!/#REF!</f>
        <v>#REF!</v>
      </c>
    </row>
    <row r="71" spans="2:10" x14ac:dyDescent="0.35">
      <c r="B71" s="92" t="e">
        <f t="shared" si="7"/>
        <v>#DIV/0!</v>
      </c>
      <c r="C71"/>
      <c r="D71" s="7"/>
      <c r="E71" s="7"/>
      <c r="F71" s="7"/>
      <c r="G71" s="7"/>
      <c r="H71" s="7"/>
      <c r="J71" s="184" t="e">
        <f t="shared" si="2"/>
        <v>#DIV/0!</v>
      </c>
    </row>
    <row r="72" spans="2:10" x14ac:dyDescent="0.35">
      <c r="B72" s="92" t="e">
        <f t="shared" si="7"/>
        <v>#DIV/0!</v>
      </c>
      <c r="C72"/>
      <c r="D72" s="7"/>
      <c r="E72" s="7"/>
      <c r="F72" s="7"/>
      <c r="G72" s="7"/>
      <c r="H72" s="7"/>
      <c r="J72" s="184" t="e">
        <f t="shared" si="2"/>
        <v>#DIV/0!</v>
      </c>
    </row>
    <row r="73" spans="2:10" ht="15" thickBot="1" x14ac:dyDescent="0.4">
      <c r="B73" s="92" t="e">
        <f t="shared" si="7"/>
        <v>#DIV/0!</v>
      </c>
      <c r="C73" s="246" t="s">
        <v>141</v>
      </c>
      <c r="D73" s="247"/>
      <c r="E73" s="87"/>
      <c r="F73" s="87"/>
      <c r="G73" s="87"/>
      <c r="H73" s="87"/>
      <c r="J73" s="184" t="e">
        <f t="shared" si="2"/>
        <v>#DIV/0!</v>
      </c>
    </row>
    <row r="74" spans="2:10" ht="15" thickTop="1" x14ac:dyDescent="0.35">
      <c r="B74" s="92" t="e">
        <f t="shared" si="7"/>
        <v>#VALUE!</v>
      </c>
      <c r="C74" s="67" t="s">
        <v>0</v>
      </c>
      <c r="D74" s="70" t="s">
        <v>1</v>
      </c>
      <c r="E74" s="248" t="s">
        <v>75</v>
      </c>
      <c r="F74" s="248" t="s">
        <v>76</v>
      </c>
      <c r="G74" s="248" t="s">
        <v>78</v>
      </c>
      <c r="H74" s="248" t="s">
        <v>77</v>
      </c>
      <c r="I74" s="243"/>
      <c r="J74" s="184" t="e">
        <f t="shared" si="2"/>
        <v>#VALUE!</v>
      </c>
    </row>
    <row r="75" spans="2:10" x14ac:dyDescent="0.35">
      <c r="B75" s="92">
        <f t="shared" si="7"/>
        <v>5.7688512113217154</v>
      </c>
      <c r="C75" s="7" t="s">
        <v>81</v>
      </c>
      <c r="D75" s="7">
        <v>2022</v>
      </c>
      <c r="E75" s="7">
        <v>1.8058719106789256</v>
      </c>
      <c r="F75" s="7">
        <v>2.8270675610697573</v>
      </c>
      <c r="G75" s="7">
        <v>10.41780635941198</v>
      </c>
      <c r="H75" s="7">
        <v>2.4461643826932016</v>
      </c>
      <c r="J75" s="184">
        <f t="shared" si="2"/>
        <v>5.7688512113217154</v>
      </c>
    </row>
    <row r="76" spans="2:10" x14ac:dyDescent="0.35">
      <c r="B76" s="92">
        <f t="shared" si="7"/>
        <v>6.6119828540228047</v>
      </c>
      <c r="C76" s="7" t="s">
        <v>82</v>
      </c>
      <c r="D76" s="7">
        <v>2019</v>
      </c>
      <c r="E76" s="7">
        <v>4.7205121115705211</v>
      </c>
      <c r="F76" s="7">
        <v>11.211562489078101</v>
      </c>
      <c r="G76" s="7">
        <v>31.211945143911269</v>
      </c>
      <c r="H76" s="7">
        <v>8.6263196102630548</v>
      </c>
      <c r="J76" s="184">
        <f t="shared" si="2"/>
        <v>6.6119828540228047</v>
      </c>
    </row>
    <row r="77" spans="2:10" x14ac:dyDescent="0.35">
      <c r="B77" s="92">
        <f t="shared" si="7"/>
        <v>1.8703943686209954</v>
      </c>
      <c r="C77" s="7" t="s">
        <v>83</v>
      </c>
      <c r="D77" s="7">
        <v>2017</v>
      </c>
      <c r="E77" s="7">
        <v>19.946707682975703</v>
      </c>
      <c r="F77" s="7">
        <v>23.129002679069703</v>
      </c>
      <c r="G77" s="7">
        <v>37.308209722766897</v>
      </c>
      <c r="H77" s="7">
        <v>22.337028675405197</v>
      </c>
      <c r="J77" s="184">
        <f t="shared" si="2"/>
        <v>1.8703943686209954</v>
      </c>
    </row>
    <row r="78" spans="2:10" x14ac:dyDescent="0.35">
      <c r="B78" s="92">
        <f t="shared" si="7"/>
        <v>5.4615745304032073</v>
      </c>
      <c r="C78" s="7" t="s">
        <v>84</v>
      </c>
      <c r="D78" s="7">
        <v>2021</v>
      </c>
      <c r="E78" s="7">
        <v>5.4150309917544774</v>
      </c>
      <c r="F78" s="7">
        <v>10.169190616715161</v>
      </c>
      <c r="G78" s="7">
        <v>29.574595345910275</v>
      </c>
      <c r="H78" s="7">
        <v>8.0324439253602229</v>
      </c>
      <c r="J78" s="184">
        <f t="shared" si="2"/>
        <v>5.4615745304032073</v>
      </c>
    </row>
    <row r="79" spans="2:10" x14ac:dyDescent="0.35">
      <c r="B79" s="92">
        <f t="shared" si="7"/>
        <v>4.014121279246317</v>
      </c>
      <c r="C79" s="7" t="s">
        <v>85</v>
      </c>
      <c r="D79" s="7">
        <v>2023</v>
      </c>
      <c r="E79" s="7">
        <v>5.3002048075886599</v>
      </c>
      <c r="F79" s="7">
        <v>7.986674598453301</v>
      </c>
      <c r="G79" s="7">
        <v>21.27566490250527</v>
      </c>
      <c r="H79" s="7">
        <v>7.163868667359977</v>
      </c>
      <c r="J79" s="184">
        <f t="shared" si="2"/>
        <v>4.014121279246317</v>
      </c>
    </row>
    <row r="80" spans="2:10" x14ac:dyDescent="0.35">
      <c r="B80" s="92">
        <f t="shared" si="7"/>
        <v>2.8261808432095168</v>
      </c>
      <c r="C80" s="7" t="s">
        <v>86</v>
      </c>
      <c r="D80" s="7">
        <v>2022</v>
      </c>
      <c r="E80" s="7">
        <v>5.8956865230063471</v>
      </c>
      <c r="F80" s="7">
        <v>6.5012052294507363</v>
      </c>
      <c r="G80" s="7">
        <v>16.662276308889062</v>
      </c>
      <c r="H80" s="7">
        <v>6.3160295620897182</v>
      </c>
      <c r="J80" s="184">
        <f t="shared" si="2"/>
        <v>2.8261808432095168</v>
      </c>
    </row>
    <row r="81" spans="2:10" x14ac:dyDescent="0.35">
      <c r="B81" s="92">
        <f t="shared" si="7"/>
        <v>3.6093891921353762</v>
      </c>
      <c r="C81" s="7" t="s">
        <v>87</v>
      </c>
      <c r="D81" s="7">
        <v>2017</v>
      </c>
      <c r="E81" s="7">
        <v>12.66489795367508</v>
      </c>
      <c r="F81" s="7">
        <v>18.435946087942291</v>
      </c>
      <c r="G81" s="7">
        <v>45.712545793492275</v>
      </c>
      <c r="H81" s="7">
        <v>16.381620603471283</v>
      </c>
      <c r="J81" s="184">
        <f t="shared" si="2"/>
        <v>3.6093891921353762</v>
      </c>
    </row>
    <row r="82" spans="2:10" x14ac:dyDescent="0.35">
      <c r="B82" s="92">
        <f t="shared" si="7"/>
        <v>3.7064528922110682</v>
      </c>
      <c r="C82" s="7" t="s">
        <v>88</v>
      </c>
      <c r="D82" s="7">
        <v>2022</v>
      </c>
      <c r="E82" s="7">
        <v>6.1517002678030064</v>
      </c>
      <c r="F82" s="7">
        <v>9.8346702225399287</v>
      </c>
      <c r="G82" s="7">
        <v>22.800987249614057</v>
      </c>
      <c r="H82" s="7">
        <v>7.7650010663521982</v>
      </c>
      <c r="J82" s="184">
        <f t="shared" si="2"/>
        <v>3.7064528922110682</v>
      </c>
    </row>
    <row r="83" spans="2:10" x14ac:dyDescent="0.35">
      <c r="B83" s="92">
        <f t="shared" si="7"/>
        <v>3.5902418291041851</v>
      </c>
      <c r="C83" s="7" t="s">
        <v>89</v>
      </c>
      <c r="D83" s="7">
        <v>2022</v>
      </c>
      <c r="E83" s="7">
        <v>3.0981902340497922</v>
      </c>
      <c r="F83" s="7">
        <v>6.1561110467089915</v>
      </c>
      <c r="G83" s="7">
        <v>11.12325217280765</v>
      </c>
      <c r="H83" s="7">
        <v>4.1898803338530959</v>
      </c>
      <c r="J83" s="184">
        <f t="shared" si="2"/>
        <v>3.5902418291041851</v>
      </c>
    </row>
    <row r="84" spans="2:10" x14ac:dyDescent="0.35">
      <c r="B84" s="92">
        <f t="shared" si="7"/>
        <v>3.1653158411354307</v>
      </c>
      <c r="C84" s="7" t="s">
        <v>90</v>
      </c>
      <c r="D84" s="7">
        <v>2022</v>
      </c>
      <c r="E84" s="7">
        <v>12.826272247752508</v>
      </c>
      <c r="F84" s="7">
        <v>20.770302106268375</v>
      </c>
      <c r="G84" s="7">
        <v>40.599202728526762</v>
      </c>
      <c r="H84" s="7">
        <v>18.225459431629933</v>
      </c>
      <c r="J84" s="184">
        <f t="shared" si="2"/>
        <v>3.1653158411354307</v>
      </c>
    </row>
    <row r="85" spans="2:10" x14ac:dyDescent="0.35">
      <c r="B85" s="92">
        <f t="shared" si="7"/>
        <v>7.1302857308925383</v>
      </c>
      <c r="C85" s="7" t="s">
        <v>97</v>
      </c>
      <c r="D85" s="7">
        <v>2017</v>
      </c>
      <c r="E85" s="7">
        <v>4.2983790079917172</v>
      </c>
      <c r="F85" s="7">
        <v>4.8644705090072398</v>
      </c>
      <c r="G85" s="7">
        <v>30.648670506651364</v>
      </c>
      <c r="H85" s="7">
        <v>4.6325931521645503</v>
      </c>
      <c r="J85" s="184">
        <f t="shared" si="2"/>
        <v>7.1302857308925383</v>
      </c>
    </row>
    <row r="86" spans="2:10" x14ac:dyDescent="0.35">
      <c r="B86" s="92">
        <f t="shared" si="7"/>
        <v>7.8520687726714451</v>
      </c>
      <c r="C86" s="7" t="s">
        <v>91</v>
      </c>
      <c r="D86" s="7">
        <v>2022</v>
      </c>
      <c r="E86" s="7">
        <v>1.7281688834144742</v>
      </c>
      <c r="F86" s="7">
        <v>3.7453040468054368</v>
      </c>
      <c r="G86" s="7">
        <v>13.569700923361271</v>
      </c>
      <c r="H86" s="7">
        <v>3.1043170666880147</v>
      </c>
      <c r="J86" s="184">
        <f t="shared" si="2"/>
        <v>7.8520687726714451</v>
      </c>
    </row>
    <row r="87" spans="2:10" x14ac:dyDescent="0.35">
      <c r="B87" s="92">
        <f t="shared" si="7"/>
        <v>8.3053975912134828</v>
      </c>
      <c r="C87" s="7" t="s">
        <v>92</v>
      </c>
      <c r="D87" s="7">
        <v>2022</v>
      </c>
      <c r="E87" s="7">
        <v>0.51417323888970712</v>
      </c>
      <c r="F87" s="7">
        <v>0.6506060894194392</v>
      </c>
      <c r="G87" s="7">
        <v>4.2704131797410083</v>
      </c>
      <c r="H87" s="7">
        <v>0.5970828737020889</v>
      </c>
      <c r="J87" s="184">
        <f t="shared" si="2"/>
        <v>8.3053975912134828</v>
      </c>
    </row>
    <row r="88" spans="2:10" x14ac:dyDescent="0.35">
      <c r="B88" s="92">
        <f t="shared" si="7"/>
        <v>2.7373060038175612</v>
      </c>
      <c r="C88" s="7" t="s">
        <v>93</v>
      </c>
      <c r="D88" s="7">
        <v>2023</v>
      </c>
      <c r="E88" s="7">
        <v>5.4703709876101598</v>
      </c>
      <c r="F88" s="7">
        <v>5.0907346083766623</v>
      </c>
      <c r="G88" s="7">
        <v>14.974079347494692</v>
      </c>
      <c r="H88" s="7">
        <v>5.251019906606528</v>
      </c>
      <c r="J88" s="184">
        <f t="shared" si="2"/>
        <v>2.7373060038175612</v>
      </c>
    </row>
    <row r="89" spans="2:10" x14ac:dyDescent="0.35">
      <c r="B89" s="92">
        <f t="shared" si="7"/>
        <v>4.7518413703057956</v>
      </c>
      <c r="C89" s="7" t="s">
        <v>94</v>
      </c>
      <c r="D89" s="7">
        <v>2022</v>
      </c>
      <c r="E89" s="7">
        <v>12.46956465279356</v>
      </c>
      <c r="F89" s="7">
        <v>22.865269009502057</v>
      </c>
      <c r="G89" s="7">
        <v>59.253393186847262</v>
      </c>
      <c r="H89" s="7">
        <v>20.275025278058646</v>
      </c>
      <c r="J89" s="184">
        <f t="shared" si="2"/>
        <v>4.7518413703057956</v>
      </c>
    </row>
    <row r="90" spans="2:10" x14ac:dyDescent="0.35">
      <c r="B90" s="92">
        <f t="shared" si="7"/>
        <v>1.9429309712104237</v>
      </c>
      <c r="C90" s="249" t="s">
        <v>95</v>
      </c>
      <c r="D90" s="249">
        <v>2021</v>
      </c>
      <c r="E90" s="249">
        <v>24.878783123241188</v>
      </c>
      <c r="F90" s="249">
        <v>34.398625464344931</v>
      </c>
      <c r="G90" s="249">
        <v>48.337758256172499</v>
      </c>
      <c r="H90" s="249">
        <v>27.249412207646355</v>
      </c>
      <c r="J90" s="184">
        <f t="shared" si="2"/>
        <v>1.9429309712104237</v>
      </c>
    </row>
    <row r="91" spans="2:10" hidden="1" x14ac:dyDescent="0.35">
      <c r="B91" s="92">
        <f t="shared" si="7"/>
        <v>3.4417751439274813</v>
      </c>
      <c r="C91" s="4" t="s">
        <v>221</v>
      </c>
      <c r="D91" s="7"/>
      <c r="E91" s="7">
        <v>7.9490321640497399</v>
      </c>
      <c r="F91" s="7">
        <v>11.789796397797005</v>
      </c>
      <c r="G91" s="7">
        <v>27.358781320506473</v>
      </c>
      <c r="H91" s="7">
        <v>10.162079171459002</v>
      </c>
      <c r="J91" s="184">
        <f t="shared" si="2"/>
        <v>3.4417751439274813</v>
      </c>
    </row>
    <row r="92" spans="2:10" ht="15" thickBot="1" x14ac:dyDescent="0.4">
      <c r="B92" s="92">
        <f t="shared" si="7"/>
        <v>3.8966914615897599</v>
      </c>
      <c r="C92" s="66" t="s">
        <v>29</v>
      </c>
      <c r="D92" s="87"/>
      <c r="E92" s="87">
        <v>8.1690778521089964</v>
      </c>
      <c r="F92" s="87">
        <v>13.983665108709257</v>
      </c>
      <c r="G92" s="87">
        <v>31.832375915375142</v>
      </c>
      <c r="H92" s="87">
        <v>11.62991649014312</v>
      </c>
      <c r="J92" s="184">
        <f t="shared" si="2"/>
        <v>3.8966914615897599</v>
      </c>
    </row>
    <row r="93" spans="2:10" ht="15" thickTop="1" x14ac:dyDescent="0.35">
      <c r="B93" s="92" t="e">
        <f t="shared" si="7"/>
        <v>#DIV/0!</v>
      </c>
      <c r="C93"/>
      <c r="D93" s="7"/>
      <c r="E93" s="7"/>
      <c r="F93" s="7"/>
      <c r="G93" s="7"/>
      <c r="H93" s="7"/>
      <c r="J93" s="184" t="e">
        <f t="shared" si="2"/>
        <v>#DIV/0!</v>
      </c>
    </row>
    <row r="94" spans="2:10" x14ac:dyDescent="0.35">
      <c r="B94" s="92" t="e">
        <f t="shared" si="7"/>
        <v>#DIV/0!</v>
      </c>
      <c r="C94"/>
      <c r="D94" s="7"/>
      <c r="E94" s="7"/>
      <c r="F94" s="7"/>
      <c r="G94" s="7"/>
      <c r="H94" s="7"/>
      <c r="J94" s="184" t="e">
        <f t="shared" ref="J94:J157" si="8">G94/E94</f>
        <v>#DIV/0!</v>
      </c>
    </row>
    <row r="95" spans="2:10" x14ac:dyDescent="0.35">
      <c r="B95" s="92" t="e">
        <f t="shared" si="7"/>
        <v>#DIV/0!</v>
      </c>
      <c r="C95"/>
      <c r="D95" s="7"/>
      <c r="E95" s="7"/>
      <c r="F95" s="7"/>
      <c r="G95" s="7"/>
      <c r="H95" s="7"/>
      <c r="J95" s="184" t="e">
        <f t="shared" si="8"/>
        <v>#DIV/0!</v>
      </c>
    </row>
    <row r="96" spans="2:10" ht="15" thickBot="1" x14ac:dyDescent="0.4">
      <c r="B96" s="92" t="e">
        <f t="shared" si="7"/>
        <v>#DIV/0!</v>
      </c>
      <c r="C96" s="246" t="s">
        <v>140</v>
      </c>
      <c r="D96" s="247"/>
      <c r="E96" s="87"/>
      <c r="F96" s="87"/>
      <c r="G96" s="87"/>
      <c r="H96" s="87"/>
      <c r="J96" s="184" t="e">
        <f t="shared" si="8"/>
        <v>#DIV/0!</v>
      </c>
    </row>
    <row r="97" spans="2:14" ht="15" thickTop="1" x14ac:dyDescent="0.35">
      <c r="B97" s="92" t="e">
        <f t="shared" si="7"/>
        <v>#VALUE!</v>
      </c>
      <c r="C97" s="67" t="s">
        <v>0</v>
      </c>
      <c r="D97" s="70" t="s">
        <v>1</v>
      </c>
      <c r="E97" s="248" t="s">
        <v>75</v>
      </c>
      <c r="F97" s="248" t="s">
        <v>76</v>
      </c>
      <c r="G97" s="248" t="s">
        <v>78</v>
      </c>
      <c r="H97" s="248" t="s">
        <v>77</v>
      </c>
      <c r="I97" s="243"/>
      <c r="J97" s="184" t="e">
        <f t="shared" si="8"/>
        <v>#VALUE!</v>
      </c>
    </row>
    <row r="98" spans="2:14" x14ac:dyDescent="0.35">
      <c r="B98" s="92">
        <f t="shared" si="7"/>
        <v>4.7922230706092508</v>
      </c>
      <c r="C98" s="7" t="s">
        <v>81</v>
      </c>
      <c r="D98" s="7">
        <v>2022</v>
      </c>
      <c r="E98" s="7">
        <v>7.6091663313030882</v>
      </c>
      <c r="F98" s="7">
        <v>10.530614006443962</v>
      </c>
      <c r="G98" s="7">
        <v>36.464822440973812</v>
      </c>
      <c r="H98" s="7">
        <v>9.4409220316533613</v>
      </c>
      <c r="J98" s="184">
        <f t="shared" si="8"/>
        <v>4.7922230706092508</v>
      </c>
    </row>
    <row r="99" spans="2:14" x14ac:dyDescent="0.35">
      <c r="B99" s="92">
        <f t="shared" si="7"/>
        <v>4.6200135686156933</v>
      </c>
      <c r="C99" s="7" t="s">
        <v>82</v>
      </c>
      <c r="D99" s="7">
        <v>2019</v>
      </c>
      <c r="E99" s="7">
        <v>10.670205000328838</v>
      </c>
      <c r="F99" s="7">
        <v>22.064133993404045</v>
      </c>
      <c r="G99" s="7">
        <v>49.296491881430256</v>
      </c>
      <c r="H99" s="7">
        <v>17.526182186229434</v>
      </c>
      <c r="J99" s="184">
        <f t="shared" si="8"/>
        <v>4.6200135686156933</v>
      </c>
    </row>
    <row r="100" spans="2:14" x14ac:dyDescent="0.35">
      <c r="B100" s="92">
        <f t="shared" si="7"/>
        <v>1.5123899914990055</v>
      </c>
      <c r="C100" s="7" t="s">
        <v>83</v>
      </c>
      <c r="D100" s="7">
        <v>2017</v>
      </c>
      <c r="E100" s="7">
        <v>39.060418674666174</v>
      </c>
      <c r="F100" s="7">
        <v>44.438348599838278</v>
      </c>
      <c r="G100" s="7">
        <v>59.074586267325977</v>
      </c>
      <c r="H100" s="7">
        <v>43.100608134045402</v>
      </c>
      <c r="J100" s="184">
        <f t="shared" si="8"/>
        <v>1.5123899914990055</v>
      </c>
    </row>
    <row r="101" spans="2:14" x14ac:dyDescent="0.35">
      <c r="B101" s="92">
        <f t="shared" si="7"/>
        <v>5.0019641164899342</v>
      </c>
      <c r="C101" s="7" t="s">
        <v>84</v>
      </c>
      <c r="D101" s="7">
        <v>2021</v>
      </c>
      <c r="E101" s="7">
        <v>8.437112337700329</v>
      </c>
      <c r="F101" s="7">
        <v>15.399308972038723</v>
      </c>
      <c r="G101" s="7">
        <v>42.202133159971552</v>
      </c>
      <c r="H101" s="7">
        <v>12.270164854773606</v>
      </c>
      <c r="J101" s="184">
        <f t="shared" si="8"/>
        <v>5.0019641164899342</v>
      </c>
    </row>
    <row r="102" spans="2:14" x14ac:dyDescent="0.35">
      <c r="B102" s="92">
        <f t="shared" si="7"/>
        <v>3.1978945323138874</v>
      </c>
      <c r="C102" s="7" t="s">
        <v>85</v>
      </c>
      <c r="D102" s="7">
        <v>2023</v>
      </c>
      <c r="E102" s="7">
        <v>15.48776544141425</v>
      </c>
      <c r="F102" s="7">
        <v>22.127781082688873</v>
      </c>
      <c r="G102" s="7">
        <v>49.528240422858616</v>
      </c>
      <c r="H102" s="7">
        <v>20.094092012083394</v>
      </c>
      <c r="J102" s="184">
        <f t="shared" si="8"/>
        <v>3.1978945323138874</v>
      </c>
    </row>
    <row r="103" spans="2:14" x14ac:dyDescent="0.35">
      <c r="B103" s="92">
        <f t="shared" si="7"/>
        <v>1.4800870294128079</v>
      </c>
      <c r="C103" s="7" t="s">
        <v>86</v>
      </c>
      <c r="D103" s="7">
        <v>2022</v>
      </c>
      <c r="E103" s="7">
        <v>11.635018879591403</v>
      </c>
      <c r="F103" s="7">
        <v>10.829250790871177</v>
      </c>
      <c r="G103" s="7">
        <v>17.220840530656375</v>
      </c>
      <c r="H103" s="7">
        <v>11.07566538050976</v>
      </c>
      <c r="J103" s="184">
        <f t="shared" si="8"/>
        <v>1.4800870294128079</v>
      </c>
    </row>
    <row r="104" spans="2:14" x14ac:dyDescent="0.35">
      <c r="B104" s="92">
        <f t="shared" si="7"/>
        <v>3.9513416300108433</v>
      </c>
      <c r="C104" s="7" t="s">
        <v>87</v>
      </c>
      <c r="D104" s="7">
        <v>2017</v>
      </c>
      <c r="E104" s="7">
        <v>12.756009715054162</v>
      </c>
      <c r="F104" s="7">
        <v>21.095441910370212</v>
      </c>
      <c r="G104" s="7">
        <v>50.403352219916265</v>
      </c>
      <c r="H104" s="7">
        <v>18.126846312781915</v>
      </c>
      <c r="J104" s="184">
        <f t="shared" si="8"/>
        <v>3.9513416300108433</v>
      </c>
    </row>
    <row r="105" spans="2:14" x14ac:dyDescent="0.35">
      <c r="B105" s="92">
        <f t="shared" si="7"/>
        <v>31.948334604170594</v>
      </c>
      <c r="C105" s="7" t="s">
        <v>88</v>
      </c>
      <c r="D105" s="7">
        <v>2006</v>
      </c>
      <c r="E105" s="9">
        <v>0.5677987832236836</v>
      </c>
      <c r="F105" s="9">
        <v>2.0173568267642277</v>
      </c>
      <c r="G105" s="9">
        <v>18.140225514271169</v>
      </c>
      <c r="H105" s="9">
        <v>1.2292751684230789</v>
      </c>
      <c r="J105" s="184">
        <f t="shared" si="8"/>
        <v>31.948334604170594</v>
      </c>
    </row>
    <row r="106" spans="2:14" x14ac:dyDescent="0.35">
      <c r="B106" s="92">
        <f t="shared" si="7"/>
        <v>4.9724459163684847</v>
      </c>
      <c r="C106" s="7" t="s">
        <v>89</v>
      </c>
      <c r="D106" s="7">
        <v>2023</v>
      </c>
      <c r="E106" s="7">
        <v>5.0265322318546728</v>
      </c>
      <c r="F106" s="7">
        <v>8.5572317543526957</v>
      </c>
      <c r="G106" s="7">
        <v>24.994159669780334</v>
      </c>
      <c r="H106" s="7">
        <v>6.556660296103936</v>
      </c>
      <c r="J106" s="184">
        <f t="shared" si="8"/>
        <v>4.9724459163684847</v>
      </c>
    </row>
    <row r="107" spans="2:14" x14ac:dyDescent="0.35">
      <c r="B107" s="92">
        <f t="shared" si="7"/>
        <v>6.2801077547965374</v>
      </c>
      <c r="C107" s="7" t="s">
        <v>90</v>
      </c>
      <c r="D107" s="7">
        <v>2022</v>
      </c>
      <c r="E107" s="7">
        <v>5.9215469794574682</v>
      </c>
      <c r="F107" s="7">
        <v>13.265451454961907</v>
      </c>
      <c r="G107" s="7">
        <v>37.187953106082858</v>
      </c>
      <c r="H107" s="7">
        <v>10.912856885129372</v>
      </c>
      <c r="J107" s="184">
        <f t="shared" si="8"/>
        <v>6.2801077547965374</v>
      </c>
    </row>
    <row r="108" spans="2:14" x14ac:dyDescent="0.35">
      <c r="B108" s="92">
        <f t="shared" si="7"/>
        <v>5.8513044390536333</v>
      </c>
      <c r="C108" s="7" t="s">
        <v>97</v>
      </c>
      <c r="D108" s="7">
        <v>2017</v>
      </c>
      <c r="E108" s="7">
        <v>7.1666612741450155</v>
      </c>
      <c r="F108" s="7">
        <v>12.253212862674673</v>
      </c>
      <c r="G108" s="7">
        <v>41.934316926598498</v>
      </c>
      <c r="H108" s="7">
        <v>10.169704921508989</v>
      </c>
      <c r="J108" s="184">
        <f t="shared" si="8"/>
        <v>5.8513044390536333</v>
      </c>
    </row>
    <row r="109" spans="2:14" x14ac:dyDescent="0.35">
      <c r="B109" s="92">
        <f t="shared" si="7"/>
        <v>3.972191222267361</v>
      </c>
      <c r="C109" s="7" t="s">
        <v>91</v>
      </c>
      <c r="D109" s="7">
        <v>2022</v>
      </c>
      <c r="E109" s="7">
        <v>10.470563599313186</v>
      </c>
      <c r="F109" s="7">
        <v>18.364037640684092</v>
      </c>
      <c r="G109" s="7">
        <v>41.591080821383983</v>
      </c>
      <c r="H109" s="7">
        <v>15.855720805877645</v>
      </c>
      <c r="J109" s="184">
        <f t="shared" si="8"/>
        <v>3.972191222267361</v>
      </c>
    </row>
    <row r="110" spans="2:14" x14ac:dyDescent="0.35">
      <c r="B110" s="92">
        <f t="shared" si="7"/>
        <v>10.186099566579623</v>
      </c>
      <c r="C110" s="7" t="s">
        <v>92</v>
      </c>
      <c r="D110" s="7">
        <v>2022</v>
      </c>
      <c r="E110" s="7">
        <v>3.7746207302866783</v>
      </c>
      <c r="F110" s="7">
        <v>7.3612419718723805</v>
      </c>
      <c r="G110" s="7">
        <v>38.44866258477559</v>
      </c>
      <c r="H110" s="7">
        <v>5.9541944634133532</v>
      </c>
      <c r="J110" s="184">
        <f t="shared" si="8"/>
        <v>10.186099566579623</v>
      </c>
    </row>
    <row r="111" spans="2:14" x14ac:dyDescent="0.35">
      <c r="B111" s="92">
        <f t="shared" si="7"/>
        <v>1.8608644386618134</v>
      </c>
      <c r="C111" s="249" t="s">
        <v>95</v>
      </c>
      <c r="D111" s="249">
        <v>2021</v>
      </c>
      <c r="E111" s="249">
        <v>18.780058484604996</v>
      </c>
      <c r="F111" s="249">
        <v>22.602483329988456</v>
      </c>
      <c r="G111" s="249">
        <v>34.947142989990503</v>
      </c>
      <c r="H111" s="249">
        <v>19.731917894323786</v>
      </c>
    </row>
    <row r="112" spans="2:14" hidden="1" x14ac:dyDescent="0.35">
      <c r="B112" s="92">
        <f t="shared" si="7"/>
        <v>3.523956362519836</v>
      </c>
      <c r="C112" s="4" t="s">
        <v>221</v>
      </c>
      <c r="D112" s="7"/>
      <c r="E112" s="7">
        <v>10.162236789146206</v>
      </c>
      <c r="F112" s="7">
        <v>14.98271478822466</v>
      </c>
      <c r="G112" s="7">
        <v>35.81127899054492</v>
      </c>
      <c r="H112" s="7">
        <v>13.053689782387169</v>
      </c>
      <c r="L112" s="7">
        <v>16.31048245144969</v>
      </c>
      <c r="M112" s="7">
        <v>20.394230268862032</v>
      </c>
      <c r="N112" s="7">
        <v>38.607291400912679</v>
      </c>
    </row>
    <row r="113" spans="2:14" ht="15" thickBot="1" x14ac:dyDescent="0.4">
      <c r="B113" s="92">
        <f t="shared" si="7"/>
        <v>4.1293883680421537</v>
      </c>
      <c r="C113" s="66" t="s">
        <v>29</v>
      </c>
      <c r="D113" s="87"/>
      <c r="E113" s="87">
        <v>10.297206355528902</v>
      </c>
      <c r="F113" s="87">
        <v>18.381523288760288</v>
      </c>
      <c r="G113" s="87">
        <v>42.521164147850783</v>
      </c>
      <c r="H113" s="87">
        <v>15.255471220761345</v>
      </c>
      <c r="J113" s="184">
        <f>G111/E111</f>
        <v>1.8608644386618134</v>
      </c>
      <c r="L113" s="87">
        <v>10.944953924661196</v>
      </c>
      <c r="M113" s="87">
        <v>18.853269310045341</v>
      </c>
      <c r="N113" s="87">
        <v>42.390780790012556</v>
      </c>
    </row>
    <row r="114" spans="2:14" ht="15" thickTop="1" x14ac:dyDescent="0.35">
      <c r="B114" s="92" t="e">
        <f t="shared" si="7"/>
        <v>#DIV/0!</v>
      </c>
      <c r="J114" s="184">
        <f>G112/E112</f>
        <v>3.523956362519836</v>
      </c>
    </row>
    <row r="115" spans="2:14" x14ac:dyDescent="0.35">
      <c r="B115" s="92" t="e">
        <f t="shared" si="7"/>
        <v>#DIV/0!</v>
      </c>
      <c r="J115" s="184">
        <f>G113/E113</f>
        <v>4.1293883680421537</v>
      </c>
    </row>
    <row r="116" spans="2:14" x14ac:dyDescent="0.35">
      <c r="B116" s="92">
        <f t="shared" si="7"/>
        <v>1.033231349577526</v>
      </c>
      <c r="C116" s="221" t="s">
        <v>93</v>
      </c>
      <c r="D116" s="221">
        <v>2023</v>
      </c>
      <c r="E116" s="221">
        <v>49.868692588614358</v>
      </c>
      <c r="F116" s="221">
        <v>55.490876551299564</v>
      </c>
      <c r="G116" s="221">
        <v>51.525896545000784</v>
      </c>
      <c r="H116" s="221">
        <v>53.117148735799816</v>
      </c>
      <c r="I116" s="156"/>
      <c r="J116" s="185">
        <f>G116/E116</f>
        <v>1.033231349577526</v>
      </c>
    </row>
    <row r="117" spans="2:14" x14ac:dyDescent="0.35">
      <c r="B117" s="92">
        <f t="shared" si="7"/>
        <v>0.94195867489306173</v>
      </c>
      <c r="C117" s="221" t="s">
        <v>94</v>
      </c>
      <c r="D117" s="221">
        <v>2022</v>
      </c>
      <c r="E117" s="221">
        <v>68.827711586533781</v>
      </c>
      <c r="F117" s="221">
        <v>61.058800715347651</v>
      </c>
      <c r="G117" s="221">
        <v>64.832860001973188</v>
      </c>
      <c r="H117" s="221">
        <v>62.994539939332661</v>
      </c>
      <c r="I117" s="156"/>
      <c r="J117" s="185">
        <f>G117/E117</f>
        <v>0.94195867489306173</v>
      </c>
    </row>
    <row r="118" spans="2:14" x14ac:dyDescent="0.35">
      <c r="B118" s="92" t="e">
        <f t="shared" si="7"/>
        <v>#DIV/0!</v>
      </c>
      <c r="C118"/>
      <c r="D118" s="7"/>
      <c r="E118" s="7"/>
      <c r="F118" s="7"/>
      <c r="G118" s="7"/>
      <c r="H118" s="7"/>
      <c r="J118" s="184" t="e">
        <f t="shared" si="8"/>
        <v>#DIV/0!</v>
      </c>
    </row>
    <row r="119" spans="2:14" ht="15" thickBot="1" x14ac:dyDescent="0.4">
      <c r="B119" s="92" t="e">
        <f t="shared" si="7"/>
        <v>#DIV/0!</v>
      </c>
      <c r="C119" s="246" t="s">
        <v>139</v>
      </c>
      <c r="D119" s="247"/>
      <c r="E119" s="87"/>
      <c r="F119" s="87"/>
      <c r="G119" s="87"/>
      <c r="H119" s="87"/>
      <c r="J119" s="184" t="e">
        <f t="shared" si="8"/>
        <v>#DIV/0!</v>
      </c>
    </row>
    <row r="120" spans="2:14" ht="15" thickTop="1" x14ac:dyDescent="0.35">
      <c r="B120" s="92" t="e">
        <f t="shared" si="7"/>
        <v>#VALUE!</v>
      </c>
      <c r="C120" s="67" t="s">
        <v>0</v>
      </c>
      <c r="D120" s="70" t="s">
        <v>1</v>
      </c>
      <c r="E120" s="248" t="s">
        <v>75</v>
      </c>
      <c r="F120" s="248" t="s">
        <v>76</v>
      </c>
      <c r="G120" s="248" t="s">
        <v>78</v>
      </c>
      <c r="H120" s="248" t="s">
        <v>77</v>
      </c>
      <c r="I120" s="243"/>
      <c r="J120" s="184" t="e">
        <f t="shared" si="8"/>
        <v>#VALUE!</v>
      </c>
    </row>
    <row r="121" spans="2:14" x14ac:dyDescent="0.35">
      <c r="B121" s="92">
        <f t="shared" si="7"/>
        <v>1.6164641706718037</v>
      </c>
      <c r="C121" s="7" t="s">
        <v>81</v>
      </c>
      <c r="D121" s="7">
        <v>2022</v>
      </c>
      <c r="E121" s="7">
        <v>47.073982278237899</v>
      </c>
      <c r="F121" s="7">
        <v>48.608035829009552</v>
      </c>
      <c r="G121" s="7">
        <v>76.093405723611014</v>
      </c>
      <c r="H121" s="7">
        <v>48.035838059595697</v>
      </c>
      <c r="J121" s="184">
        <f t="shared" si="8"/>
        <v>1.6164641706718037</v>
      </c>
    </row>
    <row r="122" spans="2:14" x14ac:dyDescent="0.35">
      <c r="B122" s="92">
        <f t="shared" si="7"/>
        <v>1.3103888538831483</v>
      </c>
      <c r="C122" s="7" t="s">
        <v>82</v>
      </c>
      <c r="D122" s="7">
        <v>2019</v>
      </c>
      <c r="E122" s="7">
        <v>63.277956293960457</v>
      </c>
      <c r="F122" s="7">
        <v>77.295747536875041</v>
      </c>
      <c r="G122" s="7">
        <v>82.918728624110798</v>
      </c>
      <c r="H122" s="7">
        <v>71.712768992595741</v>
      </c>
      <c r="J122" s="184">
        <f t="shared" si="8"/>
        <v>1.3103888538831483</v>
      </c>
    </row>
    <row r="123" spans="2:14" x14ac:dyDescent="0.35">
      <c r="B123" s="92">
        <f t="shared" si="7"/>
        <v>1.3463288720184781</v>
      </c>
      <c r="C123" s="7" t="s">
        <v>83</v>
      </c>
      <c r="D123" s="7">
        <v>2017</v>
      </c>
      <c r="E123" s="7">
        <v>57.020327272333468</v>
      </c>
      <c r="F123" s="7">
        <v>64.779285602870061</v>
      </c>
      <c r="G123" s="7">
        <v>76.768112898685175</v>
      </c>
      <c r="H123" s="7">
        <v>62.849273000329994</v>
      </c>
      <c r="J123" s="184">
        <f t="shared" si="8"/>
        <v>1.3463288720184781</v>
      </c>
    </row>
    <row r="124" spans="2:14" x14ac:dyDescent="0.35">
      <c r="B124" s="92">
        <f t="shared" si="7"/>
        <v>2.9993088858542207</v>
      </c>
      <c r="C124" s="7" t="s">
        <v>84</v>
      </c>
      <c r="D124" s="7">
        <v>2021</v>
      </c>
      <c r="E124" s="7">
        <v>21.450692988972705</v>
      </c>
      <c r="F124" s="7">
        <v>38.230898984989544</v>
      </c>
      <c r="G124" s="7">
        <v>64.337254089556666</v>
      </c>
      <c r="H124" s="7">
        <v>30.689071938629102</v>
      </c>
      <c r="J124" s="184">
        <f t="shared" si="8"/>
        <v>2.9993088858542207</v>
      </c>
    </row>
    <row r="125" spans="2:14" x14ac:dyDescent="0.35">
      <c r="B125" s="92">
        <f t="shared" si="7"/>
        <v>1.2091190753709686</v>
      </c>
      <c r="C125" s="7" t="s">
        <v>85</v>
      </c>
      <c r="D125" s="7">
        <v>2023</v>
      </c>
      <c r="E125" s="7">
        <v>69.23358844454026</v>
      </c>
      <c r="F125" s="7">
        <v>74.119214753123146</v>
      </c>
      <c r="G125" s="7">
        <v>83.711652444676702</v>
      </c>
      <c r="H125" s="7">
        <v>72.622856105251003</v>
      </c>
      <c r="J125" s="184">
        <f t="shared" si="8"/>
        <v>1.2091190753709686</v>
      </c>
    </row>
    <row r="126" spans="2:14" x14ac:dyDescent="0.35">
      <c r="B126" s="92">
        <f t="shared" si="7"/>
        <v>2.1385327462822357</v>
      </c>
      <c r="C126" s="7" t="s">
        <v>86</v>
      </c>
      <c r="D126" s="7">
        <v>2022</v>
      </c>
      <c r="E126" s="7">
        <v>21.187027842404166</v>
      </c>
      <c r="F126" s="7">
        <v>26.830870295472121</v>
      </c>
      <c r="G126" s="7">
        <v>45.309152837374768</v>
      </c>
      <c r="H126" s="7">
        <v>25.104908270509835</v>
      </c>
      <c r="J126" s="184">
        <f t="shared" si="8"/>
        <v>2.1385327462822357</v>
      </c>
    </row>
    <row r="127" spans="2:14" x14ac:dyDescent="0.35">
      <c r="B127" s="92">
        <f t="shared" si="7"/>
        <v>4.5855316563688433</v>
      </c>
      <c r="C127" s="7" t="s">
        <v>87</v>
      </c>
      <c r="D127" s="7">
        <v>2017</v>
      </c>
      <c r="E127" s="7">
        <v>10.192203097631989</v>
      </c>
      <c r="F127" s="7">
        <v>17.547667573562951</v>
      </c>
      <c r="G127" s="7">
        <v>46.736669952332065</v>
      </c>
      <c r="H127" s="7">
        <v>14.929335899407739</v>
      </c>
      <c r="J127" s="184">
        <f t="shared" si="8"/>
        <v>4.5855316563688433</v>
      </c>
    </row>
    <row r="128" spans="2:14" x14ac:dyDescent="0.35">
      <c r="B128" s="92">
        <f t="shared" si="7"/>
        <v>3.1233987507826129</v>
      </c>
      <c r="C128" s="7" t="s">
        <v>88</v>
      </c>
      <c r="D128" s="7">
        <v>2022</v>
      </c>
      <c r="E128" s="7">
        <v>15.551684015669915</v>
      </c>
      <c r="F128" s="7">
        <v>25.279807359649549</v>
      </c>
      <c r="G128" s="7">
        <v>48.574110427109339</v>
      </c>
      <c r="H128" s="7">
        <v>19.813024551191177</v>
      </c>
      <c r="J128" s="184">
        <f t="shared" si="8"/>
        <v>3.1233987507826129</v>
      </c>
    </row>
    <row r="129" spans="2:10" x14ac:dyDescent="0.35">
      <c r="B129" s="92">
        <f t="shared" si="7"/>
        <v>1.9100749961071184</v>
      </c>
      <c r="C129" s="7" t="s">
        <v>89</v>
      </c>
      <c r="D129" s="7">
        <v>2023</v>
      </c>
      <c r="E129" s="7">
        <v>37.304450156274633</v>
      </c>
      <c r="F129" s="7">
        <v>50.255209027202433</v>
      </c>
      <c r="G129" s="7">
        <v>71.254297487024459</v>
      </c>
      <c r="H129" s="7">
        <v>42.914741106358434</v>
      </c>
      <c r="J129" s="184">
        <f t="shared" si="8"/>
        <v>1.9100749961071184</v>
      </c>
    </row>
    <row r="130" spans="2:10" x14ac:dyDescent="0.35">
      <c r="B130" s="92">
        <f t="shared" si="7"/>
        <v>2.9705501669551184</v>
      </c>
      <c r="C130" s="7" t="s">
        <v>90</v>
      </c>
      <c r="D130" s="7">
        <v>2022</v>
      </c>
      <c r="E130" s="7">
        <v>23.343177706782154</v>
      </c>
      <c r="F130" s="7">
        <v>43.76288545458366</v>
      </c>
      <c r="G130" s="7">
        <v>69.342080434144719</v>
      </c>
      <c r="H130" s="7">
        <v>37.221502226454803</v>
      </c>
      <c r="J130" s="184">
        <f t="shared" si="8"/>
        <v>2.9705501669551184</v>
      </c>
    </row>
    <row r="131" spans="2:10" x14ac:dyDescent="0.35">
      <c r="B131" s="92">
        <f t="shared" ref="B131:B194" si="9">G131/E131</f>
        <v>1.6231655428116571</v>
      </c>
      <c r="C131" s="7" t="s">
        <v>97</v>
      </c>
      <c r="D131" s="7">
        <v>2022</v>
      </c>
      <c r="E131" s="7">
        <v>54.898300088434702</v>
      </c>
      <c r="F131" s="7">
        <v>69.606287240209454</v>
      </c>
      <c r="G131" s="7">
        <v>89.109029062481355</v>
      </c>
      <c r="H131" s="7">
        <v>63.668767141918082</v>
      </c>
      <c r="J131" s="184">
        <f t="shared" si="8"/>
        <v>1.6231655428116571</v>
      </c>
    </row>
    <row r="132" spans="2:10" x14ac:dyDescent="0.35">
      <c r="B132" s="92">
        <f t="shared" si="9"/>
        <v>2.8552832722081152</v>
      </c>
      <c r="C132" s="7" t="s">
        <v>91</v>
      </c>
      <c r="D132" s="7">
        <v>2022</v>
      </c>
      <c r="E132" s="7">
        <v>23.458841336354897</v>
      </c>
      <c r="F132" s="7">
        <v>36.386909055164011</v>
      </c>
      <c r="G132" s="7">
        <v>66.981637253078404</v>
      </c>
      <c r="H132" s="7">
        <v>32.278744547287232</v>
      </c>
      <c r="J132" s="184">
        <f t="shared" si="8"/>
        <v>2.8552832722081152</v>
      </c>
    </row>
    <row r="133" spans="2:10" x14ac:dyDescent="0.35">
      <c r="B133" s="92">
        <f t="shared" si="9"/>
        <v>5.5277891642012262</v>
      </c>
      <c r="C133" s="7" t="s">
        <v>92</v>
      </c>
      <c r="D133" s="7">
        <v>2022</v>
      </c>
      <c r="E133" s="7">
        <v>11.575146508129917</v>
      </c>
      <c r="F133" s="7">
        <v>23.072024802556324</v>
      </c>
      <c r="G133" s="7">
        <v>63.984969441682217</v>
      </c>
      <c r="H133" s="7">
        <v>18.561748174607342</v>
      </c>
      <c r="J133" s="184">
        <f t="shared" si="8"/>
        <v>5.5277891642012262</v>
      </c>
    </row>
    <row r="134" spans="2:10" x14ac:dyDescent="0.35">
      <c r="B134" s="92">
        <f t="shared" si="9"/>
        <v>2.4156237493669752</v>
      </c>
      <c r="C134" s="7" t="s">
        <v>93</v>
      </c>
      <c r="D134" s="7">
        <v>2023</v>
      </c>
      <c r="E134" s="7">
        <v>18.915070079405403</v>
      </c>
      <c r="F134" s="7">
        <v>26.668954517684057</v>
      </c>
      <c r="G134" s="7">
        <v>45.691692504752368</v>
      </c>
      <c r="H134" s="7">
        <v>23.3952069328537</v>
      </c>
      <c r="J134" s="184">
        <f t="shared" si="8"/>
        <v>2.4156237493669752</v>
      </c>
    </row>
    <row r="135" spans="2:10" x14ac:dyDescent="0.35">
      <c r="B135" s="92">
        <f t="shared" si="9"/>
        <v>2.0546384747589541</v>
      </c>
      <c r="C135" s="7" t="s">
        <v>94</v>
      </c>
      <c r="D135" s="7">
        <v>2022</v>
      </c>
      <c r="E135" s="7">
        <v>38.473525305976693</v>
      </c>
      <c r="F135" s="7">
        <v>49.614315571739461</v>
      </c>
      <c r="G135" s="7">
        <v>79.04918535327198</v>
      </c>
      <c r="H135" s="7">
        <v>46.838422649140547</v>
      </c>
      <c r="J135" s="184">
        <f t="shared" si="8"/>
        <v>2.0546384747589541</v>
      </c>
    </row>
    <row r="136" spans="2:10" x14ac:dyDescent="0.35">
      <c r="B136" s="92">
        <f t="shared" si="9"/>
        <v>2.3923153676538873</v>
      </c>
      <c r="C136" s="249" t="s">
        <v>95</v>
      </c>
      <c r="D136" s="249">
        <v>2021</v>
      </c>
      <c r="E136" s="249">
        <v>12.424743578185096</v>
      </c>
      <c r="F136" s="249">
        <v>13.605305600251921</v>
      </c>
      <c r="G136" s="249">
        <v>29.723905001251154</v>
      </c>
      <c r="H136" s="249">
        <v>12.718726878031564</v>
      </c>
      <c r="J136" s="184">
        <f t="shared" si="8"/>
        <v>2.3923153676538873</v>
      </c>
    </row>
    <row r="137" spans="2:10" hidden="1" x14ac:dyDescent="0.35">
      <c r="B137" s="92">
        <f t="shared" si="9"/>
        <v>1.9787286626821732</v>
      </c>
      <c r="C137" s="4" t="s">
        <v>221</v>
      </c>
      <c r="D137" s="7"/>
      <c r="E137" s="7">
        <v>32.836294812080908</v>
      </c>
      <c r="F137" s="7">
        <v>42.853963700308952</v>
      </c>
      <c r="G137" s="7">
        <v>64.974117720946438</v>
      </c>
      <c r="H137" s="7">
        <v>38.959683529635129</v>
      </c>
      <c r="J137" s="184">
        <f t="shared" si="8"/>
        <v>1.9787286626821732</v>
      </c>
    </row>
    <row r="138" spans="2:10" ht="15" thickBot="1" x14ac:dyDescent="0.4">
      <c r="B138" s="92">
        <f t="shared" si="9"/>
        <v>1.7891421290597955</v>
      </c>
      <c r="C138" s="66" t="s">
        <v>29</v>
      </c>
      <c r="D138" s="87"/>
      <c r="E138" s="87">
        <v>39.390530488349249</v>
      </c>
      <c r="F138" s="87">
        <v>53.173459667196177</v>
      </c>
      <c r="G138" s="87">
        <v>70.475257582719962</v>
      </c>
      <c r="H138" s="87">
        <v>47.984527792494902</v>
      </c>
      <c r="J138" s="184">
        <f t="shared" si="8"/>
        <v>1.7891421290597955</v>
      </c>
    </row>
    <row r="139" spans="2:10" ht="15" thickTop="1" x14ac:dyDescent="0.35">
      <c r="B139" s="92" t="e">
        <f t="shared" si="9"/>
        <v>#DIV/0!</v>
      </c>
      <c r="C139"/>
      <c r="D139" s="7"/>
      <c r="E139" s="7"/>
      <c r="F139" s="7"/>
      <c r="G139" s="7"/>
      <c r="H139" s="7"/>
      <c r="J139" s="184" t="e">
        <f t="shared" si="8"/>
        <v>#DIV/0!</v>
      </c>
    </row>
    <row r="140" spans="2:10" x14ac:dyDescent="0.35">
      <c r="B140" s="92" t="e">
        <f t="shared" si="9"/>
        <v>#DIV/0!</v>
      </c>
      <c r="C140"/>
      <c r="D140" s="7"/>
      <c r="E140" s="7"/>
      <c r="F140" s="7"/>
      <c r="G140" s="7"/>
      <c r="H140" s="7"/>
      <c r="J140" s="184" t="e">
        <f t="shared" si="8"/>
        <v>#DIV/0!</v>
      </c>
    </row>
    <row r="141" spans="2:10" x14ac:dyDescent="0.35">
      <c r="B141" s="92" t="e">
        <f t="shared" si="9"/>
        <v>#DIV/0!</v>
      </c>
      <c r="C141"/>
      <c r="D141" s="7"/>
      <c r="E141" s="7"/>
      <c r="F141" s="7"/>
      <c r="G141" s="7"/>
      <c r="H141" s="7"/>
      <c r="J141" s="184" t="e">
        <f t="shared" si="8"/>
        <v>#DIV/0!</v>
      </c>
    </row>
    <row r="142" spans="2:10" ht="15" thickBot="1" x14ac:dyDescent="0.4">
      <c r="B142" s="92" t="e">
        <f t="shared" si="9"/>
        <v>#DIV/0!</v>
      </c>
      <c r="C142" s="246" t="s">
        <v>138</v>
      </c>
      <c r="D142" s="247"/>
      <c r="E142" s="87"/>
      <c r="F142" s="87"/>
      <c r="G142" s="87"/>
      <c r="H142" s="87"/>
      <c r="J142" s="184" t="e">
        <f t="shared" si="8"/>
        <v>#DIV/0!</v>
      </c>
    </row>
    <row r="143" spans="2:10" ht="15" thickTop="1" x14ac:dyDescent="0.35">
      <c r="B143" s="92" t="e">
        <f t="shared" si="9"/>
        <v>#VALUE!</v>
      </c>
      <c r="C143" s="67" t="s">
        <v>0</v>
      </c>
      <c r="D143" s="70" t="s">
        <v>1</v>
      </c>
      <c r="E143" s="248" t="s">
        <v>75</v>
      </c>
      <c r="F143" s="248" t="s">
        <v>76</v>
      </c>
      <c r="G143" s="248" t="s">
        <v>78</v>
      </c>
      <c r="H143" s="248" t="s">
        <v>77</v>
      </c>
      <c r="I143" s="243"/>
      <c r="J143" s="184" t="e">
        <f t="shared" si="8"/>
        <v>#VALUE!</v>
      </c>
    </row>
    <row r="144" spans="2:10" x14ac:dyDescent="0.35">
      <c r="B144" s="92">
        <f t="shared" si="9"/>
        <v>1.1252982056939551</v>
      </c>
      <c r="C144" s="7" t="s">
        <v>81</v>
      </c>
      <c r="D144" s="7">
        <v>2022</v>
      </c>
      <c r="E144" s="7">
        <v>87.474531468671529</v>
      </c>
      <c r="F144" s="7">
        <v>92.427552932996335</v>
      </c>
      <c r="G144" s="7">
        <v>98.434933305615488</v>
      </c>
      <c r="H144" s="7">
        <v>90.580089503626482</v>
      </c>
      <c r="J144" s="184">
        <f t="shared" si="8"/>
        <v>1.1252982056939551</v>
      </c>
    </row>
    <row r="145" spans="2:10" x14ac:dyDescent="0.35">
      <c r="B145" s="92">
        <f t="shared" si="9"/>
        <v>1.0096009499945149</v>
      </c>
      <c r="C145" s="7" t="s">
        <v>82</v>
      </c>
      <c r="D145" s="7">
        <v>2019</v>
      </c>
      <c r="E145" s="7">
        <v>98.955533356965859</v>
      </c>
      <c r="F145" s="7">
        <v>99.66145300382064</v>
      </c>
      <c r="G145" s="7">
        <v>99.905600484406634</v>
      </c>
      <c r="H145" s="7">
        <v>99.380300704283613</v>
      </c>
      <c r="J145" s="184">
        <f t="shared" si="8"/>
        <v>1.0096009499945149</v>
      </c>
    </row>
    <row r="146" spans="2:10" x14ac:dyDescent="0.35">
      <c r="B146" s="92">
        <f t="shared" si="9"/>
        <v>1.0091002316950028</v>
      </c>
      <c r="C146" s="7" t="s">
        <v>83</v>
      </c>
      <c r="D146" s="7">
        <v>2017</v>
      </c>
      <c r="E146" s="7">
        <v>98.804946988812958</v>
      </c>
      <c r="F146" s="7">
        <v>99.296109237535347</v>
      </c>
      <c r="G146" s="7">
        <v>99.70409489902363</v>
      </c>
      <c r="H146" s="7">
        <v>99.17393441850129</v>
      </c>
      <c r="J146" s="184">
        <f t="shared" si="8"/>
        <v>1.0091002316950028</v>
      </c>
    </row>
    <row r="147" spans="2:10" x14ac:dyDescent="0.35">
      <c r="B147" s="92">
        <f t="shared" si="9"/>
        <v>1.0389871881546122</v>
      </c>
      <c r="C147" s="7" t="s">
        <v>84</v>
      </c>
      <c r="D147" s="7">
        <v>2022</v>
      </c>
      <c r="E147" s="7">
        <v>95.767357464505764</v>
      </c>
      <c r="F147" s="7">
        <v>98.490452402559242</v>
      </c>
      <c r="G147" s="7">
        <v>99.501057449044453</v>
      </c>
      <c r="H147" s="7">
        <v>97.181794577579296</v>
      </c>
      <c r="J147" s="184">
        <f t="shared" si="8"/>
        <v>1.0389871881546122</v>
      </c>
    </row>
    <row r="148" spans="2:10" x14ac:dyDescent="0.35">
      <c r="B148" s="92">
        <f t="shared" si="9"/>
        <v>1.0078041731742284</v>
      </c>
      <c r="C148" s="7" t="s">
        <v>85</v>
      </c>
      <c r="D148" s="7">
        <v>2023</v>
      </c>
      <c r="E148" s="7">
        <v>99.092379001832484</v>
      </c>
      <c r="F148" s="7">
        <v>99.528375966686497</v>
      </c>
      <c r="G148" s="7">
        <v>99.865713087809056</v>
      </c>
      <c r="H148" s="7">
        <v>99.394839795968906</v>
      </c>
      <c r="J148" s="184">
        <f t="shared" si="8"/>
        <v>1.0078041731742284</v>
      </c>
    </row>
    <row r="149" spans="2:10" x14ac:dyDescent="0.35">
      <c r="B149" s="92">
        <f t="shared" si="9"/>
        <v>1.0100191087723827</v>
      </c>
      <c r="C149" s="7" t="s">
        <v>86</v>
      </c>
      <c r="D149" s="7">
        <v>2022</v>
      </c>
      <c r="E149" s="7">
        <v>98.619715741397457</v>
      </c>
      <c r="F149" s="7">
        <v>99.624780495614104</v>
      </c>
      <c r="G149" s="7">
        <v>99.60779740051197</v>
      </c>
      <c r="H149" s="7">
        <v>99.317418337150059</v>
      </c>
      <c r="J149" s="184">
        <f t="shared" si="8"/>
        <v>1.0100191087723827</v>
      </c>
    </row>
    <row r="150" spans="2:10" x14ac:dyDescent="0.35">
      <c r="B150" s="92">
        <f t="shared" si="9"/>
        <v>1.063687600776561</v>
      </c>
      <c r="C150" s="7" t="s">
        <v>87</v>
      </c>
      <c r="D150" s="7">
        <v>2023</v>
      </c>
      <c r="E150" s="7">
        <v>93.526358099733969</v>
      </c>
      <c r="F150" s="7">
        <v>98.577259106373077</v>
      </c>
      <c r="G150" s="7">
        <v>99.482827456475505</v>
      </c>
      <c r="H150" s="7">
        <v>96.812241040307654</v>
      </c>
      <c r="J150" s="184">
        <f t="shared" si="8"/>
        <v>1.063687600776561</v>
      </c>
    </row>
    <row r="151" spans="2:10" x14ac:dyDescent="0.35">
      <c r="B151" s="92">
        <f t="shared" si="9"/>
        <v>1.1519402573766548</v>
      </c>
      <c r="C151" s="7" t="s">
        <v>88</v>
      </c>
      <c r="D151" s="7">
        <v>2022</v>
      </c>
      <c r="E151" s="7">
        <v>83.070635163722386</v>
      </c>
      <c r="F151" s="7">
        <v>88.581224897528074</v>
      </c>
      <c r="G151" s="7">
        <v>95.692408850940552</v>
      </c>
      <c r="H151" s="7">
        <v>85.484512802499026</v>
      </c>
      <c r="J151" s="184">
        <f t="shared" si="8"/>
        <v>1.1519402573766548</v>
      </c>
    </row>
    <row r="152" spans="2:10" x14ac:dyDescent="0.35">
      <c r="B152" s="92">
        <f t="shared" si="9"/>
        <v>1.1701357020300929</v>
      </c>
      <c r="C152" s="7" t="s">
        <v>89</v>
      </c>
      <c r="D152" s="7">
        <v>2023</v>
      </c>
      <c r="E152" s="7">
        <v>82.609063692590311</v>
      </c>
      <c r="F152" s="7">
        <v>92.355532712749294</v>
      </c>
      <c r="G152" s="7">
        <v>96.663814737977816</v>
      </c>
      <c r="H152" s="7">
        <v>86.846045980169535</v>
      </c>
      <c r="J152" s="184">
        <f t="shared" si="8"/>
        <v>1.1701357020300929</v>
      </c>
    </row>
    <row r="153" spans="2:10" x14ac:dyDescent="0.35">
      <c r="B153" s="92">
        <f t="shared" si="9"/>
        <v>1.0282240032240142</v>
      </c>
      <c r="C153" s="7" t="s">
        <v>90</v>
      </c>
      <c r="D153" s="7">
        <v>2022</v>
      </c>
      <c r="E153" s="7">
        <v>96.574356186335748</v>
      </c>
      <c r="F153" s="7">
        <v>98.634915233263214</v>
      </c>
      <c r="G153" s="7">
        <v>99.300071126695983</v>
      </c>
      <c r="H153" s="7">
        <v>97.974822221325184</v>
      </c>
      <c r="J153" s="184">
        <f t="shared" si="8"/>
        <v>1.0282240032240142</v>
      </c>
    </row>
    <row r="154" spans="2:10" x14ac:dyDescent="0.35">
      <c r="B154" s="92">
        <f t="shared" si="9"/>
        <v>1.7525081136135006</v>
      </c>
      <c r="C154" s="7" t="s">
        <v>97</v>
      </c>
      <c r="D154" s="7">
        <v>2022</v>
      </c>
      <c r="E154" s="7">
        <v>55.57629949887</v>
      </c>
      <c r="F154" s="7">
        <v>81.888072679584525</v>
      </c>
      <c r="G154" s="7">
        <v>97.3979157963836</v>
      </c>
      <c r="H154" s="7">
        <v>71.266178570619033</v>
      </c>
      <c r="J154" s="184">
        <f t="shared" si="8"/>
        <v>1.7525081136135006</v>
      </c>
    </row>
    <row r="155" spans="2:10" x14ac:dyDescent="0.35">
      <c r="B155" s="92">
        <f t="shared" si="9"/>
        <v>1.0936297329459712</v>
      </c>
      <c r="C155" s="7" t="s">
        <v>91</v>
      </c>
      <c r="D155" s="7">
        <v>2022</v>
      </c>
      <c r="E155" s="7">
        <v>89.228781720483966</v>
      </c>
      <c r="F155" s="7">
        <v>93.806379780771309</v>
      </c>
      <c r="G155" s="7">
        <v>97.583248724067232</v>
      </c>
      <c r="H155" s="7">
        <v>92.351752044312462</v>
      </c>
      <c r="J155" s="184">
        <f t="shared" si="8"/>
        <v>1.0936297329459712</v>
      </c>
    </row>
    <row r="156" spans="2:10" x14ac:dyDescent="0.35">
      <c r="B156" s="92">
        <f t="shared" si="9"/>
        <v>1.014324506485879</v>
      </c>
      <c r="C156" s="7" t="s">
        <v>92</v>
      </c>
      <c r="D156" s="7">
        <v>2022</v>
      </c>
      <c r="E156" s="7">
        <v>98.5070230172864</v>
      </c>
      <c r="F156" s="7">
        <v>99.620815937255998</v>
      </c>
      <c r="G156" s="7">
        <v>99.918087507402149</v>
      </c>
      <c r="H156" s="7">
        <v>99.183870007529194</v>
      </c>
      <c r="J156" s="184">
        <f t="shared" si="8"/>
        <v>1.014324506485879</v>
      </c>
    </row>
    <row r="157" spans="2:10" x14ac:dyDescent="0.35">
      <c r="B157" s="92">
        <f t="shared" si="9"/>
        <v>1.0194569925047379</v>
      </c>
      <c r="C157" s="7" t="s">
        <v>93</v>
      </c>
      <c r="D157" s="7">
        <v>2023</v>
      </c>
      <c r="E157" s="7">
        <v>97.011499818689984</v>
      </c>
      <c r="F157" s="7">
        <v>97.882242092380054</v>
      </c>
      <c r="G157" s="7">
        <v>98.899051843535617</v>
      </c>
      <c r="H157" s="7">
        <v>97.514608238897523</v>
      </c>
      <c r="J157" s="184">
        <f t="shared" si="8"/>
        <v>1.0194569925047379</v>
      </c>
    </row>
    <row r="158" spans="2:10" x14ac:dyDescent="0.35">
      <c r="B158" s="92">
        <f t="shared" si="9"/>
        <v>0.99820464040625168</v>
      </c>
      <c r="C158" s="7" t="s">
        <v>94</v>
      </c>
      <c r="D158" s="7">
        <v>2022</v>
      </c>
      <c r="E158" s="7">
        <v>99.967535629646463</v>
      </c>
      <c r="F158" s="7">
        <v>99.766219215272244</v>
      </c>
      <c r="G158" s="7">
        <v>99.788057955490402</v>
      </c>
      <c r="H158" s="7">
        <v>99.816380182002021</v>
      </c>
      <c r="J158" s="184">
        <f t="shared" ref="J158:J220" si="10">G158/E158</f>
        <v>0.99820464040625168</v>
      </c>
    </row>
    <row r="159" spans="2:10" x14ac:dyDescent="0.35">
      <c r="B159" s="92">
        <f t="shared" si="9"/>
        <v>1.0017525611113223</v>
      </c>
      <c r="C159" s="249" t="s">
        <v>95</v>
      </c>
      <c r="D159" s="249">
        <v>2021</v>
      </c>
      <c r="E159" s="249">
        <v>99.674321032656238</v>
      </c>
      <c r="F159" s="249">
        <v>99.984057766026737</v>
      </c>
      <c r="G159" s="249">
        <v>99.84900637149552</v>
      </c>
      <c r="H159" s="249">
        <v>99.751451607126612</v>
      </c>
      <c r="J159" s="184">
        <f t="shared" si="10"/>
        <v>1.0017525611113223</v>
      </c>
    </row>
    <row r="160" spans="2:10" hidden="1" x14ac:dyDescent="0.35">
      <c r="B160" s="92">
        <f t="shared" si="9"/>
        <v>1.0726593631325152</v>
      </c>
      <c r="C160" s="4" t="s">
        <v>221</v>
      </c>
      <c r="D160" s="7"/>
      <c r="E160" s="7">
        <v>92.153771117637604</v>
      </c>
      <c r="F160" s="7">
        <v>96.257840216276051</v>
      </c>
      <c r="G160" s="7">
        <v>98.849605437304731</v>
      </c>
      <c r="H160" s="7">
        <v>94.501890001993615</v>
      </c>
      <c r="J160" s="184">
        <f t="shared" si="10"/>
        <v>1.0726593631325152</v>
      </c>
    </row>
    <row r="161" spans="1:10" ht="15" thickBot="1" x14ac:dyDescent="0.4">
      <c r="B161" s="92">
        <f t="shared" si="9"/>
        <v>1.0343951296159104</v>
      </c>
      <c r="C161" s="66" t="s">
        <v>29</v>
      </c>
      <c r="D161" s="87"/>
      <c r="E161" s="87">
        <v>96.00994519011725</v>
      </c>
      <c r="F161" s="87">
        <v>98.151461059153661</v>
      </c>
      <c r="G161" s="87">
        <v>99.312219699347779</v>
      </c>
      <c r="H161" s="87">
        <v>97.286089228227311</v>
      </c>
      <c r="J161" s="184">
        <f t="shared" si="10"/>
        <v>1.0343951296159104</v>
      </c>
    </row>
    <row r="162" spans="1:10" ht="15" thickTop="1" x14ac:dyDescent="0.35">
      <c r="B162" s="92" t="e">
        <f t="shared" si="9"/>
        <v>#DIV/0!</v>
      </c>
      <c r="C162"/>
      <c r="D162" s="7"/>
      <c r="E162" s="7"/>
      <c r="F162" s="7"/>
      <c r="G162" s="7"/>
      <c r="H162" s="7"/>
      <c r="J162" s="184" t="e">
        <f t="shared" si="10"/>
        <v>#DIV/0!</v>
      </c>
    </row>
    <row r="163" spans="1:10" x14ac:dyDescent="0.35">
      <c r="B163" s="92" t="e">
        <f t="shared" si="9"/>
        <v>#DIV/0!</v>
      </c>
      <c r="C163"/>
      <c r="D163" s="7"/>
      <c r="E163" s="7"/>
      <c r="F163" s="7"/>
      <c r="G163" s="7"/>
      <c r="H163" s="7"/>
      <c r="J163" s="184" t="e">
        <f t="shared" si="10"/>
        <v>#DIV/0!</v>
      </c>
    </row>
    <row r="164" spans="1:10" x14ac:dyDescent="0.35">
      <c r="B164" s="92" t="e">
        <f t="shared" si="9"/>
        <v>#DIV/0!</v>
      </c>
      <c r="C164"/>
      <c r="D164" s="7"/>
      <c r="E164" s="7"/>
      <c r="F164" s="7"/>
      <c r="G164" s="7"/>
      <c r="H164" s="7"/>
      <c r="J164" s="184" t="e">
        <f t="shared" si="10"/>
        <v>#DIV/0!</v>
      </c>
    </row>
    <row r="165" spans="1:10" ht="15" thickBot="1" x14ac:dyDescent="0.4">
      <c r="B165" s="92" t="e">
        <f t="shared" si="9"/>
        <v>#DIV/0!</v>
      </c>
      <c r="C165" s="246" t="s">
        <v>137</v>
      </c>
      <c r="D165" s="247"/>
      <c r="E165" s="87"/>
      <c r="F165" s="87"/>
      <c r="G165" s="87"/>
      <c r="H165" s="87"/>
      <c r="J165" s="184" t="e">
        <f t="shared" si="10"/>
        <v>#DIV/0!</v>
      </c>
    </row>
    <row r="166" spans="1:10" ht="15" thickTop="1" x14ac:dyDescent="0.35">
      <c r="B166" s="92" t="e">
        <f t="shared" si="9"/>
        <v>#VALUE!</v>
      </c>
      <c r="C166" s="67" t="s">
        <v>0</v>
      </c>
      <c r="D166" s="70" t="s">
        <v>1</v>
      </c>
      <c r="E166" s="248" t="s">
        <v>75</v>
      </c>
      <c r="F166" s="248" t="s">
        <v>76</v>
      </c>
      <c r="G166" s="248" t="s">
        <v>78</v>
      </c>
      <c r="H166" s="248" t="s">
        <v>77</v>
      </c>
      <c r="I166" s="243"/>
      <c r="J166" s="184" t="e">
        <f t="shared" si="10"/>
        <v>#VALUE!</v>
      </c>
    </row>
    <row r="167" spans="1:10" x14ac:dyDescent="0.35">
      <c r="A167" s="92">
        <f>G167-E167</f>
        <v>16.316132357685774</v>
      </c>
      <c r="B167" s="92">
        <f t="shared" si="9"/>
        <v>1.2791116239773166</v>
      </c>
      <c r="C167" s="7" t="s">
        <v>98</v>
      </c>
      <c r="D167" s="7">
        <v>2022</v>
      </c>
      <c r="E167" s="7">
        <v>58.457373165553946</v>
      </c>
      <c r="F167" s="7">
        <v>59.451445515196447</v>
      </c>
      <c r="G167" s="7">
        <v>74.77350552323972</v>
      </c>
      <c r="H167" s="7">
        <v>59.066957974553404</v>
      </c>
      <c r="J167" s="184">
        <f t="shared" si="10"/>
        <v>1.2791116239773166</v>
      </c>
    </row>
    <row r="168" spans="1:10" x14ac:dyDescent="0.35">
      <c r="A168" s="92">
        <f t="shared" ref="A168:A184" si="11">G168-E168</f>
        <v>40.653465272871429</v>
      </c>
      <c r="B168" s="92">
        <f t="shared" si="9"/>
        <v>3.124468482149497</v>
      </c>
      <c r="C168" s="7" t="s">
        <v>81</v>
      </c>
      <c r="D168" s="7">
        <v>2022</v>
      </c>
      <c r="E168" s="7">
        <v>19.13582885058338</v>
      </c>
      <c r="F168" s="7">
        <v>31.966275780477854</v>
      </c>
      <c r="G168" s="7">
        <v>59.789294123454809</v>
      </c>
      <c r="H168" s="7">
        <v>27.180554245414406</v>
      </c>
      <c r="J168" s="184">
        <f t="shared" si="10"/>
        <v>3.124468482149497</v>
      </c>
    </row>
    <row r="169" spans="1:10" x14ac:dyDescent="0.35">
      <c r="A169" s="92">
        <f t="shared" si="11"/>
        <v>30.397917072691442</v>
      </c>
      <c r="B169" s="92">
        <f t="shared" si="9"/>
        <v>1.8125726407897913</v>
      </c>
      <c r="C169" s="7" t="s">
        <v>82</v>
      </c>
      <c r="D169" s="7">
        <v>2022</v>
      </c>
      <c r="E169" s="7">
        <v>37.409476453878341</v>
      </c>
      <c r="F169" s="7">
        <v>51.574366476949784</v>
      </c>
      <c r="G169" s="7">
        <v>67.807393526569783</v>
      </c>
      <c r="H169" s="7">
        <v>46.762960217742773</v>
      </c>
      <c r="J169" s="184">
        <f t="shared" si="10"/>
        <v>1.8125726407897913</v>
      </c>
    </row>
    <row r="170" spans="1:10" x14ac:dyDescent="0.35">
      <c r="A170" s="92">
        <f t="shared" si="11"/>
        <v>9.7815723008541653</v>
      </c>
      <c r="B170" s="92">
        <f t="shared" si="9"/>
        <v>1.1258087519837023</v>
      </c>
      <c r="C170" s="7" t="s">
        <v>83</v>
      </c>
      <c r="D170" s="7">
        <v>2022</v>
      </c>
      <c r="E170" s="7">
        <v>77.749537664289875</v>
      </c>
      <c r="F170" s="7">
        <v>78.983909799205307</v>
      </c>
      <c r="G170" s="7">
        <v>87.53110996514404</v>
      </c>
      <c r="H170" s="7">
        <v>78.597137071347007</v>
      </c>
      <c r="J170" s="184">
        <f t="shared" si="10"/>
        <v>1.1258087519837023</v>
      </c>
    </row>
    <row r="171" spans="1:10" x14ac:dyDescent="0.35">
      <c r="A171" s="92">
        <f t="shared" si="11"/>
        <v>40.313464915888709</v>
      </c>
      <c r="B171" s="92">
        <f t="shared" si="9"/>
        <v>1.8654341158178809</v>
      </c>
      <c r="C171" s="7" t="s">
        <v>84</v>
      </c>
      <c r="D171" s="7">
        <v>2022</v>
      </c>
      <c r="E171" s="7">
        <v>46.581783845891444</v>
      </c>
      <c r="F171" s="7">
        <v>63.713385421004055</v>
      </c>
      <c r="G171" s="7">
        <v>86.895248761780152</v>
      </c>
      <c r="H171" s="7">
        <v>55.480325257579956</v>
      </c>
      <c r="J171" s="184">
        <f t="shared" si="10"/>
        <v>1.8654341158178809</v>
      </c>
    </row>
    <row r="172" spans="1:10" x14ac:dyDescent="0.35">
      <c r="A172" s="92">
        <f t="shared" si="11"/>
        <v>11.173598631896532</v>
      </c>
      <c r="B172" s="92">
        <f t="shared" si="9"/>
        <v>1.596452468543093</v>
      </c>
      <c r="C172" s="7" t="s">
        <v>85</v>
      </c>
      <c r="D172" s="7">
        <v>2023</v>
      </c>
      <c r="E172" s="7">
        <v>18.733426754338687</v>
      </c>
      <c r="F172" s="7">
        <v>20.097560975609756</v>
      </c>
      <c r="G172" s="7">
        <v>29.907025386235219</v>
      </c>
      <c r="H172" s="7">
        <v>19.679757011505639</v>
      </c>
      <c r="J172" s="184">
        <f t="shared" si="10"/>
        <v>1.596452468543093</v>
      </c>
    </row>
    <row r="173" spans="1:10" x14ac:dyDescent="0.35">
      <c r="A173" s="92">
        <f t="shared" si="11"/>
        <v>10.571083795725176</v>
      </c>
      <c r="B173" s="92">
        <f t="shared" si="9"/>
        <v>1.6313545107465994</v>
      </c>
      <c r="C173" s="7" t="s">
        <v>86</v>
      </c>
      <c r="D173" s="7">
        <v>2022</v>
      </c>
      <c r="E173" s="316">
        <v>16.743499279389784</v>
      </c>
      <c r="F173" s="7">
        <v>17.372467470102208</v>
      </c>
      <c r="G173" s="7">
        <v>27.31458307511496</v>
      </c>
      <c r="H173" s="7">
        <v>17.180120638824388</v>
      </c>
      <c r="J173" s="184">
        <f t="shared" si="10"/>
        <v>1.6313545107465994</v>
      </c>
    </row>
    <row r="174" spans="1:10" x14ac:dyDescent="0.35">
      <c r="A174" s="92">
        <f t="shared" si="11"/>
        <v>39.697765257106298</v>
      </c>
      <c r="B174" s="92">
        <f t="shared" si="9"/>
        <v>2.2317686506430703</v>
      </c>
      <c r="C174" s="7" t="s">
        <v>87</v>
      </c>
      <c r="D174" s="7">
        <v>2023</v>
      </c>
      <c r="E174" s="7">
        <v>32.228263997773652</v>
      </c>
      <c r="F174" s="7">
        <v>47.380992408980084</v>
      </c>
      <c r="G174" s="7">
        <v>71.92602925487995</v>
      </c>
      <c r="H174" s="7">
        <v>42.085929337894811</v>
      </c>
      <c r="J174" s="184">
        <f t="shared" si="10"/>
        <v>2.2317686506430703</v>
      </c>
    </row>
    <row r="175" spans="1:10" x14ac:dyDescent="0.35">
      <c r="A175" s="92">
        <f t="shared" si="11"/>
        <v>28.64130005038238</v>
      </c>
      <c r="B175" s="92">
        <f t="shared" si="9"/>
        <v>1.9137722548359679</v>
      </c>
      <c r="C175" s="7" t="s">
        <v>88</v>
      </c>
      <c r="D175" s="7">
        <v>2022</v>
      </c>
      <c r="E175" s="7">
        <v>31.344024617516762</v>
      </c>
      <c r="F175" s="7">
        <v>40.404984637802684</v>
      </c>
      <c r="G175" s="7">
        <v>59.985324667899143</v>
      </c>
      <c r="H175" s="7">
        <v>35.313118641090938</v>
      </c>
      <c r="J175" s="184">
        <f t="shared" si="10"/>
        <v>1.9137722548359679</v>
      </c>
    </row>
    <row r="176" spans="1:10" x14ac:dyDescent="0.35">
      <c r="A176" s="92">
        <f t="shared" si="11"/>
        <v>29.51541002649806</v>
      </c>
      <c r="B176" s="92">
        <f t="shared" si="9"/>
        <v>2.3423616831368523</v>
      </c>
      <c r="C176" s="7" t="s">
        <v>89</v>
      </c>
      <c r="D176" s="7">
        <v>2023</v>
      </c>
      <c r="E176" s="7">
        <v>21.987673216003884</v>
      </c>
      <c r="F176" s="7">
        <v>33.835913656240308</v>
      </c>
      <c r="G176" s="7">
        <v>51.503083242501944</v>
      </c>
      <c r="H176" s="7">
        <v>27.122441862856061</v>
      </c>
      <c r="J176" s="184">
        <f t="shared" si="10"/>
        <v>2.3423616831368523</v>
      </c>
    </row>
    <row r="177" spans="1:10" x14ac:dyDescent="0.35">
      <c r="A177" s="92">
        <f t="shared" si="11"/>
        <v>34.554620215953818</v>
      </c>
      <c r="B177" s="92">
        <f t="shared" si="9"/>
        <v>1.69845837370091</v>
      </c>
      <c r="C177" s="7" t="s">
        <v>90</v>
      </c>
      <c r="D177" s="7">
        <v>2022</v>
      </c>
      <c r="E177" s="7">
        <v>49.472698040485668</v>
      </c>
      <c r="F177" s="7">
        <v>67.527603766580356</v>
      </c>
      <c r="G177" s="7">
        <v>84.027318256439486</v>
      </c>
      <c r="H177" s="7">
        <v>61.743776742178447</v>
      </c>
      <c r="J177" s="184">
        <f t="shared" si="10"/>
        <v>1.69845837370091</v>
      </c>
    </row>
    <row r="178" spans="1:10" x14ac:dyDescent="0.35">
      <c r="A178" s="92">
        <f t="shared" si="11"/>
        <v>29.296173144782443</v>
      </c>
      <c r="B178" s="92">
        <f t="shared" si="9"/>
        <v>3.6149982190968006</v>
      </c>
      <c r="C178" s="7" t="s">
        <v>97</v>
      </c>
      <c r="D178" s="7">
        <v>2022</v>
      </c>
      <c r="E178" s="316">
        <v>11.203133115287974</v>
      </c>
      <c r="F178" s="7">
        <v>14.004694523372835</v>
      </c>
      <c r="G178" s="7">
        <v>40.499306260070419</v>
      </c>
      <c r="H178" s="7">
        <v>12.873722147924838</v>
      </c>
      <c r="J178" s="184">
        <f t="shared" si="10"/>
        <v>3.6149982190968006</v>
      </c>
    </row>
    <row r="179" spans="1:10" x14ac:dyDescent="0.35">
      <c r="A179" s="92">
        <f t="shared" si="11"/>
        <v>33.721007811246665</v>
      </c>
      <c r="B179" s="92">
        <f t="shared" si="9"/>
        <v>1.738567921558811</v>
      </c>
      <c r="C179" s="7" t="s">
        <v>91</v>
      </c>
      <c r="D179" s="7">
        <v>2022</v>
      </c>
      <c r="E179" s="7">
        <v>45.657287335300978</v>
      </c>
      <c r="F179" s="7">
        <v>60.340696367739923</v>
      </c>
      <c r="G179" s="7">
        <v>79.378295146547643</v>
      </c>
      <c r="H179" s="7">
        <v>55.674735363069402</v>
      </c>
      <c r="J179" s="184">
        <f t="shared" si="10"/>
        <v>1.738567921558811</v>
      </c>
    </row>
    <row r="180" spans="1:10" x14ac:dyDescent="0.35">
      <c r="A180" s="92">
        <f t="shared" si="11"/>
        <v>28.008508600128764</v>
      </c>
      <c r="B180" s="92">
        <f t="shared" si="9"/>
        <v>2.6418736810754</v>
      </c>
      <c r="C180" s="7" t="s">
        <v>93</v>
      </c>
      <c r="D180" s="7">
        <v>2023</v>
      </c>
      <c r="E180" s="316">
        <v>17.058869341144231</v>
      </c>
      <c r="F180" s="7">
        <v>22.757778408986677</v>
      </c>
      <c r="G180" s="7">
        <v>45.067377941272994</v>
      </c>
      <c r="H180" s="7">
        <v>20.351656684381915</v>
      </c>
      <c r="J180" s="184">
        <f t="shared" si="10"/>
        <v>2.6418736810754</v>
      </c>
    </row>
    <row r="181" spans="1:10" x14ac:dyDescent="0.35">
      <c r="A181" s="92">
        <f t="shared" si="11"/>
        <v>25.626208196047337</v>
      </c>
      <c r="B181" s="92">
        <f t="shared" si="9"/>
        <v>1.6022002525654915</v>
      </c>
      <c r="C181" s="7" t="s">
        <v>94</v>
      </c>
      <c r="D181" s="7">
        <v>2022</v>
      </c>
      <c r="E181" s="7">
        <v>42.554296659416288</v>
      </c>
      <c r="F181" s="7">
        <v>50.428777660468427</v>
      </c>
      <c r="G181" s="7">
        <v>68.180504855463624</v>
      </c>
      <c r="H181" s="7">
        <v>48.466734074823052</v>
      </c>
      <c r="J181" s="184">
        <f t="shared" si="10"/>
        <v>1.6022002525654915</v>
      </c>
    </row>
    <row r="182" spans="1:10" x14ac:dyDescent="0.35">
      <c r="A182" s="92">
        <f t="shared" si="11"/>
        <v>7.423252706290242</v>
      </c>
      <c r="B182" s="92">
        <f t="shared" si="9"/>
        <v>1.0969822562735181</v>
      </c>
      <c r="C182" s="249" t="s">
        <v>95</v>
      </c>
      <c r="D182" s="249">
        <v>2021</v>
      </c>
      <c r="E182" s="249">
        <v>76.542379931381703</v>
      </c>
      <c r="F182" s="249">
        <v>78.174152749429496</v>
      </c>
      <c r="G182" s="249">
        <v>83.965632637671945</v>
      </c>
      <c r="H182" s="249">
        <v>76.948723646224934</v>
      </c>
      <c r="J182" s="184">
        <f t="shared" si="10"/>
        <v>1.0969822562735181</v>
      </c>
    </row>
    <row r="183" spans="1:10" hidden="1" x14ac:dyDescent="0.35">
      <c r="A183" s="92">
        <f t="shared" si="11"/>
        <v>25.98071752225308</v>
      </c>
      <c r="B183" s="92">
        <f t="shared" si="9"/>
        <v>1.6895328750983967</v>
      </c>
      <c r="C183" s="4" t="s">
        <v>221</v>
      </c>
      <c r="D183" s="7"/>
      <c r="E183" s="7">
        <v>37.678722016764787</v>
      </c>
      <c r="F183" s="7">
        <v>46.12593785113414</v>
      </c>
      <c r="G183" s="7">
        <v>63.659439539017868</v>
      </c>
      <c r="H183" s="7">
        <v>42.783040682338253</v>
      </c>
      <c r="J183" s="184">
        <f t="shared" si="10"/>
        <v>1.6895328750983967</v>
      </c>
    </row>
    <row r="184" spans="1:10" ht="15" thickBot="1" x14ac:dyDescent="0.4">
      <c r="A184" s="92">
        <f t="shared" si="11"/>
        <v>29.336338047208137</v>
      </c>
      <c r="B184" s="92">
        <f t="shared" si="9"/>
        <v>1.6671558742359627</v>
      </c>
      <c r="C184" s="66" t="s">
        <v>29</v>
      </c>
      <c r="D184" s="87"/>
      <c r="E184" s="87">
        <v>43.972239742031157</v>
      </c>
      <c r="F184" s="87">
        <v>56.499984686119703</v>
      </c>
      <c r="G184" s="87">
        <v>73.308577789239294</v>
      </c>
      <c r="H184" s="87">
        <v>51.977428415125061</v>
      </c>
      <c r="J184" s="184">
        <f t="shared" si="10"/>
        <v>1.6671558742359627</v>
      </c>
    </row>
    <row r="185" spans="1:10" ht="15" thickTop="1" x14ac:dyDescent="0.35">
      <c r="B185" s="92">
        <f t="shared" si="9"/>
        <v>9.12994770105011</v>
      </c>
      <c r="C185" s="221" t="s">
        <v>92</v>
      </c>
      <c r="D185" s="221">
        <v>2022</v>
      </c>
      <c r="E185" s="221">
        <v>1.3528290686412348</v>
      </c>
      <c r="F185" s="221">
        <v>3.6353839814902851</v>
      </c>
      <c r="G185" s="221">
        <v>12.351258645154802</v>
      </c>
      <c r="H185" s="221">
        <v>2.7399275095865945</v>
      </c>
      <c r="J185" s="184">
        <f t="shared" si="10"/>
        <v>9.12994770105011</v>
      </c>
    </row>
    <row r="186" spans="1:10" x14ac:dyDescent="0.35">
      <c r="B186" s="92" t="e">
        <f t="shared" si="9"/>
        <v>#DIV/0!</v>
      </c>
      <c r="C186"/>
      <c r="D186" s="7"/>
      <c r="E186" s="7"/>
      <c r="F186" s="7"/>
      <c r="G186" s="7"/>
      <c r="H186" s="7"/>
      <c r="J186" s="184" t="e">
        <f t="shared" si="10"/>
        <v>#DIV/0!</v>
      </c>
    </row>
    <row r="187" spans="1:10" ht="15" thickBot="1" x14ac:dyDescent="0.4">
      <c r="B187" s="92" t="e">
        <f t="shared" si="9"/>
        <v>#DIV/0!</v>
      </c>
      <c r="C187" s="246" t="s">
        <v>136</v>
      </c>
      <c r="D187" s="247"/>
      <c r="E187" s="87"/>
      <c r="F187" s="87"/>
      <c r="G187" s="87"/>
      <c r="H187" s="87"/>
      <c r="J187" s="184" t="e">
        <f t="shared" si="10"/>
        <v>#DIV/0!</v>
      </c>
    </row>
    <row r="188" spans="1:10" ht="15" thickTop="1" x14ac:dyDescent="0.35">
      <c r="B188" s="92" t="e">
        <f t="shared" si="9"/>
        <v>#VALUE!</v>
      </c>
      <c r="C188" s="67" t="s">
        <v>0</v>
      </c>
      <c r="D188" s="70" t="s">
        <v>1</v>
      </c>
      <c r="E188" s="248" t="s">
        <v>75</v>
      </c>
      <c r="F188" s="248" t="s">
        <v>76</v>
      </c>
      <c r="G188" s="248" t="s">
        <v>78</v>
      </c>
      <c r="H188" s="248" t="s">
        <v>77</v>
      </c>
      <c r="I188" s="243"/>
      <c r="J188" s="184" t="e">
        <f t="shared" si="10"/>
        <v>#VALUE!</v>
      </c>
    </row>
    <row r="189" spans="1:10" x14ac:dyDescent="0.35">
      <c r="B189" s="92">
        <f t="shared" si="9"/>
        <v>1.0949493420411136</v>
      </c>
      <c r="C189" s="7" t="s">
        <v>98</v>
      </c>
      <c r="D189" s="7">
        <v>2022</v>
      </c>
      <c r="E189" s="7">
        <v>83.324000861458941</v>
      </c>
      <c r="F189" s="7">
        <v>84.720890789764766</v>
      </c>
      <c r="G189" s="7">
        <v>91.235559919487656</v>
      </c>
      <c r="H189" s="7">
        <v>84.180601369908658</v>
      </c>
      <c r="J189" s="184">
        <f t="shared" si="10"/>
        <v>1.0949493420411136</v>
      </c>
    </row>
    <row r="190" spans="1:10" x14ac:dyDescent="0.35">
      <c r="B190" s="92">
        <f t="shared" si="9"/>
        <v>2.3954545593657759</v>
      </c>
      <c r="C190" s="316" t="s">
        <v>81</v>
      </c>
      <c r="D190" s="7">
        <v>2022</v>
      </c>
      <c r="E190" s="7">
        <v>31.450168806547111</v>
      </c>
      <c r="F190" s="7">
        <v>46.093756649521822</v>
      </c>
      <c r="G190" s="7">
        <v>75.337450260466582</v>
      </c>
      <c r="H190" s="7">
        <v>40.63173852391521</v>
      </c>
      <c r="J190" s="184">
        <f>G190/E190</f>
        <v>2.3954545593657759</v>
      </c>
    </row>
    <row r="191" spans="1:10" x14ac:dyDescent="0.35">
      <c r="B191" s="92">
        <f t="shared" si="9"/>
        <v>1.2269900764290935</v>
      </c>
      <c r="C191" s="7" t="s">
        <v>82</v>
      </c>
      <c r="D191" s="7">
        <v>2022</v>
      </c>
      <c r="E191" s="7">
        <v>71.781796772518746</v>
      </c>
      <c r="F191" s="7">
        <v>80.137010257427193</v>
      </c>
      <c r="G191" s="7">
        <v>88.07555230813044</v>
      </c>
      <c r="H191" s="7">
        <v>77.298984237258878</v>
      </c>
      <c r="J191" s="184">
        <f t="shared" si="10"/>
        <v>1.2269900764290935</v>
      </c>
    </row>
    <row r="192" spans="1:10" x14ac:dyDescent="0.35">
      <c r="B192" s="92">
        <f t="shared" si="9"/>
        <v>1.0671249561785503</v>
      </c>
      <c r="C192" s="7" t="s">
        <v>83</v>
      </c>
      <c r="D192" s="7">
        <v>2022</v>
      </c>
      <c r="E192" s="7">
        <v>88.456441547909847</v>
      </c>
      <c r="F192" s="7">
        <v>89.588414874917916</v>
      </c>
      <c r="G192" s="7">
        <v>94.394076310523786</v>
      </c>
      <c r="H192" s="7">
        <v>89.233727338505133</v>
      </c>
      <c r="J192" s="184">
        <f t="shared" si="10"/>
        <v>1.0671249561785503</v>
      </c>
    </row>
    <row r="193" spans="2:10" x14ac:dyDescent="0.35">
      <c r="B193" s="92">
        <f t="shared" si="9"/>
        <v>1.3042132119982213</v>
      </c>
      <c r="C193" s="7" t="s">
        <v>84</v>
      </c>
      <c r="D193" s="7">
        <v>2022</v>
      </c>
      <c r="E193" s="7">
        <v>72.59886988494037</v>
      </c>
      <c r="F193" s="7">
        <v>83.357950812297602</v>
      </c>
      <c r="G193" s="7">
        <v>94.684405280079019</v>
      </c>
      <c r="H193" s="7">
        <v>78.187379912098592</v>
      </c>
      <c r="J193" s="184">
        <f t="shared" si="10"/>
        <v>1.3042132119982213</v>
      </c>
    </row>
    <row r="194" spans="2:10" x14ac:dyDescent="0.35">
      <c r="B194" s="92">
        <f t="shared" si="9"/>
        <v>1.0652338793304308</v>
      </c>
      <c r="C194" s="7" t="s">
        <v>85</v>
      </c>
      <c r="D194" s="7">
        <v>2023</v>
      </c>
      <c r="E194" s="7">
        <v>91.052064244906759</v>
      </c>
      <c r="F194" s="7">
        <v>93.860321237358718</v>
      </c>
      <c r="G194" s="7">
        <v>96.991743616645635</v>
      </c>
      <c r="H194" s="7">
        <v>93.000214595817027</v>
      </c>
      <c r="J194" s="184">
        <f t="shared" si="10"/>
        <v>1.0652338793304308</v>
      </c>
    </row>
    <row r="195" spans="2:10" x14ac:dyDescent="0.35">
      <c r="B195" s="92">
        <f t="shared" ref="B195:B258" si="12">G195/E195</f>
        <v>1.0936291914248557</v>
      </c>
      <c r="C195" s="7" t="s">
        <v>86</v>
      </c>
      <c r="D195" s="7">
        <v>2022</v>
      </c>
      <c r="E195" s="7">
        <v>81.973318586673514</v>
      </c>
      <c r="F195" s="7">
        <v>85.256855709412548</v>
      </c>
      <c r="G195" s="7">
        <v>89.648414124355853</v>
      </c>
      <c r="H195" s="7">
        <v>84.2527064213117</v>
      </c>
      <c r="J195" s="184">
        <f t="shared" si="10"/>
        <v>1.0936291914248557</v>
      </c>
    </row>
    <row r="196" spans="2:10" x14ac:dyDescent="0.35">
      <c r="B196" s="92">
        <f t="shared" si="12"/>
        <v>1.6404734658912421</v>
      </c>
      <c r="C196" s="7" t="s">
        <v>87</v>
      </c>
      <c r="D196" s="7">
        <v>2023</v>
      </c>
      <c r="E196" s="7">
        <v>53.218187912991041</v>
      </c>
      <c r="F196" s="7">
        <v>74.247282215088973</v>
      </c>
      <c r="G196" s="7">
        <v>87.303025174075827</v>
      </c>
      <c r="H196" s="7">
        <v>66.898745526801363</v>
      </c>
      <c r="J196" s="184">
        <f t="shared" si="10"/>
        <v>1.6404734658912421</v>
      </c>
    </row>
    <row r="197" spans="2:10" x14ac:dyDescent="0.35">
      <c r="B197" s="92">
        <f t="shared" si="12"/>
        <v>1.259385840194718</v>
      </c>
      <c r="C197" s="7" t="s">
        <v>88</v>
      </c>
      <c r="D197" s="7">
        <v>2022</v>
      </c>
      <c r="E197" s="7">
        <v>67.914985270388158</v>
      </c>
      <c r="F197" s="7">
        <v>75.2172588157934</v>
      </c>
      <c r="G197" s="7">
        <v>85.531170786559684</v>
      </c>
      <c r="H197" s="7">
        <v>71.113698234873482</v>
      </c>
      <c r="J197" s="184">
        <f t="shared" si="10"/>
        <v>1.259385840194718</v>
      </c>
    </row>
    <row r="198" spans="2:10" x14ac:dyDescent="0.35">
      <c r="B198" s="92">
        <f t="shared" si="12"/>
        <v>1.1326469527995959</v>
      </c>
      <c r="C198" s="7" t="s">
        <v>89</v>
      </c>
      <c r="D198" s="7">
        <v>2023</v>
      </c>
      <c r="E198" s="7">
        <v>79.300925664015651</v>
      </c>
      <c r="F198" s="7">
        <v>84.215427322609784</v>
      </c>
      <c r="G198" s="7">
        <v>89.819951807534608</v>
      </c>
      <c r="H198" s="7">
        <v>81.437356451070301</v>
      </c>
      <c r="J198" s="184">
        <f t="shared" si="10"/>
        <v>1.1326469527995959</v>
      </c>
    </row>
    <row r="199" spans="2:10" x14ac:dyDescent="0.35">
      <c r="B199" s="92">
        <f t="shared" si="12"/>
        <v>1.0455645146335135</v>
      </c>
      <c r="C199" s="7" t="s">
        <v>90</v>
      </c>
      <c r="D199" s="7">
        <v>2022</v>
      </c>
      <c r="E199" s="7">
        <v>93.587191965792726</v>
      </c>
      <c r="F199" s="7">
        <v>95.546755446199413</v>
      </c>
      <c r="G199" s="7">
        <v>97.851446943627536</v>
      </c>
      <c r="H199" s="7">
        <v>94.944291354394863</v>
      </c>
      <c r="J199" s="184">
        <f t="shared" si="10"/>
        <v>1.0455645146335135</v>
      </c>
    </row>
    <row r="200" spans="2:10" x14ac:dyDescent="0.35">
      <c r="B200" s="92">
        <f t="shared" si="12"/>
        <v>1.429740900221719</v>
      </c>
      <c r="C200" s="7" t="s">
        <v>97</v>
      </c>
      <c r="D200" s="7">
        <v>2022</v>
      </c>
      <c r="E200" s="7">
        <v>67.239854574039498</v>
      </c>
      <c r="F200" s="7">
        <v>86.498018607037992</v>
      </c>
      <c r="G200" s="7">
        <v>96.135570209464703</v>
      </c>
      <c r="H200" s="7">
        <v>78.723621279778769</v>
      </c>
      <c r="J200" s="184">
        <f t="shared" si="10"/>
        <v>1.429740900221719</v>
      </c>
    </row>
    <row r="201" spans="2:10" x14ac:dyDescent="0.35">
      <c r="B201" s="92">
        <f t="shared" si="12"/>
        <v>1.1556197412550848</v>
      </c>
      <c r="C201" s="7" t="s">
        <v>91</v>
      </c>
      <c r="D201" s="7">
        <v>2022</v>
      </c>
      <c r="E201" s="7">
        <v>77.229445648096558</v>
      </c>
      <c r="F201" s="7">
        <v>83.668220641765714</v>
      </c>
      <c r="G201" s="7">
        <v>89.247871997126978</v>
      </c>
      <c r="H201" s="7">
        <v>81.622164921875594</v>
      </c>
      <c r="J201" s="184">
        <f t="shared" si="10"/>
        <v>1.1556197412550848</v>
      </c>
    </row>
    <row r="202" spans="2:10" x14ac:dyDescent="0.35">
      <c r="B202" s="92">
        <f t="shared" si="12"/>
        <v>1.0900467617832612</v>
      </c>
      <c r="C202" s="7" t="s">
        <v>92</v>
      </c>
      <c r="D202" s="7">
        <v>2022</v>
      </c>
      <c r="E202" s="7">
        <v>77.440202812777557</v>
      </c>
      <c r="F202" s="7">
        <v>82.999530341928363</v>
      </c>
      <c r="G202" s="7">
        <v>84.413442307907175</v>
      </c>
      <c r="H202" s="7">
        <v>80.818581359107696</v>
      </c>
      <c r="J202" s="184">
        <f t="shared" si="10"/>
        <v>1.0900467617832612</v>
      </c>
    </row>
    <row r="203" spans="2:10" x14ac:dyDescent="0.35">
      <c r="B203" s="92">
        <f t="shared" si="12"/>
        <v>1.1519490640781975</v>
      </c>
      <c r="C203" s="7" t="s">
        <v>93</v>
      </c>
      <c r="D203" s="7">
        <v>2023</v>
      </c>
      <c r="E203" s="7">
        <v>70.597765266941664</v>
      </c>
      <c r="F203" s="7">
        <v>72.044751564004343</v>
      </c>
      <c r="G203" s="7">
        <v>81.325029625265728</v>
      </c>
      <c r="H203" s="7">
        <v>71.433823205063888</v>
      </c>
      <c r="J203" s="184">
        <f t="shared" si="10"/>
        <v>1.1519490640781975</v>
      </c>
    </row>
    <row r="204" spans="2:10" x14ac:dyDescent="0.35">
      <c r="B204" s="92">
        <f t="shared" si="12"/>
        <v>0.9774369024188766</v>
      </c>
      <c r="C204" s="7" t="s">
        <v>94</v>
      </c>
      <c r="D204" s="7">
        <v>2022</v>
      </c>
      <c r="E204" s="7">
        <v>97.548940038307947</v>
      </c>
      <c r="F204" s="7">
        <v>95.841503091939401</v>
      </c>
      <c r="G204" s="7">
        <v>95.347933785288447</v>
      </c>
      <c r="H204" s="7">
        <v>96.266936299292212</v>
      </c>
      <c r="J204" s="184">
        <f t="shared" si="10"/>
        <v>0.9774369024188766</v>
      </c>
    </row>
    <row r="205" spans="2:10" x14ac:dyDescent="0.35">
      <c r="B205" s="92">
        <f t="shared" si="12"/>
        <v>1.0628408457493275</v>
      </c>
      <c r="C205" s="249" t="s">
        <v>95</v>
      </c>
      <c r="D205" s="249">
        <v>2021</v>
      </c>
      <c r="E205" s="249">
        <v>76.335810807274186</v>
      </c>
      <c r="F205" s="249">
        <v>76.752078664452242</v>
      </c>
      <c r="G205" s="249">
        <v>81.132817719363942</v>
      </c>
      <c r="H205" s="249">
        <v>76.439469739194564</v>
      </c>
      <c r="J205" s="184">
        <f t="shared" si="10"/>
        <v>1.0628408457493275</v>
      </c>
    </row>
    <row r="206" spans="2:10" hidden="1" x14ac:dyDescent="0.35">
      <c r="B206" s="92">
        <f t="shared" si="12"/>
        <v>1.1853366355310611</v>
      </c>
      <c r="C206" s="4" t="s">
        <v>221</v>
      </c>
      <c r="D206" s="7"/>
      <c r="E206" s="7">
        <v>75.35588062738708</v>
      </c>
      <c r="F206" s="7">
        <v>81.767413355383553</v>
      </c>
      <c r="G206" s="7">
        <v>89.322086010347263</v>
      </c>
      <c r="H206" s="7">
        <v>79.204943574721625</v>
      </c>
      <c r="J206" s="184">
        <f t="shared" si="10"/>
        <v>1.1853366355310611</v>
      </c>
    </row>
    <row r="207" spans="2:10" ht="15" thickBot="1" x14ac:dyDescent="0.4">
      <c r="B207" s="92">
        <f t="shared" si="12"/>
        <v>1.170245340037628</v>
      </c>
      <c r="C207" s="66" t="s">
        <v>29</v>
      </c>
      <c r="D207" s="87"/>
      <c r="E207" s="87">
        <v>77.412781664237997</v>
      </c>
      <c r="F207" s="87">
        <v>83.625363095829897</v>
      </c>
      <c r="G207" s="87">
        <v>90.591947001924851</v>
      </c>
      <c r="H207" s="87">
        <v>81.304156865242902</v>
      </c>
      <c r="J207" s="184">
        <f t="shared" si="10"/>
        <v>1.170245340037628</v>
      </c>
    </row>
    <row r="208" spans="2:10" ht="15" thickTop="1" x14ac:dyDescent="0.35">
      <c r="B208" s="92" t="e">
        <f t="shared" si="12"/>
        <v>#DIV/0!</v>
      </c>
      <c r="C208"/>
      <c r="D208" s="7"/>
      <c r="E208" s="7"/>
      <c r="F208" s="7"/>
      <c r="G208" s="7"/>
      <c r="H208" s="7"/>
      <c r="J208" s="184" t="e">
        <f t="shared" si="10"/>
        <v>#DIV/0!</v>
      </c>
    </row>
    <row r="209" spans="2:10" x14ac:dyDescent="0.35">
      <c r="B209" s="92" t="e">
        <f t="shared" si="12"/>
        <v>#DIV/0!</v>
      </c>
      <c r="C209"/>
      <c r="D209" s="7"/>
      <c r="E209" s="7"/>
      <c r="F209" s="7"/>
      <c r="G209" s="7"/>
      <c r="H209" s="7"/>
      <c r="J209" s="184" t="e">
        <f t="shared" si="10"/>
        <v>#DIV/0!</v>
      </c>
    </row>
    <row r="210" spans="2:10" ht="15" thickBot="1" x14ac:dyDescent="0.4">
      <c r="B210" s="92" t="e">
        <f t="shared" si="12"/>
        <v>#DIV/0!</v>
      </c>
      <c r="C210" s="246" t="s">
        <v>135</v>
      </c>
      <c r="D210" s="247"/>
      <c r="E210" s="87"/>
      <c r="F210" s="87"/>
      <c r="G210" s="87"/>
      <c r="H210" s="87"/>
      <c r="J210" s="184" t="e">
        <f t="shared" si="10"/>
        <v>#DIV/0!</v>
      </c>
    </row>
    <row r="211" spans="2:10" ht="15" thickTop="1" x14ac:dyDescent="0.35">
      <c r="B211" s="92" t="e">
        <f t="shared" si="12"/>
        <v>#VALUE!</v>
      </c>
      <c r="C211" s="67" t="s">
        <v>0</v>
      </c>
      <c r="D211" s="70" t="s">
        <v>1</v>
      </c>
      <c r="E211" s="248" t="s">
        <v>75</v>
      </c>
      <c r="F211" s="248" t="s">
        <v>76</v>
      </c>
      <c r="G211" s="248" t="s">
        <v>78</v>
      </c>
      <c r="H211" s="248" t="s">
        <v>77</v>
      </c>
      <c r="I211" s="243"/>
      <c r="J211" s="184" t="e">
        <f t="shared" si="10"/>
        <v>#VALUE!</v>
      </c>
    </row>
    <row r="212" spans="2:10" x14ac:dyDescent="0.35">
      <c r="B212" s="92">
        <f t="shared" si="12"/>
        <v>1.0104531959145131</v>
      </c>
      <c r="C212" s="7" t="s">
        <v>98</v>
      </c>
      <c r="D212" s="7">
        <v>2022</v>
      </c>
      <c r="E212" s="7">
        <v>90.477391830497695</v>
      </c>
      <c r="F212" s="7">
        <v>87.162748697567977</v>
      </c>
      <c r="G212" s="7">
        <v>91.423169733136049</v>
      </c>
      <c r="H212" s="7">
        <v>88.444787159605312</v>
      </c>
      <c r="J212" s="184">
        <f t="shared" si="10"/>
        <v>1.0104531959145131</v>
      </c>
    </row>
    <row r="213" spans="2:10" x14ac:dyDescent="0.35">
      <c r="B213" s="92">
        <f t="shared" si="12"/>
        <v>1.0433748524518545</v>
      </c>
      <c r="C213" s="7" t="s">
        <v>81</v>
      </c>
      <c r="D213" s="7">
        <v>2019</v>
      </c>
      <c r="E213" s="7">
        <v>77.292556523344004</v>
      </c>
      <c r="F213" s="7">
        <v>74.501536787999839</v>
      </c>
      <c r="G213" s="7">
        <v>80.645109758170676</v>
      </c>
      <c r="H213" s="7">
        <v>75.495984025709149</v>
      </c>
      <c r="J213" s="184">
        <f t="shared" si="10"/>
        <v>1.0433748524518545</v>
      </c>
    </row>
    <row r="214" spans="2:10" x14ac:dyDescent="0.35">
      <c r="B214" s="92">
        <f t="shared" si="12"/>
        <v>1.0718008996913382</v>
      </c>
      <c r="C214" s="7" t="s">
        <v>83</v>
      </c>
      <c r="D214" s="7">
        <v>2013</v>
      </c>
      <c r="E214" s="7">
        <v>88.839725159592604</v>
      </c>
      <c r="F214" s="7">
        <v>92.413035663702004</v>
      </c>
      <c r="G214" s="7">
        <v>95.218497354382563</v>
      </c>
      <c r="H214" s="7">
        <v>91.506496043279768</v>
      </c>
      <c r="J214" s="184">
        <f t="shared" si="10"/>
        <v>1.0718008996913382</v>
      </c>
    </row>
    <row r="215" spans="2:10" x14ac:dyDescent="0.35">
      <c r="B215" s="92">
        <f t="shared" si="12"/>
        <v>1.2809052225353146</v>
      </c>
      <c r="C215" s="7" t="s">
        <v>84</v>
      </c>
      <c r="D215" s="7">
        <v>2022</v>
      </c>
      <c r="E215" s="7">
        <v>70.220726983070222</v>
      </c>
      <c r="F215" s="7">
        <v>81.198032933355009</v>
      </c>
      <c r="G215" s="7">
        <v>89.946095922841124</v>
      </c>
      <c r="H215" s="7">
        <v>75.922588023855127</v>
      </c>
      <c r="J215" s="184">
        <f t="shared" si="10"/>
        <v>1.2809052225353146</v>
      </c>
    </row>
    <row r="216" spans="2:10" x14ac:dyDescent="0.35">
      <c r="B216" s="92">
        <f t="shared" si="12"/>
        <v>1.0199654293027853</v>
      </c>
      <c r="C216" s="7" t="s">
        <v>87</v>
      </c>
      <c r="D216" s="7">
        <v>2023</v>
      </c>
      <c r="E216" s="7">
        <v>93.287652075208825</v>
      </c>
      <c r="F216" s="7">
        <v>93.722307551098041</v>
      </c>
      <c r="G216" s="7">
        <v>95.150180097539248</v>
      </c>
      <c r="H216" s="7">
        <v>93.570418855110859</v>
      </c>
      <c r="J216" s="184">
        <f t="shared" si="10"/>
        <v>1.0199654293027853</v>
      </c>
    </row>
    <row r="217" spans="2:10" x14ac:dyDescent="0.35">
      <c r="B217" s="92">
        <f t="shared" si="12"/>
        <v>1.1875693163353469</v>
      </c>
      <c r="C217" s="7" t="s">
        <v>88</v>
      </c>
      <c r="D217" s="7">
        <v>2006</v>
      </c>
      <c r="E217" s="7">
        <v>52.014733238735289</v>
      </c>
      <c r="F217" s="7">
        <v>50.503792468729223</v>
      </c>
      <c r="G217" s="7">
        <v>61.771101191690313</v>
      </c>
      <c r="H217" s="7">
        <v>51.325246092464937</v>
      </c>
      <c r="J217" s="184">
        <f t="shared" si="10"/>
        <v>1.1875693163353469</v>
      </c>
    </row>
    <row r="218" spans="2:10" x14ac:dyDescent="0.35">
      <c r="B218" s="92">
        <f t="shared" si="12"/>
        <v>1.000518067305276</v>
      </c>
      <c r="C218" s="7" t="s">
        <v>89</v>
      </c>
      <c r="D218" s="7">
        <v>2023</v>
      </c>
      <c r="E218" s="7">
        <v>75.691775398612947</v>
      </c>
      <c r="F218" s="7">
        <v>72.666211818162139</v>
      </c>
      <c r="G218" s="7">
        <v>75.730988832725259</v>
      </c>
      <c r="H218" s="7">
        <v>74.380562219717788</v>
      </c>
      <c r="J218" s="184">
        <f t="shared" si="10"/>
        <v>1.000518067305276</v>
      </c>
    </row>
    <row r="219" spans="2:10" x14ac:dyDescent="0.35">
      <c r="B219" s="92">
        <f t="shared" si="12"/>
        <v>1.1009891141086265</v>
      </c>
      <c r="C219" s="7" t="s">
        <v>90</v>
      </c>
      <c r="D219" s="7">
        <v>2022</v>
      </c>
      <c r="E219" s="7">
        <v>86.895053241042461</v>
      </c>
      <c r="F219" s="7">
        <v>90.678796408066447</v>
      </c>
      <c r="G219" s="7">
        <v>95.670507688277283</v>
      </c>
      <c r="H219" s="7">
        <v>89.466687282999132</v>
      </c>
      <c r="J219" s="184">
        <f t="shared" si="10"/>
        <v>1.1009891141086265</v>
      </c>
    </row>
    <row r="220" spans="2:10" x14ac:dyDescent="0.35">
      <c r="B220" s="92">
        <f t="shared" si="12"/>
        <v>1.096613874678626</v>
      </c>
      <c r="C220" s="7" t="s">
        <v>92</v>
      </c>
      <c r="D220" s="7">
        <v>2022</v>
      </c>
      <c r="E220" s="7">
        <v>83.480845707858549</v>
      </c>
      <c r="F220" s="7">
        <v>87.568467790964704</v>
      </c>
      <c r="G220" s="7">
        <v>91.546253673143312</v>
      </c>
      <c r="H220" s="7">
        <v>85.964875418045565</v>
      </c>
      <c r="J220" s="184">
        <f t="shared" si="10"/>
        <v>1.096613874678626</v>
      </c>
    </row>
    <row r="221" spans="2:10" x14ac:dyDescent="0.35">
      <c r="B221" s="92">
        <f t="shared" si="12"/>
        <v>1.0582611082538014</v>
      </c>
      <c r="C221" s="7" t="s">
        <v>93</v>
      </c>
      <c r="D221" s="7">
        <v>2007</v>
      </c>
      <c r="E221" s="7">
        <v>42.053850796800312</v>
      </c>
      <c r="F221" s="7">
        <v>33.388802870910325</v>
      </c>
      <c r="G221" s="7">
        <v>44.503954750561903</v>
      </c>
      <c r="H221" s="7">
        <v>36.9424685597223</v>
      </c>
      <c r="J221" s="184">
        <f t="shared" ref="J221:J276" si="13">G221/E221</f>
        <v>1.0582611082538014</v>
      </c>
    </row>
    <row r="222" spans="2:10" x14ac:dyDescent="0.35">
      <c r="B222" s="92">
        <f t="shared" si="12"/>
        <v>1.1114149980979307</v>
      </c>
      <c r="C222" s="249" t="s">
        <v>94</v>
      </c>
      <c r="D222" s="249">
        <v>2022</v>
      </c>
      <c r="E222" s="249">
        <v>89.085478687140863</v>
      </c>
      <c r="F222" s="249">
        <v>95.533386481653054</v>
      </c>
      <c r="G222" s="249">
        <v>99.010937125621908</v>
      </c>
      <c r="H222" s="249">
        <v>93.926794742163793</v>
      </c>
      <c r="J222" s="184">
        <f t="shared" si="13"/>
        <v>1.1114149980979307</v>
      </c>
    </row>
    <row r="223" spans="2:10" x14ac:dyDescent="0.35">
      <c r="B223" s="92">
        <f t="shared" si="12"/>
        <v>1.0839204843049182</v>
      </c>
      <c r="C223" s="4" t="s">
        <v>221</v>
      </c>
      <c r="D223" s="7"/>
      <c r="E223" s="7">
        <v>77.212708149263975</v>
      </c>
      <c r="F223" s="7">
        <v>78.12155631565534</v>
      </c>
      <c r="G223" s="7">
        <v>83.692436011644517</v>
      </c>
      <c r="H223" s="7">
        <v>77.904264402061258</v>
      </c>
      <c r="J223" s="184">
        <f t="shared" si="13"/>
        <v>1.0839204843049182</v>
      </c>
    </row>
    <row r="224" spans="2:10" ht="15" thickBot="1" x14ac:dyDescent="0.4">
      <c r="B224" s="92">
        <f t="shared" si="12"/>
        <v>1.1021193980563793</v>
      </c>
      <c r="C224" s="66" t="s">
        <v>29</v>
      </c>
      <c r="D224" s="87"/>
      <c r="E224" s="87">
        <v>81.550805665499183</v>
      </c>
      <c r="F224" s="87">
        <v>84.300846778861711</v>
      </c>
      <c r="G224" s="87">
        <v>89.878724851072718</v>
      </c>
      <c r="H224" s="87">
        <v>83.24171924302199</v>
      </c>
      <c r="J224" s="184">
        <f t="shared" si="13"/>
        <v>1.1021193980563793</v>
      </c>
    </row>
    <row r="225" spans="2:17" ht="15" thickTop="1" x14ac:dyDescent="0.35">
      <c r="B225" s="92" t="e">
        <f t="shared" si="12"/>
        <v>#DIV/0!</v>
      </c>
      <c r="C225"/>
      <c r="D225" s="7"/>
      <c r="E225" s="7"/>
      <c r="F225" s="7"/>
      <c r="G225" s="7"/>
      <c r="H225" s="7"/>
      <c r="J225" s="184" t="e">
        <f t="shared" si="13"/>
        <v>#DIV/0!</v>
      </c>
    </row>
    <row r="226" spans="2:17" x14ac:dyDescent="0.35">
      <c r="B226" s="92" t="e">
        <f t="shared" si="12"/>
        <v>#DIV/0!</v>
      </c>
      <c r="C226"/>
      <c r="D226" s="7"/>
      <c r="E226" s="7"/>
      <c r="F226" s="7"/>
      <c r="G226" s="7"/>
      <c r="H226" s="7"/>
      <c r="J226" s="184" t="e">
        <f t="shared" si="13"/>
        <v>#DIV/0!</v>
      </c>
    </row>
    <row r="227" spans="2:17" x14ac:dyDescent="0.35">
      <c r="B227" s="92" t="e">
        <f t="shared" si="12"/>
        <v>#DIV/0!</v>
      </c>
      <c r="C227"/>
      <c r="D227" s="7"/>
      <c r="E227" s="7"/>
      <c r="F227" s="7"/>
      <c r="G227" s="7"/>
      <c r="H227" s="7"/>
      <c r="J227" s="184" t="e">
        <f t="shared" si="13"/>
        <v>#DIV/0!</v>
      </c>
    </row>
    <row r="228" spans="2:17" x14ac:dyDescent="0.35">
      <c r="B228" s="92" t="e">
        <f t="shared" si="12"/>
        <v>#DIV/0!</v>
      </c>
      <c r="C228"/>
      <c r="D228" s="7"/>
      <c r="E228" s="7"/>
      <c r="F228" s="7"/>
      <c r="G228" s="7"/>
      <c r="H228" s="7"/>
      <c r="J228" s="184" t="e">
        <f t="shared" si="13"/>
        <v>#DIV/0!</v>
      </c>
    </row>
    <row r="229" spans="2:17" x14ac:dyDescent="0.35">
      <c r="B229" s="92" t="e">
        <f t="shared" si="12"/>
        <v>#DIV/0!</v>
      </c>
      <c r="C229"/>
      <c r="D229" s="7"/>
      <c r="E229" s="7"/>
      <c r="F229" s="7"/>
      <c r="G229" s="7"/>
      <c r="H229" s="7"/>
      <c r="J229" s="184" t="e">
        <f t="shared" si="13"/>
        <v>#DIV/0!</v>
      </c>
      <c r="Q229" s="150"/>
    </row>
    <row r="230" spans="2:17" x14ac:dyDescent="0.35">
      <c r="B230" s="92" t="e">
        <f t="shared" si="12"/>
        <v>#DIV/0!</v>
      </c>
      <c r="C230"/>
      <c r="D230" s="7"/>
      <c r="E230" s="7"/>
      <c r="F230" s="7"/>
      <c r="G230" s="7"/>
      <c r="H230" s="7"/>
      <c r="J230" s="184" t="e">
        <f t="shared" si="13"/>
        <v>#DIV/0!</v>
      </c>
      <c r="Q230" s="150"/>
    </row>
    <row r="231" spans="2:17" x14ac:dyDescent="0.35">
      <c r="B231" s="92" t="e">
        <f t="shared" si="12"/>
        <v>#DIV/0!</v>
      </c>
      <c r="C231"/>
      <c r="D231" s="7"/>
      <c r="E231" s="7"/>
      <c r="F231" s="7"/>
      <c r="G231" s="7"/>
      <c r="H231" s="7"/>
      <c r="I231" s="243"/>
      <c r="J231" s="184" t="e">
        <f t="shared" si="13"/>
        <v>#DIV/0!</v>
      </c>
      <c r="Q231" s="150"/>
    </row>
    <row r="232" spans="2:17" x14ac:dyDescent="0.35">
      <c r="B232" s="92" t="e">
        <f t="shared" si="12"/>
        <v>#DIV/0!</v>
      </c>
      <c r="C232"/>
      <c r="D232" s="7"/>
      <c r="E232" s="7"/>
      <c r="F232" s="7"/>
      <c r="G232" s="7"/>
      <c r="H232" s="7"/>
      <c r="I232" s="90"/>
      <c r="J232" s="184" t="e">
        <f t="shared" si="13"/>
        <v>#DIV/0!</v>
      </c>
      <c r="Q232" s="150"/>
    </row>
    <row r="233" spans="2:17" ht="15" thickBot="1" x14ac:dyDescent="0.4">
      <c r="B233" s="92" t="e">
        <f t="shared" si="12"/>
        <v>#DIV/0!</v>
      </c>
      <c r="C233" s="246" t="s">
        <v>134</v>
      </c>
      <c r="D233" s="247"/>
      <c r="E233" s="87"/>
      <c r="F233" s="87"/>
      <c r="G233" s="87"/>
      <c r="H233" s="87"/>
      <c r="I233" s="90"/>
      <c r="J233" s="184" t="e">
        <f t="shared" si="13"/>
        <v>#DIV/0!</v>
      </c>
      <c r="Q233" s="150"/>
    </row>
    <row r="234" spans="2:17" ht="15" thickTop="1" x14ac:dyDescent="0.35">
      <c r="B234" s="92" t="e">
        <f t="shared" si="12"/>
        <v>#VALUE!</v>
      </c>
      <c r="C234" s="67" t="s">
        <v>0</v>
      </c>
      <c r="D234" s="70" t="s">
        <v>1</v>
      </c>
      <c r="E234" s="248" t="s">
        <v>75</v>
      </c>
      <c r="F234" s="248" t="s">
        <v>76</v>
      </c>
      <c r="G234" s="248" t="s">
        <v>78</v>
      </c>
      <c r="H234" s="248" t="s">
        <v>77</v>
      </c>
      <c r="I234" s="90"/>
      <c r="J234" s="184" t="e">
        <f t="shared" si="13"/>
        <v>#VALUE!</v>
      </c>
      <c r="Q234" s="150"/>
    </row>
    <row r="235" spans="2:17" x14ac:dyDescent="0.35">
      <c r="B235" s="92">
        <f t="shared" si="12"/>
        <v>1.0949493420411136</v>
      </c>
      <c r="C235" s="7" t="s">
        <v>98</v>
      </c>
      <c r="D235" s="7">
        <v>2022</v>
      </c>
      <c r="E235" s="7">
        <v>83.324000861458941</v>
      </c>
      <c r="F235" s="7">
        <v>84.720890789764766</v>
      </c>
      <c r="G235" s="7">
        <v>91.235559919487656</v>
      </c>
      <c r="H235" s="7">
        <v>84.180601369908658</v>
      </c>
      <c r="I235" s="90"/>
      <c r="J235" s="184">
        <f t="shared" si="13"/>
        <v>1.0949493420411136</v>
      </c>
      <c r="Q235" s="150"/>
    </row>
    <row r="236" spans="2:17" x14ac:dyDescent="0.35">
      <c r="B236" s="92">
        <f t="shared" si="12"/>
        <v>1.2043633919054415</v>
      </c>
      <c r="C236" s="7" t="s">
        <v>81</v>
      </c>
      <c r="D236" s="7">
        <v>2022</v>
      </c>
      <c r="E236" s="7">
        <v>78.582786442303316</v>
      </c>
      <c r="F236" s="7">
        <v>85.877689998100905</v>
      </c>
      <c r="G236" s="7">
        <v>94.64223122503337</v>
      </c>
      <c r="H236" s="7">
        <v>83.156710967990179</v>
      </c>
      <c r="I236" s="90"/>
      <c r="J236" s="184">
        <f t="shared" si="13"/>
        <v>1.2043633919054415</v>
      </c>
      <c r="Q236" s="150"/>
    </row>
    <row r="237" spans="2:17" x14ac:dyDescent="0.35">
      <c r="B237" s="92">
        <f t="shared" si="12"/>
        <v>1.1089142603497937</v>
      </c>
      <c r="C237" s="7" t="s">
        <v>82</v>
      </c>
      <c r="D237" s="7">
        <v>2022</v>
      </c>
      <c r="E237" s="7">
        <v>85.986334475718365</v>
      </c>
      <c r="F237" s="7">
        <v>91.182301694766579</v>
      </c>
      <c r="G237" s="7">
        <v>95.351472495331194</v>
      </c>
      <c r="H237" s="7">
        <v>89.41738088284049</v>
      </c>
      <c r="I237" s="90"/>
      <c r="J237" s="184">
        <f t="shared" si="13"/>
        <v>1.1089142603497937</v>
      </c>
      <c r="Q237" s="150"/>
    </row>
    <row r="238" spans="2:17" x14ac:dyDescent="0.35">
      <c r="B238" s="92">
        <f t="shared" si="12"/>
        <v>1.0485604544582496</v>
      </c>
      <c r="C238" s="7" t="s">
        <v>83</v>
      </c>
      <c r="D238" s="7">
        <v>2022</v>
      </c>
      <c r="E238" s="7">
        <v>91.331329054461662</v>
      </c>
      <c r="F238" s="7">
        <v>92.278463590025922</v>
      </c>
      <c r="G238" s="7">
        <v>95.76641989962225</v>
      </c>
      <c r="H238" s="7">
        <v>91.981692626386106</v>
      </c>
      <c r="I238" s="90"/>
      <c r="J238" s="184">
        <f t="shared" si="13"/>
        <v>1.0485604544582496</v>
      </c>
      <c r="Q238" s="150"/>
    </row>
    <row r="239" spans="2:17" x14ac:dyDescent="0.35">
      <c r="B239" s="92">
        <f t="shared" si="12"/>
        <v>1.2684471576628271</v>
      </c>
      <c r="C239" s="7" t="s">
        <v>84</v>
      </c>
      <c r="D239" s="7">
        <v>2022</v>
      </c>
      <c r="E239" s="7">
        <v>74.470623670420039</v>
      </c>
      <c r="F239" s="7">
        <v>83.493304894650223</v>
      </c>
      <c r="G239" s="7">
        <v>94.462050924122352</v>
      </c>
      <c r="H239" s="7">
        <v>79.157208410688199</v>
      </c>
      <c r="I239" s="90"/>
      <c r="J239" s="184">
        <f t="shared" si="13"/>
        <v>1.2684471576628271</v>
      </c>
      <c r="Q239" s="150"/>
    </row>
    <row r="240" spans="2:17" x14ac:dyDescent="0.35">
      <c r="B240" s="92">
        <f t="shared" si="12"/>
        <v>1.0549986151746999</v>
      </c>
      <c r="C240" s="7" t="s">
        <v>85</v>
      </c>
      <c r="D240" s="7">
        <v>2023</v>
      </c>
      <c r="E240" s="7">
        <v>92.064244906758645</v>
      </c>
      <c r="F240" s="7">
        <v>94.409994051160027</v>
      </c>
      <c r="G240" s="7">
        <v>97.127650883734802</v>
      </c>
      <c r="H240" s="7">
        <v>93.691543274071876</v>
      </c>
      <c r="I240" s="90"/>
      <c r="J240" s="184">
        <f t="shared" si="13"/>
        <v>1.0549986151746999</v>
      </c>
      <c r="Q240" s="150"/>
    </row>
    <row r="241" spans="2:17" x14ac:dyDescent="0.35">
      <c r="B241" s="92">
        <f t="shared" si="12"/>
        <v>1.0478837144687008</v>
      </c>
      <c r="C241" s="7" t="s">
        <v>86</v>
      </c>
      <c r="D241" s="7">
        <v>2022</v>
      </c>
      <c r="E241" s="7">
        <v>88.919122647353149</v>
      </c>
      <c r="F241" s="7">
        <v>91.230539253964665</v>
      </c>
      <c r="G241" s="7">
        <v>93.176900527006381</v>
      </c>
      <c r="H241" s="7">
        <v>90.523677338513764</v>
      </c>
      <c r="I241" s="90"/>
      <c r="J241" s="184">
        <f t="shared" si="13"/>
        <v>1.0478837144687008</v>
      </c>
      <c r="Q241" s="150"/>
    </row>
    <row r="242" spans="2:17" x14ac:dyDescent="0.35">
      <c r="B242" s="92">
        <f t="shared" si="12"/>
        <v>1.5702067457244271</v>
      </c>
      <c r="C242" s="7" t="s">
        <v>87</v>
      </c>
      <c r="D242" s="7">
        <v>2023</v>
      </c>
      <c r="E242" s="7">
        <v>56.746868254629746</v>
      </c>
      <c r="F242" s="7">
        <v>78.700714522540764</v>
      </c>
      <c r="G242" s="7">
        <v>89.104315332154968</v>
      </c>
      <c r="H242" s="7">
        <v>71.029026791668031</v>
      </c>
      <c r="I242" s="90"/>
      <c r="J242" s="184">
        <f t="shared" si="13"/>
        <v>1.5702067457244271</v>
      </c>
      <c r="Q242" s="150"/>
    </row>
    <row r="243" spans="2:17" x14ac:dyDescent="0.35">
      <c r="B243" s="92">
        <f t="shared" si="12"/>
        <v>1.1638227374690202</v>
      </c>
      <c r="C243" s="7" t="s">
        <v>88</v>
      </c>
      <c r="D243" s="7">
        <v>2022</v>
      </c>
      <c r="E243" s="7">
        <v>74.216794525710071</v>
      </c>
      <c r="F243" s="7">
        <v>81.16257809976149</v>
      </c>
      <c r="G243" s="7">
        <v>86.375192971087685</v>
      </c>
      <c r="H243" s="7">
        <v>77.259349399706437</v>
      </c>
      <c r="I243" s="90"/>
      <c r="J243" s="184">
        <f t="shared" si="13"/>
        <v>1.1638227374690202</v>
      </c>
      <c r="Q243" s="150"/>
    </row>
    <row r="244" spans="2:17" x14ac:dyDescent="0.35">
      <c r="B244" s="92">
        <f t="shared" si="12"/>
        <v>1.1337069727021654</v>
      </c>
      <c r="C244" s="7" t="s">
        <v>89</v>
      </c>
      <c r="D244" s="7">
        <v>2023</v>
      </c>
      <c r="E244" s="7">
        <v>80.916407854443207</v>
      </c>
      <c r="F244" s="7">
        <v>85.924108365084621</v>
      </c>
      <c r="G244" s="7">
        <v>91.735495790594527</v>
      </c>
      <c r="H244" s="7">
        <v>83.086635889953428</v>
      </c>
      <c r="I244" s="90"/>
      <c r="J244" s="184">
        <f t="shared" si="13"/>
        <v>1.1337069727021654</v>
      </c>
      <c r="Q244" s="150"/>
    </row>
    <row r="245" spans="2:17" x14ac:dyDescent="0.35">
      <c r="B245" s="92">
        <f t="shared" si="12"/>
        <v>1.1066177345129971</v>
      </c>
      <c r="C245" s="7" t="s">
        <v>90</v>
      </c>
      <c r="D245" s="7">
        <v>2022</v>
      </c>
      <c r="E245" s="7">
        <v>88.046408392991438</v>
      </c>
      <c r="F245" s="7">
        <v>93.481287926723056</v>
      </c>
      <c r="G245" s="7">
        <v>97.433716987858318</v>
      </c>
      <c r="H245" s="7">
        <v>91.740242938815214</v>
      </c>
      <c r="I245" s="90"/>
      <c r="J245" s="184">
        <f t="shared" si="13"/>
        <v>1.1066177345129971</v>
      </c>
      <c r="Q245" s="150"/>
    </row>
    <row r="246" spans="2:17" x14ac:dyDescent="0.35">
      <c r="B246" s="92">
        <f t="shared" si="12"/>
        <v>1.3136279016003731</v>
      </c>
      <c r="C246" s="7" t="s">
        <v>97</v>
      </c>
      <c r="D246" s="7">
        <v>2022</v>
      </c>
      <c r="E246" s="7">
        <v>75.176518480046042</v>
      </c>
      <c r="F246" s="7">
        <v>91.559361012648594</v>
      </c>
      <c r="G246" s="7">
        <v>98.753972220564549</v>
      </c>
      <c r="H246" s="7">
        <v>84.945712537117217</v>
      </c>
      <c r="I246" s="90"/>
      <c r="J246" s="184">
        <f t="shared" si="13"/>
        <v>1.3136279016003731</v>
      </c>
      <c r="Q246" s="150"/>
    </row>
    <row r="247" spans="2:17" x14ac:dyDescent="0.35">
      <c r="B247" s="92">
        <f t="shared" si="12"/>
        <v>1.1353564694739722</v>
      </c>
      <c r="C247" s="7" t="s">
        <v>91</v>
      </c>
      <c r="D247" s="7">
        <v>2022</v>
      </c>
      <c r="E247" s="7">
        <v>83.787563244284442</v>
      </c>
      <c r="F247" s="7">
        <v>89.985573827656353</v>
      </c>
      <c r="G247" s="7">
        <v>95.12875199085795</v>
      </c>
      <c r="H247" s="7">
        <v>88.016026045894051</v>
      </c>
      <c r="I247" s="90"/>
      <c r="J247" s="184">
        <f t="shared" si="13"/>
        <v>1.1353564694739722</v>
      </c>
      <c r="Q247" s="150"/>
    </row>
    <row r="248" spans="2:17" x14ac:dyDescent="0.35">
      <c r="B248" s="92">
        <f t="shared" si="12"/>
        <v>1.0716605257270171</v>
      </c>
      <c r="C248" s="7" t="s">
        <v>92</v>
      </c>
      <c r="D248" s="7">
        <v>2022</v>
      </c>
      <c r="E248" s="7">
        <v>91.820985587974064</v>
      </c>
      <c r="F248" s="7">
        <v>94.659728405093063</v>
      </c>
      <c r="G248" s="7">
        <v>98.400925687981143</v>
      </c>
      <c r="H248" s="7">
        <v>93.546076937892877</v>
      </c>
      <c r="I248" s="90"/>
      <c r="J248" s="184">
        <f t="shared" si="13"/>
        <v>1.0716605257270171</v>
      </c>
      <c r="Q248" s="150"/>
    </row>
    <row r="249" spans="2:17" x14ac:dyDescent="0.35">
      <c r="B249" s="92">
        <f t="shared" si="12"/>
        <v>1.0424332024163467</v>
      </c>
      <c r="C249" s="7" t="s">
        <v>93</v>
      </c>
      <c r="D249" s="7">
        <v>2023</v>
      </c>
      <c r="E249" s="7">
        <v>92.18829737857736</v>
      </c>
      <c r="F249" s="7">
        <v>93.310222146913972</v>
      </c>
      <c r="G249" s="7">
        <v>96.100142061660904</v>
      </c>
      <c r="H249" s="7">
        <v>92.836537179084004</v>
      </c>
      <c r="J249" s="184">
        <f t="shared" si="13"/>
        <v>1.0424332024163467</v>
      </c>
      <c r="Q249" s="150"/>
    </row>
    <row r="250" spans="2:17" x14ac:dyDescent="0.35">
      <c r="B250" s="92">
        <f t="shared" si="12"/>
        <v>0.99925715405804072</v>
      </c>
      <c r="C250" s="7" t="s">
        <v>94</v>
      </c>
      <c r="D250" s="7">
        <v>2022</v>
      </c>
      <c r="E250" s="7">
        <v>99.694834918676762</v>
      </c>
      <c r="F250" s="7">
        <v>99.71773932903838</v>
      </c>
      <c r="G250" s="7">
        <v>99.620777015123124</v>
      </c>
      <c r="H250" s="7">
        <v>99.712032355915071</v>
      </c>
      <c r="J250" s="184">
        <f t="shared" si="13"/>
        <v>0.99925715405804072</v>
      </c>
      <c r="Q250" s="150"/>
    </row>
    <row r="251" spans="2:17" x14ac:dyDescent="0.35">
      <c r="B251" s="92">
        <f t="shared" si="12"/>
        <v>1.0099930438460294</v>
      </c>
      <c r="C251" s="249" t="s">
        <v>95</v>
      </c>
      <c r="D251" s="249">
        <v>2021</v>
      </c>
      <c r="E251" s="249">
        <v>89.508409836145233</v>
      </c>
      <c r="F251" s="249">
        <v>89.619126469352864</v>
      </c>
      <c r="G251" s="249">
        <v>90.402871300226209</v>
      </c>
      <c r="H251" s="249">
        <v>89.535980468242386</v>
      </c>
      <c r="J251" s="184">
        <f t="shared" si="13"/>
        <v>1.0099930438460294</v>
      </c>
      <c r="Q251" s="150"/>
    </row>
    <row r="252" spans="2:17" x14ac:dyDescent="0.35">
      <c r="B252" s="92">
        <f t="shared" si="12"/>
        <v>1.1247821848619786</v>
      </c>
      <c r="C252" s="4" t="s">
        <v>221</v>
      </c>
      <c r="D252" s="7"/>
      <c r="E252" s="7">
        <v>83.928325325408963</v>
      </c>
      <c r="F252" s="7">
        <v>89.489036728073316</v>
      </c>
      <c r="G252" s="7">
        <v>94.401085131320428</v>
      </c>
      <c r="H252" s="7">
        <v>87.28331973027575</v>
      </c>
      <c r="J252" s="184">
        <f t="shared" si="13"/>
        <v>1.1247821848619786</v>
      </c>
      <c r="Q252" s="150"/>
    </row>
    <row r="253" spans="2:17" ht="15" thickBot="1" x14ac:dyDescent="0.4">
      <c r="B253" s="92">
        <f t="shared" si="12"/>
        <v>1.1241221559580779</v>
      </c>
      <c r="C253" s="66" t="s">
        <v>29</v>
      </c>
      <c r="D253" s="87"/>
      <c r="E253" s="87">
        <v>84.262167683837049</v>
      </c>
      <c r="F253" s="87">
        <v>89.720951663676374</v>
      </c>
      <c r="G253" s="87">
        <v>94.72096960245598</v>
      </c>
      <c r="H253" s="87">
        <v>87.700029426785093</v>
      </c>
      <c r="J253" s="184">
        <f t="shared" si="13"/>
        <v>1.1241221559580779</v>
      </c>
    </row>
    <row r="254" spans="2:17" ht="15" thickTop="1" x14ac:dyDescent="0.35">
      <c r="B254" s="92" t="e">
        <f t="shared" si="12"/>
        <v>#DIV/0!</v>
      </c>
      <c r="C254"/>
      <c r="D254" s="7"/>
      <c r="E254" s="7"/>
      <c r="F254" s="7"/>
      <c r="G254" s="7"/>
      <c r="H254" s="7"/>
      <c r="J254" s="184" t="e">
        <f t="shared" si="13"/>
        <v>#DIV/0!</v>
      </c>
    </row>
    <row r="255" spans="2:17" x14ac:dyDescent="0.35">
      <c r="B255" s="92" t="e">
        <f t="shared" si="12"/>
        <v>#DIV/0!</v>
      </c>
      <c r="C255"/>
      <c r="D255" s="7"/>
      <c r="E255" s="7"/>
      <c r="F255" s="7"/>
      <c r="G255" s="7"/>
      <c r="H255" s="7"/>
      <c r="J255" s="184" t="e">
        <f t="shared" si="13"/>
        <v>#DIV/0!</v>
      </c>
    </row>
    <row r="256" spans="2:17" ht="15" thickBot="1" x14ac:dyDescent="0.4">
      <c r="B256" s="92" t="e">
        <f t="shared" si="12"/>
        <v>#DIV/0!</v>
      </c>
      <c r="C256" s="246" t="s">
        <v>133</v>
      </c>
      <c r="D256" s="247"/>
      <c r="E256" s="87"/>
      <c r="F256" s="87"/>
      <c r="G256" s="87"/>
      <c r="H256" s="87"/>
      <c r="J256" s="184" t="e">
        <f t="shared" si="13"/>
        <v>#DIV/0!</v>
      </c>
    </row>
    <row r="257" spans="2:10" ht="15" thickTop="1" x14ac:dyDescent="0.35">
      <c r="B257" s="92" t="e">
        <f t="shared" si="12"/>
        <v>#VALUE!</v>
      </c>
      <c r="C257" s="67" t="s">
        <v>0</v>
      </c>
      <c r="D257" s="70" t="s">
        <v>1</v>
      </c>
      <c r="E257" s="248" t="s">
        <v>75</v>
      </c>
      <c r="F257" s="248" t="s">
        <v>76</v>
      </c>
      <c r="G257" s="248" t="s">
        <v>78</v>
      </c>
      <c r="H257" s="248" t="s">
        <v>77</v>
      </c>
      <c r="I257" s="243"/>
      <c r="J257" s="184" t="e">
        <f t="shared" si="13"/>
        <v>#VALUE!</v>
      </c>
    </row>
    <row r="258" spans="2:10" x14ac:dyDescent="0.35">
      <c r="B258" s="91">
        <f t="shared" si="12"/>
        <v>1.1189593647751956</v>
      </c>
      <c r="C258" s="7" t="s">
        <v>81</v>
      </c>
      <c r="D258" s="7">
        <v>2022</v>
      </c>
      <c r="E258" s="7">
        <v>81.906671162198322</v>
      </c>
      <c r="F258" s="7">
        <v>78.89983471453354</v>
      </c>
      <c r="G258" s="7">
        <v>91.650236734504261</v>
      </c>
      <c r="H258" s="7">
        <v>80.021376467414726</v>
      </c>
      <c r="I258" s="90"/>
      <c r="J258" s="184">
        <f t="shared" si="13"/>
        <v>1.1189593647751956</v>
      </c>
    </row>
    <row r="259" spans="2:10" x14ac:dyDescent="0.35">
      <c r="B259" s="91">
        <f t="shared" ref="B259:B275" si="14">G259/E259</f>
        <v>1.0820580907600448</v>
      </c>
      <c r="C259" s="7" t="s">
        <v>82</v>
      </c>
      <c r="D259" s="7">
        <v>2019</v>
      </c>
      <c r="E259" s="7">
        <v>87.391463609693076</v>
      </c>
      <c r="F259" s="7">
        <v>94.508884044616664</v>
      </c>
      <c r="G259" s="7">
        <v>94.562640262230417</v>
      </c>
      <c r="H259" s="7">
        <v>91.674171721526648</v>
      </c>
      <c r="I259" s="90"/>
      <c r="J259" s="184">
        <f t="shared" si="13"/>
        <v>1.0820580907600448</v>
      </c>
    </row>
    <row r="260" spans="2:10" x14ac:dyDescent="0.35">
      <c r="B260" s="91">
        <f t="shared" si="14"/>
        <v>1.0073681316632137</v>
      </c>
      <c r="C260" s="7" t="s">
        <v>83</v>
      </c>
      <c r="D260" s="7">
        <v>2017</v>
      </c>
      <c r="E260" s="7">
        <v>96.109444546724561</v>
      </c>
      <c r="F260" s="7">
        <v>97.632660818241632</v>
      </c>
      <c r="G260" s="7">
        <v>96.817591588223166</v>
      </c>
      <c r="H260" s="7">
        <v>97.253766322977768</v>
      </c>
      <c r="I260" s="90"/>
      <c r="J260" s="184">
        <f t="shared" si="13"/>
        <v>1.0073681316632137</v>
      </c>
    </row>
    <row r="261" spans="2:10" x14ac:dyDescent="0.35">
      <c r="B261" s="91">
        <f t="shared" si="14"/>
        <v>1.0814310495651651</v>
      </c>
      <c r="C261" s="7" t="s">
        <v>84</v>
      </c>
      <c r="D261" s="7">
        <v>2021</v>
      </c>
      <c r="E261" s="7">
        <v>89.685585847548893</v>
      </c>
      <c r="F261" s="7">
        <v>94.951864733895476</v>
      </c>
      <c r="G261" s="7">
        <v>96.988777233981523</v>
      </c>
      <c r="H261" s="7">
        <v>92.584947155639668</v>
      </c>
      <c r="I261" s="90"/>
      <c r="J261" s="184">
        <f t="shared" si="13"/>
        <v>1.0814310495651651</v>
      </c>
    </row>
    <row r="262" spans="2:10" x14ac:dyDescent="0.35">
      <c r="B262" s="91">
        <f t="shared" si="14"/>
        <v>1.0100575930412132</v>
      </c>
      <c r="C262" s="7" t="s">
        <v>85</v>
      </c>
      <c r="D262" s="7">
        <v>2023</v>
      </c>
      <c r="E262" s="7">
        <v>96.004096151773197</v>
      </c>
      <c r="F262" s="7">
        <v>96.614396192742419</v>
      </c>
      <c r="G262" s="7">
        <v>96.969666281157231</v>
      </c>
      <c r="H262" s="7">
        <v>96.427474867528346</v>
      </c>
      <c r="I262" s="90"/>
      <c r="J262" s="184">
        <f t="shared" si="13"/>
        <v>1.0100575930412132</v>
      </c>
    </row>
    <row r="263" spans="2:10" x14ac:dyDescent="0.35">
      <c r="B263" s="91">
        <f t="shared" si="14"/>
        <v>1.0782608870791888</v>
      </c>
      <c r="C263" s="7" t="s">
        <v>86</v>
      </c>
      <c r="D263" s="7">
        <v>2022</v>
      </c>
      <c r="E263" s="7">
        <v>86.0972252177515</v>
      </c>
      <c r="F263" s="7">
        <v>90.653523630882404</v>
      </c>
      <c r="G263" s="7">
        <v>92.835270438349426</v>
      </c>
      <c r="H263" s="7">
        <v>89.260147026050873</v>
      </c>
      <c r="I263" s="90"/>
      <c r="J263" s="184">
        <f t="shared" si="13"/>
        <v>1.0782608870791888</v>
      </c>
    </row>
    <row r="264" spans="2:10" x14ac:dyDescent="0.35">
      <c r="B264" s="91">
        <f t="shared" si="14"/>
        <v>1.1766469910944886</v>
      </c>
      <c r="C264" s="7" t="s">
        <v>87</v>
      </c>
      <c r="D264" s="7">
        <v>2017</v>
      </c>
      <c r="E264" s="7">
        <v>79.235604709941072</v>
      </c>
      <c r="F264" s="7">
        <v>87.48469602974302</v>
      </c>
      <c r="G264" s="7">
        <v>93.232335869504453</v>
      </c>
      <c r="H264" s="7">
        <v>84.548259159398071</v>
      </c>
      <c r="I264" s="90"/>
      <c r="J264" s="184">
        <f t="shared" si="13"/>
        <v>1.1766469910944886</v>
      </c>
    </row>
    <row r="265" spans="2:10" x14ac:dyDescent="0.35">
      <c r="B265" s="91">
        <f t="shared" si="14"/>
        <v>1.1561260430035649</v>
      </c>
      <c r="C265" s="7" t="s">
        <v>88</v>
      </c>
      <c r="D265" s="7">
        <v>2022</v>
      </c>
      <c r="E265" s="7">
        <v>79.386758797806493</v>
      </c>
      <c r="F265" s="7">
        <v>88.552814569915753</v>
      </c>
      <c r="G265" s="7">
        <v>91.781099315786463</v>
      </c>
      <c r="H265" s="7">
        <v>83.401889325187241</v>
      </c>
      <c r="I265" s="90"/>
      <c r="J265" s="184">
        <f t="shared" si="13"/>
        <v>1.1561260430035649</v>
      </c>
    </row>
    <row r="266" spans="2:10" x14ac:dyDescent="0.35">
      <c r="B266" s="91">
        <f t="shared" si="14"/>
        <v>1.2597426412989081</v>
      </c>
      <c r="C266" s="7" t="s">
        <v>89</v>
      </c>
      <c r="D266" s="7">
        <v>2023</v>
      </c>
      <c r="E266" s="7">
        <v>69.847456220755987</v>
      </c>
      <c r="F266" s="7">
        <v>77.971662574380872</v>
      </c>
      <c r="G266" s="7">
        <v>87.989818987544993</v>
      </c>
      <c r="H266" s="7">
        <v>73.368309825607199</v>
      </c>
      <c r="I266" s="90"/>
      <c r="J266" s="184">
        <f t="shared" si="13"/>
        <v>1.2597426412989081</v>
      </c>
    </row>
    <row r="267" spans="2:10" x14ac:dyDescent="0.35">
      <c r="B267" s="91">
        <f t="shared" si="14"/>
        <v>1.2069196956589909</v>
      </c>
      <c r="C267" s="7" t="s">
        <v>90</v>
      </c>
      <c r="D267" s="7">
        <v>2022</v>
      </c>
      <c r="E267" s="7">
        <v>78.342306171676</v>
      </c>
      <c r="F267" s="7">
        <v>90.37291643804592</v>
      </c>
      <c r="G267" s="7">
        <v>94.552872321942687</v>
      </c>
      <c r="H267" s="7">
        <v>86.518951768592714</v>
      </c>
      <c r="I267" s="90"/>
      <c r="J267" s="184">
        <f t="shared" si="13"/>
        <v>1.2069196956589909</v>
      </c>
    </row>
    <row r="268" spans="2:10" x14ac:dyDescent="0.35">
      <c r="B268" s="91">
        <f t="shared" si="14"/>
        <v>1.4882603402341801</v>
      </c>
      <c r="C268" s="7" t="s">
        <v>97</v>
      </c>
      <c r="D268" s="7">
        <v>2017</v>
      </c>
      <c r="E268" s="7">
        <v>61.822564467596344</v>
      </c>
      <c r="F268" s="7">
        <v>80.42763342499579</v>
      </c>
      <c r="G268" s="7">
        <v>92.008070828694471</v>
      </c>
      <c r="H268" s="7">
        <v>72.80679084746437</v>
      </c>
      <c r="I268" s="90"/>
      <c r="J268" s="184">
        <f t="shared" si="13"/>
        <v>1.4882603402341801</v>
      </c>
    </row>
    <row r="269" spans="2:10" x14ac:dyDescent="0.35">
      <c r="B269" s="91">
        <f t="shared" si="14"/>
        <v>1.0908340333156761</v>
      </c>
      <c r="C269" s="7" t="s">
        <v>91</v>
      </c>
      <c r="D269" s="7">
        <v>2022</v>
      </c>
      <c r="E269" s="7">
        <v>88.322449410139626</v>
      </c>
      <c r="F269" s="7">
        <v>91.910040097597118</v>
      </c>
      <c r="G269" s="7">
        <v>96.345133722382357</v>
      </c>
      <c r="H269" s="7">
        <v>90.770007955782205</v>
      </c>
      <c r="I269" s="90"/>
      <c r="J269" s="184">
        <f t="shared" si="13"/>
        <v>1.0908340333156761</v>
      </c>
    </row>
    <row r="270" spans="2:10" x14ac:dyDescent="0.35">
      <c r="B270" s="91">
        <f t="shared" si="14"/>
        <v>1.0784005562798409</v>
      </c>
      <c r="C270" s="7" t="s">
        <v>92</v>
      </c>
      <c r="D270" s="7">
        <v>2022</v>
      </c>
      <c r="E270" s="7">
        <v>90.234725439524382</v>
      </c>
      <c r="F270" s="7">
        <v>91.444731617784768</v>
      </c>
      <c r="G270" s="7">
        <v>97.309178109741794</v>
      </c>
      <c r="H270" s="7">
        <v>90.970040797744744</v>
      </c>
      <c r="I270" s="90"/>
      <c r="J270" s="184">
        <f t="shared" si="13"/>
        <v>1.0784005562798409</v>
      </c>
    </row>
    <row r="271" spans="2:10" x14ac:dyDescent="0.35">
      <c r="B271" s="91">
        <f t="shared" si="14"/>
        <v>1.0762727529944689</v>
      </c>
      <c r="C271" s="7" t="s">
        <v>93</v>
      </c>
      <c r="D271" s="7">
        <v>2023</v>
      </c>
      <c r="E271" s="7">
        <v>90.840141448745655</v>
      </c>
      <c r="F271" s="7">
        <v>94.960506384847079</v>
      </c>
      <c r="G271" s="7">
        <v>97.76876911944845</v>
      </c>
      <c r="H271" s="7">
        <v>93.220857713841582</v>
      </c>
      <c r="I271" s="90"/>
      <c r="J271" s="184">
        <f t="shared" si="13"/>
        <v>1.0762727529944689</v>
      </c>
    </row>
    <row r="272" spans="2:10" x14ac:dyDescent="0.35">
      <c r="B272" s="91">
        <f t="shared" si="14"/>
        <v>0.99530526986048362</v>
      </c>
      <c r="C272" s="7" t="s">
        <v>94</v>
      </c>
      <c r="D272" s="7">
        <v>2019</v>
      </c>
      <c r="E272" s="7">
        <v>95.967741935483872</v>
      </c>
      <c r="F272" s="7">
        <v>97.097413940293407</v>
      </c>
      <c r="G272" s="7">
        <v>95.517199284998028</v>
      </c>
      <c r="H272" s="7">
        <v>96.832611034579841</v>
      </c>
      <c r="I272" s="90"/>
      <c r="J272" s="184">
        <f t="shared" si="13"/>
        <v>0.99530526986048362</v>
      </c>
    </row>
    <row r="273" spans="2:10" x14ac:dyDescent="0.35">
      <c r="B273" s="91">
        <f t="shared" si="14"/>
        <v>1.1040933056434905</v>
      </c>
      <c r="C273" s="249" t="s">
        <v>95</v>
      </c>
      <c r="D273" s="249">
        <v>2021</v>
      </c>
      <c r="E273" s="249">
        <v>78.745371878401969</v>
      </c>
      <c r="F273" s="249">
        <v>81.135772464421294</v>
      </c>
      <c r="G273" s="249">
        <v>86.942237941350783</v>
      </c>
      <c r="H273" s="249">
        <v>79.340628916234337</v>
      </c>
      <c r="I273" s="90"/>
      <c r="J273" s="184">
        <f t="shared" si="13"/>
        <v>1.1040933056434905</v>
      </c>
    </row>
    <row r="274" spans="2:10" hidden="1" x14ac:dyDescent="0.35">
      <c r="B274" s="91">
        <f t="shared" si="14"/>
        <v>1.1135838153256654</v>
      </c>
      <c r="C274" s="4" t="s">
        <v>221</v>
      </c>
      <c r="D274" s="7"/>
      <c r="E274" s="7">
        <v>84.37122543848507</v>
      </c>
      <c r="F274" s="7">
        <v>89.66370947980856</v>
      </c>
      <c r="G274" s="7">
        <v>93.954431127490039</v>
      </c>
      <c r="H274" s="7">
        <v>87.43751443159816</v>
      </c>
      <c r="I274" s="90"/>
      <c r="J274" s="184">
        <f t="shared" si="13"/>
        <v>1.1135838153256654</v>
      </c>
    </row>
    <row r="275" spans="2:10" ht="15" thickBot="1" x14ac:dyDescent="0.4">
      <c r="B275" s="91">
        <f t="shared" si="14"/>
        <v>1.115686043561892</v>
      </c>
      <c r="C275" s="66" t="s">
        <v>29</v>
      </c>
      <c r="D275" s="87"/>
      <c r="E275" s="87">
        <v>84.531553577532279</v>
      </c>
      <c r="F275" s="87">
        <v>91.681032014416829</v>
      </c>
      <c r="G275" s="87">
        <v>94.310674567057092</v>
      </c>
      <c r="H275" s="87">
        <v>94.310674567057092</v>
      </c>
      <c r="J275" s="184">
        <f t="shared" si="13"/>
        <v>1.115686043561892</v>
      </c>
    </row>
    <row r="276" spans="2:10" ht="15" thickTop="1" x14ac:dyDescent="0.35">
      <c r="J276" s="184" t="e">
        <f t="shared" si="13"/>
        <v>#DIV/0!</v>
      </c>
    </row>
  </sheetData>
  <pageMargins left="0.7" right="0.7" top="0.75" bottom="0.75" header="0.3" footer="0.3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7D6BF-2CEA-47C2-B120-EDC3369F569F}">
  <sheetPr>
    <tabColor rgb="FFC00000"/>
  </sheetPr>
  <dimension ref="B1:AJ29"/>
  <sheetViews>
    <sheetView topLeftCell="U1" zoomScale="60" zoomScaleNormal="60" workbookViewId="0">
      <selection activeCell="AE32" sqref="AE32"/>
    </sheetView>
  </sheetViews>
  <sheetFormatPr defaultColWidth="8.7265625" defaultRowHeight="14.5" x14ac:dyDescent="0.35"/>
  <cols>
    <col min="1" max="5" width="8.7265625" style="252"/>
    <col min="6" max="6" width="9.453125" style="252" customWidth="1"/>
    <col min="7" max="7" width="10.453125" style="252" customWidth="1"/>
    <col min="8" max="9" width="8.7265625" style="252"/>
    <col min="10" max="10" width="12.81640625" style="252" customWidth="1"/>
    <col min="11" max="17" width="8.7265625" style="252"/>
    <col min="18" max="18" width="9.453125" style="252" bestFit="1" customWidth="1"/>
    <col min="19" max="28" width="8.7265625" style="252"/>
    <col min="29" max="29" width="10.81640625" style="252" customWidth="1"/>
    <col min="30" max="35" width="8.7265625" style="252"/>
    <col min="36" max="36" width="10.54296875" style="252" bestFit="1" customWidth="1"/>
    <col min="37" max="16384" width="8.7265625" style="252"/>
  </cols>
  <sheetData>
    <row r="1" spans="2:36" x14ac:dyDescent="0.35">
      <c r="B1" s="304" t="s">
        <v>250</v>
      </c>
      <c r="I1" s="304" t="s">
        <v>251</v>
      </c>
      <c r="U1" s="304"/>
      <c r="V1" s="264"/>
      <c r="W1" s="264"/>
      <c r="X1" s="264"/>
      <c r="Y1" s="264"/>
      <c r="Z1" s="264"/>
      <c r="AA1" s="264"/>
      <c r="AB1" s="265"/>
      <c r="AC1" s="266"/>
      <c r="AD1" s="267"/>
      <c r="AE1"/>
      <c r="AF1"/>
      <c r="AG1"/>
      <c r="AH1"/>
      <c r="AI1"/>
      <c r="AJ1"/>
    </row>
    <row r="2" spans="2:36" x14ac:dyDescent="0.35">
      <c r="B2" s="304" t="s">
        <v>235</v>
      </c>
      <c r="AE2"/>
      <c r="AF2"/>
      <c r="AG2"/>
      <c r="AH2"/>
      <c r="AI2"/>
      <c r="AJ2"/>
    </row>
    <row r="3" spans="2:36" x14ac:dyDescent="0.35">
      <c r="AD3" s="271"/>
      <c r="AE3"/>
      <c r="AF3"/>
      <c r="AG3"/>
      <c r="AH3"/>
      <c r="AI3"/>
      <c r="AJ3"/>
    </row>
    <row r="4" spans="2:36" x14ac:dyDescent="0.35">
      <c r="B4" s="260" t="s">
        <v>157</v>
      </c>
      <c r="C4" s="253" t="s">
        <v>230</v>
      </c>
      <c r="J4" s="261"/>
      <c r="U4" s="305" t="s">
        <v>147</v>
      </c>
      <c r="AD4"/>
      <c r="AF4"/>
      <c r="AG4"/>
      <c r="AH4"/>
      <c r="AI4"/>
      <c r="AJ4"/>
    </row>
    <row r="5" spans="2:36" x14ac:dyDescent="0.35">
      <c r="C5" s="254"/>
      <c r="D5" s="258" t="s">
        <v>52</v>
      </c>
      <c r="E5" s="258" t="s">
        <v>123</v>
      </c>
      <c r="F5" s="258" t="s">
        <v>227</v>
      </c>
      <c r="G5" s="258" t="s">
        <v>228</v>
      </c>
      <c r="I5" s="257" t="s">
        <v>241</v>
      </c>
      <c r="J5" s="257"/>
      <c r="K5" s="257"/>
      <c r="L5" s="257"/>
      <c r="U5" s="268"/>
      <c r="V5" s="280" t="s">
        <v>75</v>
      </c>
      <c r="W5" s="269"/>
      <c r="X5" s="282" t="s">
        <v>123</v>
      </c>
      <c r="Y5" s="282" t="s">
        <v>236</v>
      </c>
      <c r="Z5" s="281" t="s">
        <v>78</v>
      </c>
      <c r="AA5" s="270"/>
      <c r="AB5"/>
      <c r="AC5" s="271"/>
      <c r="AD5"/>
      <c r="AE5"/>
      <c r="AF5"/>
      <c r="AG5" s="74"/>
      <c r="AH5"/>
      <c r="AI5"/>
      <c r="AJ5"/>
    </row>
    <row r="6" spans="2:36" ht="15" thickBot="1" x14ac:dyDescent="0.4">
      <c r="C6" s="258" t="s">
        <v>229</v>
      </c>
      <c r="D6" s="255">
        <v>147964.4</v>
      </c>
      <c r="E6" s="255">
        <v>164607</v>
      </c>
      <c r="F6" s="255">
        <v>320459.89</v>
      </c>
      <c r="G6" s="255">
        <v>633031.30000000005</v>
      </c>
      <c r="I6" s="257" t="s">
        <v>157</v>
      </c>
      <c r="J6" s="257" t="s">
        <v>52</v>
      </c>
      <c r="K6" s="257" t="s">
        <v>123</v>
      </c>
      <c r="L6" s="257" t="s">
        <v>227</v>
      </c>
      <c r="U6" s="268"/>
      <c r="V6" s="272" t="s">
        <v>157</v>
      </c>
      <c r="W6" s="272" t="s">
        <v>158</v>
      </c>
      <c r="X6" s="272" t="s">
        <v>157</v>
      </c>
      <c r="Y6" s="272" t="s">
        <v>158</v>
      </c>
      <c r="Z6" s="272" t="s">
        <v>157</v>
      </c>
      <c r="AA6" s="272" t="s">
        <v>158</v>
      </c>
      <c r="AB6" s="283" t="s">
        <v>238</v>
      </c>
      <c r="AC6" s="283" t="s">
        <v>239</v>
      </c>
      <c r="AD6"/>
      <c r="AE6" s="4" t="s">
        <v>240</v>
      </c>
      <c r="AF6" s="247"/>
      <c r="AG6" s="87"/>
      <c r="AH6" s="87"/>
      <c r="AI6"/>
    </row>
    <row r="7" spans="2:36" ht="15" thickTop="1" x14ac:dyDescent="0.35">
      <c r="C7" s="258" t="s">
        <v>226</v>
      </c>
      <c r="D7" s="255">
        <v>41469.51</v>
      </c>
      <c r="E7" s="255">
        <v>62226.57</v>
      </c>
      <c r="F7" s="255">
        <v>323932.3</v>
      </c>
      <c r="G7" s="255">
        <v>427628.4</v>
      </c>
      <c r="I7" s="257" t="s">
        <v>225</v>
      </c>
      <c r="J7" s="256">
        <f>D7/D9*100</f>
        <v>21.891282394545012</v>
      </c>
      <c r="K7" s="256">
        <f>E7/E9*100</f>
        <v>27.432695156273144</v>
      </c>
      <c r="L7" s="256">
        <f>F7/F9*100</f>
        <v>50.269432187416299</v>
      </c>
      <c r="U7" s="273"/>
      <c r="V7" s="264"/>
      <c r="W7" s="264"/>
      <c r="X7" s="264"/>
      <c r="Y7" s="264"/>
      <c r="Z7" s="264"/>
      <c r="AA7" s="264"/>
      <c r="AB7" s="274"/>
      <c r="AC7" s="274"/>
      <c r="AD7" s="275"/>
      <c r="AE7" s="67" t="s">
        <v>0</v>
      </c>
      <c r="AF7" s="70" t="s">
        <v>1</v>
      </c>
      <c r="AG7" s="248" t="s">
        <v>237</v>
      </c>
      <c r="AH7" s="248" t="s">
        <v>168</v>
      </c>
      <c r="AI7"/>
      <c r="AJ7" s="286" t="s">
        <v>9</v>
      </c>
    </row>
    <row r="8" spans="2:36" x14ac:dyDescent="0.35">
      <c r="C8" s="254"/>
      <c r="D8" s="255"/>
      <c r="E8" s="255"/>
      <c r="F8" s="255"/>
      <c r="G8" s="255"/>
      <c r="J8" s="262"/>
      <c r="N8" s="501" t="s">
        <v>233</v>
      </c>
      <c r="O8" s="501"/>
      <c r="P8" s="501" t="s">
        <v>157</v>
      </c>
      <c r="Q8" s="501"/>
      <c r="R8" s="502" t="s">
        <v>228</v>
      </c>
      <c r="S8" s="502"/>
      <c r="U8" s="287" t="s">
        <v>81</v>
      </c>
      <c r="V8" s="288">
        <v>21.891283216531146</v>
      </c>
      <c r="W8" s="288">
        <v>59.789782187558515</v>
      </c>
      <c r="X8" s="288">
        <v>27.432695054357513</v>
      </c>
      <c r="Y8" s="288">
        <v>61.303966804596065</v>
      </c>
      <c r="Z8" s="288">
        <v>50.269432621914767</v>
      </c>
      <c r="AA8" s="288">
        <v>77.862402714716183</v>
      </c>
      <c r="AB8" s="289">
        <v>2022</v>
      </c>
      <c r="AC8" s="289">
        <v>12388571</v>
      </c>
      <c r="AD8" s="290"/>
      <c r="AE8" s="291" t="str">
        <f>U8</f>
        <v xml:space="preserve">  BOL</v>
      </c>
      <c r="AF8" s="291">
        <f>AB8*1</f>
        <v>2022</v>
      </c>
      <c r="AG8" s="291">
        <f>V8-Z8</f>
        <v>-28.378149405383621</v>
      </c>
      <c r="AH8" s="291">
        <f>W8-AA8</f>
        <v>-18.072620527157667</v>
      </c>
      <c r="AI8" s="292"/>
      <c r="AJ8" s="307">
        <f>'7A'!I29</f>
        <v>-41.036244391137785</v>
      </c>
    </row>
    <row r="9" spans="2:36" x14ac:dyDescent="0.35">
      <c r="C9" s="254" t="s">
        <v>9</v>
      </c>
      <c r="D9" s="255">
        <v>189433.9</v>
      </c>
      <c r="E9" s="255">
        <v>226833.6</v>
      </c>
      <c r="F9" s="255">
        <v>644392.19999999995</v>
      </c>
      <c r="G9" s="255">
        <v>1060659.7</v>
      </c>
      <c r="J9" s="262"/>
      <c r="N9" s="294" t="s">
        <v>244</v>
      </c>
      <c r="O9" s="295"/>
      <c r="P9" s="294" t="s">
        <v>244</v>
      </c>
      <c r="Q9" s="295"/>
      <c r="R9" s="294" t="s">
        <v>243</v>
      </c>
      <c r="S9" s="294"/>
      <c r="U9" s="276" t="s">
        <v>82</v>
      </c>
      <c r="V9" s="272">
        <v>88.353538254817366</v>
      </c>
      <c r="W9" s="272">
        <v>95.992216527243741</v>
      </c>
      <c r="X9" s="272">
        <v>94.447924808144975</v>
      </c>
      <c r="Y9" s="272">
        <v>98.640769718349603</v>
      </c>
      <c r="Z9" s="272">
        <v>95.775773051099762</v>
      </c>
      <c r="AA9" s="272">
        <v>99.222557541290868</v>
      </c>
      <c r="AB9" s="277">
        <v>2019</v>
      </c>
      <c r="AC9" s="277">
        <v>216422446</v>
      </c>
      <c r="AD9" s="277"/>
      <c r="AE9" s="7" t="str">
        <f t="shared" ref="AE9:AE21" si="0">U9</f>
        <v xml:space="preserve">  BRA</v>
      </c>
      <c r="AF9" s="7">
        <f t="shared" ref="AF9:AF21" si="1">AB9*1</f>
        <v>2019</v>
      </c>
      <c r="AG9" s="7">
        <f t="shared" ref="AG9:AH21" si="2">V9-Z9</f>
        <v>-7.422234796282396</v>
      </c>
      <c r="AH9" s="7">
        <f t="shared" si="2"/>
        <v>-3.2303410140471271</v>
      </c>
      <c r="AI9"/>
      <c r="AJ9" s="7">
        <f>'7A'!I30</f>
        <v>-5.4871305181501384</v>
      </c>
    </row>
    <row r="10" spans="2:36" x14ac:dyDescent="0.35">
      <c r="C10" s="252" t="s">
        <v>234</v>
      </c>
      <c r="J10" s="262"/>
      <c r="N10" s="306">
        <f>J15-L15</f>
        <v>-18.072624243414523</v>
      </c>
      <c r="O10" s="306"/>
      <c r="P10" s="306">
        <f>J7-L7</f>
        <v>-28.378149792871287</v>
      </c>
      <c r="Q10" s="306"/>
      <c r="R10" s="308">
        <f>J23-L23</f>
        <v>-41.036245621515306</v>
      </c>
      <c r="S10" s="293"/>
      <c r="U10" s="276" t="s">
        <v>83</v>
      </c>
      <c r="V10" s="272">
        <v>84.370674874506804</v>
      </c>
      <c r="W10" s="272">
        <v>88.630753037986793</v>
      </c>
      <c r="X10" s="272">
        <v>89.76600152979006</v>
      </c>
      <c r="Y10" s="272">
        <v>92.680726745425858</v>
      </c>
      <c r="Z10" s="272">
        <v>93.176993545997234</v>
      </c>
      <c r="AA10" s="272">
        <v>96.521106832722936</v>
      </c>
      <c r="AB10" s="277">
        <v>2013</v>
      </c>
      <c r="AC10" s="277">
        <v>19629590</v>
      </c>
      <c r="AD10" s="277"/>
      <c r="AE10" s="7" t="str">
        <f t="shared" si="0"/>
        <v xml:space="preserve">  CHL</v>
      </c>
      <c r="AF10" s="7">
        <f t="shared" si="1"/>
        <v>2013</v>
      </c>
      <c r="AG10" s="7">
        <f t="shared" si="2"/>
        <v>-8.8063186714904305</v>
      </c>
      <c r="AH10" s="7">
        <f t="shared" si="2"/>
        <v>-7.8903537947361428</v>
      </c>
      <c r="AI10"/>
      <c r="AJ10" s="7">
        <f>'7A'!I31</f>
        <v>-8.5241337199296083</v>
      </c>
    </row>
    <row r="11" spans="2:36" x14ac:dyDescent="0.35">
      <c r="J11" s="262"/>
      <c r="U11" s="276" t="s">
        <v>84</v>
      </c>
      <c r="V11" s="272">
        <v>55.846222756069366</v>
      </c>
      <c r="W11" s="272">
        <v>73.853884481740351</v>
      </c>
      <c r="X11" s="272">
        <v>70.78759835517107</v>
      </c>
      <c r="Y11" s="272">
        <v>83.906910972343681</v>
      </c>
      <c r="Z11" s="272">
        <v>77.656984809741303</v>
      </c>
      <c r="AA11" s="272">
        <v>91.286807205086717</v>
      </c>
      <c r="AB11" s="277">
        <v>2021</v>
      </c>
      <c r="AC11" s="277">
        <v>52085168</v>
      </c>
      <c r="AD11" s="277"/>
      <c r="AE11" s="7" t="str">
        <f t="shared" si="0"/>
        <v xml:space="preserve">  COL</v>
      </c>
      <c r="AF11" s="7">
        <f t="shared" si="1"/>
        <v>2021</v>
      </c>
      <c r="AG11" s="7">
        <f t="shared" si="2"/>
        <v>-21.810762053671937</v>
      </c>
      <c r="AH11" s="7">
        <f t="shared" si="2"/>
        <v>-17.432922723346366</v>
      </c>
      <c r="AI11"/>
      <c r="AJ11" s="7">
        <f>'7A'!I32</f>
        <v>-23.653201411787293</v>
      </c>
    </row>
    <row r="12" spans="2:36" x14ac:dyDescent="0.35">
      <c r="B12" s="260" t="s">
        <v>233</v>
      </c>
      <c r="C12" s="253" t="s">
        <v>230</v>
      </c>
      <c r="J12" s="262"/>
      <c r="U12" s="276" t="s">
        <v>85</v>
      </c>
      <c r="V12" s="272">
        <v>82.784864657875218</v>
      </c>
      <c r="W12" s="272">
        <v>90.421087728244459</v>
      </c>
      <c r="X12" s="272">
        <v>92.899514650368502</v>
      </c>
      <c r="Y12" s="272">
        <v>94.333578275551744</v>
      </c>
      <c r="Z12" s="272">
        <v>93.708194857810028</v>
      </c>
      <c r="AA12" s="272">
        <v>96.925517396000345</v>
      </c>
      <c r="AB12" s="277">
        <v>2023</v>
      </c>
      <c r="AC12" s="277">
        <v>5212173</v>
      </c>
      <c r="AD12" s="277"/>
      <c r="AE12" s="7" t="str">
        <f t="shared" si="0"/>
        <v xml:space="preserve">  CRI</v>
      </c>
      <c r="AF12" s="7">
        <f t="shared" si="1"/>
        <v>2023</v>
      </c>
      <c r="AG12" s="7">
        <f t="shared" si="2"/>
        <v>-10.92333019993481</v>
      </c>
      <c r="AH12" s="7">
        <f t="shared" si="2"/>
        <v>-6.5044296677558862</v>
      </c>
      <c r="AI12"/>
      <c r="AJ12" s="7">
        <f>'7A'!I33</f>
        <v>-9.1679162839086104</v>
      </c>
    </row>
    <row r="13" spans="2:36" x14ac:dyDescent="0.35">
      <c r="C13" s="254"/>
      <c r="D13" s="258" t="s">
        <v>52</v>
      </c>
      <c r="E13" s="258" t="s">
        <v>123</v>
      </c>
      <c r="F13" s="258" t="s">
        <v>227</v>
      </c>
      <c r="G13" s="258" t="s">
        <v>228</v>
      </c>
      <c r="I13" s="257" t="s">
        <v>241</v>
      </c>
      <c r="J13" s="263"/>
      <c r="K13" s="259"/>
      <c r="L13" s="259"/>
      <c r="U13" s="276" t="s">
        <v>86</v>
      </c>
      <c r="V13" s="272">
        <v>75.463419486252931</v>
      </c>
      <c r="W13" s="272">
        <v>84.906625702525545</v>
      </c>
      <c r="X13" s="272">
        <v>84.460171621596146</v>
      </c>
      <c r="Y13" s="272">
        <v>92.089182839083833</v>
      </c>
      <c r="Z13" s="272">
        <v>83.510440360085241</v>
      </c>
      <c r="AA13" s="272">
        <v>92.015613350209676</v>
      </c>
      <c r="AB13" s="277">
        <v>2022</v>
      </c>
      <c r="AC13" s="277">
        <v>11332973</v>
      </c>
      <c r="AD13" s="277"/>
      <c r="AE13" s="7" t="str">
        <f t="shared" si="0"/>
        <v xml:space="preserve">  DOM</v>
      </c>
      <c r="AF13" s="7">
        <f t="shared" si="1"/>
        <v>2022</v>
      </c>
      <c r="AG13" s="7">
        <f t="shared" si="2"/>
        <v>-8.0470208738323095</v>
      </c>
      <c r="AH13" s="7">
        <f t="shared" si="2"/>
        <v>-7.1089876476841312</v>
      </c>
      <c r="AI13"/>
      <c r="AJ13" s="7">
        <f>'7A'!I34</f>
        <v>-8.4652908948125116</v>
      </c>
    </row>
    <row r="14" spans="2:36" x14ac:dyDescent="0.35">
      <c r="C14" s="258" t="s">
        <v>229</v>
      </c>
      <c r="D14" s="255">
        <v>23607.77</v>
      </c>
      <c r="E14" s="255">
        <v>73636.23</v>
      </c>
      <c r="F14" s="255">
        <v>516888.3</v>
      </c>
      <c r="G14" s="255">
        <v>614132.30000000005</v>
      </c>
      <c r="I14" s="257" t="s">
        <v>233</v>
      </c>
      <c r="J14" s="257" t="s">
        <v>52</v>
      </c>
      <c r="K14" s="257" t="s">
        <v>123</v>
      </c>
      <c r="L14" s="257" t="s">
        <v>227</v>
      </c>
      <c r="U14" s="276" t="s">
        <v>87</v>
      </c>
      <c r="V14" s="272">
        <v>46.191559196697433</v>
      </c>
      <c r="W14" s="272">
        <v>77.159317807367131</v>
      </c>
      <c r="X14" s="272">
        <v>63.871123053406301</v>
      </c>
      <c r="Y14" s="272">
        <v>83.813294546302927</v>
      </c>
      <c r="Z14" s="272">
        <v>78.504486349230646</v>
      </c>
      <c r="AA14" s="272">
        <v>90.960692240885024</v>
      </c>
      <c r="AB14" s="277">
        <v>2017</v>
      </c>
      <c r="AC14" s="277">
        <v>18190484</v>
      </c>
      <c r="AD14" s="277"/>
      <c r="AE14" s="7" t="str">
        <f t="shared" si="0"/>
        <v xml:space="preserve">  ECU</v>
      </c>
      <c r="AF14" s="7">
        <f t="shared" si="1"/>
        <v>2017</v>
      </c>
      <c r="AG14" s="7">
        <f t="shared" si="2"/>
        <v>-32.312927152533213</v>
      </c>
      <c r="AH14" s="7">
        <f t="shared" si="2"/>
        <v>-13.801374433517893</v>
      </c>
      <c r="AI14"/>
      <c r="AJ14" s="7">
        <f>'7A'!I35</f>
        <v>-30.665529163919643</v>
      </c>
    </row>
    <row r="15" spans="2:36" x14ac:dyDescent="0.35">
      <c r="C15" s="258" t="s">
        <v>226</v>
      </c>
      <c r="D15" s="255">
        <v>35103.11</v>
      </c>
      <c r="E15" s="255">
        <v>116657.8</v>
      </c>
      <c r="F15" s="255">
        <v>1818000.4</v>
      </c>
      <c r="G15" s="255">
        <v>1969761.3</v>
      </c>
      <c r="I15" s="257" t="s">
        <v>225</v>
      </c>
      <c r="J15" s="256">
        <f>D15/D17*100</f>
        <v>59.789776649613046</v>
      </c>
      <c r="K15" s="256">
        <f>E15/E17*100</f>
        <v>61.303982259030768</v>
      </c>
      <c r="L15" s="256">
        <f>F15/F17*100</f>
        <v>77.862400893027569</v>
      </c>
      <c r="U15" s="276" t="s">
        <v>88</v>
      </c>
      <c r="V15" s="272">
        <v>4.7839485499073966</v>
      </c>
      <c r="W15" s="272">
        <v>17.527275261488874</v>
      </c>
      <c r="X15" s="272">
        <v>16.224691405457055</v>
      </c>
      <c r="Y15" s="272">
        <v>31.641741833485664</v>
      </c>
      <c r="Z15" s="272">
        <v>42.06045593070494</v>
      </c>
      <c r="AA15" s="272">
        <v>64.356522747579803</v>
      </c>
      <c r="AB15" s="277">
        <v>2006</v>
      </c>
      <c r="AC15" s="277">
        <v>18092026</v>
      </c>
      <c r="AD15" s="277"/>
      <c r="AE15" s="7" t="str">
        <f t="shared" si="0"/>
        <v xml:space="preserve">  GTM</v>
      </c>
      <c r="AF15" s="7">
        <f t="shared" si="1"/>
        <v>2006</v>
      </c>
      <c r="AG15" s="7">
        <f t="shared" si="2"/>
        <v>-37.27650738079754</v>
      </c>
      <c r="AH15" s="7">
        <f t="shared" si="2"/>
        <v>-46.829247486090928</v>
      </c>
      <c r="AI15"/>
      <c r="AJ15" s="7">
        <f>'7A'!I36</f>
        <v>-50.500717103969805</v>
      </c>
    </row>
    <row r="16" spans="2:36" x14ac:dyDescent="0.35">
      <c r="C16" s="254"/>
      <c r="D16" s="255"/>
      <c r="E16" s="255"/>
      <c r="F16" s="255"/>
      <c r="G16" s="255"/>
      <c r="J16" s="262"/>
      <c r="U16" s="276" t="s">
        <v>89</v>
      </c>
      <c r="V16" s="272">
        <v>44.919971520579232</v>
      </c>
      <c r="W16" s="272">
        <v>75.676178611956658</v>
      </c>
      <c r="X16" s="272">
        <v>61.000403725513806</v>
      </c>
      <c r="Y16" s="272">
        <v>82.660141516930551</v>
      </c>
      <c r="Z16" s="272">
        <v>74.43265817100783</v>
      </c>
      <c r="AA16" s="272">
        <v>91.873701782416589</v>
      </c>
      <c r="AB16" s="277">
        <v>2023</v>
      </c>
      <c r="AC16" s="277">
        <v>10593798</v>
      </c>
      <c r="AD16" s="277"/>
      <c r="AE16" s="7" t="str">
        <f t="shared" si="0"/>
        <v xml:space="preserve">  HND</v>
      </c>
      <c r="AF16" s="7">
        <f t="shared" si="1"/>
        <v>2023</v>
      </c>
      <c r="AG16" s="7">
        <f t="shared" si="2"/>
        <v>-29.512686650428599</v>
      </c>
      <c r="AH16" s="7">
        <f t="shared" si="2"/>
        <v>-16.197523170459931</v>
      </c>
      <c r="AI16"/>
      <c r="AJ16" s="7">
        <f>'7A'!I37</f>
        <v>-30.572530157572601</v>
      </c>
    </row>
    <row r="17" spans="2:36" x14ac:dyDescent="0.35">
      <c r="C17" s="254" t="s">
        <v>9</v>
      </c>
      <c r="D17" s="255">
        <v>58710.89</v>
      </c>
      <c r="E17" s="255">
        <v>190294</v>
      </c>
      <c r="F17" s="255">
        <v>2334888.7000000002</v>
      </c>
      <c r="G17" s="255">
        <v>2583893.6</v>
      </c>
      <c r="U17" s="276" t="s">
        <v>90</v>
      </c>
      <c r="V17" s="272">
        <v>61.627830578099243</v>
      </c>
      <c r="W17" s="272">
        <v>76.243488228122203</v>
      </c>
      <c r="X17" s="272">
        <v>78.918980222328159</v>
      </c>
      <c r="Y17" s="272">
        <v>86.90188871891668</v>
      </c>
      <c r="Z17" s="272">
        <v>87.420772690276422</v>
      </c>
      <c r="AA17" s="272">
        <v>94.451352104057122</v>
      </c>
      <c r="AB17" s="277">
        <v>2022</v>
      </c>
      <c r="AC17" s="277">
        <v>128455567</v>
      </c>
      <c r="AD17" s="277"/>
      <c r="AE17" s="7" t="str">
        <f t="shared" si="0"/>
        <v xml:space="preserve">  MEX</v>
      </c>
      <c r="AF17" s="7">
        <f t="shared" si="1"/>
        <v>2022</v>
      </c>
      <c r="AG17" s="7">
        <f t="shared" si="2"/>
        <v>-25.79294211217718</v>
      </c>
      <c r="AH17" s="7">
        <f t="shared" si="2"/>
        <v>-18.207863875934919</v>
      </c>
      <c r="AI17"/>
      <c r="AJ17" s="7">
        <f>'7A'!I38</f>
        <v>-24.981351483938525</v>
      </c>
    </row>
    <row r="18" spans="2:36" x14ac:dyDescent="0.35">
      <c r="C18" s="252" t="s">
        <v>232</v>
      </c>
      <c r="J18" s="262"/>
      <c r="U18" s="276" t="s">
        <v>91</v>
      </c>
      <c r="V18" s="272">
        <v>6.1951489730287594</v>
      </c>
      <c r="W18" s="272">
        <v>39.450840690542435</v>
      </c>
      <c r="X18" s="272">
        <v>11.015976180846703</v>
      </c>
      <c r="Y18" s="272">
        <v>50.21997931037162</v>
      </c>
      <c r="Z18" s="272">
        <v>24.356001572087219</v>
      </c>
      <c r="AA18" s="272">
        <v>68.039914555894967</v>
      </c>
      <c r="AB18" s="277">
        <v>2022</v>
      </c>
      <c r="AC18" s="277">
        <v>34352719</v>
      </c>
      <c r="AD18" s="277"/>
      <c r="AE18" s="7" t="str">
        <f t="shared" si="0"/>
        <v xml:space="preserve">  PER</v>
      </c>
      <c r="AF18" s="7">
        <f t="shared" si="1"/>
        <v>2022</v>
      </c>
      <c r="AG18" s="7">
        <f t="shared" si="2"/>
        <v>-18.160852599058458</v>
      </c>
      <c r="AH18" s="7">
        <f t="shared" si="2"/>
        <v>-28.589073865352532</v>
      </c>
      <c r="AI18"/>
      <c r="AJ18" s="7">
        <f>'7A'!I39</f>
        <v>-39.029293158307112</v>
      </c>
    </row>
    <row r="19" spans="2:36" x14ac:dyDescent="0.35">
      <c r="J19" s="261"/>
      <c r="U19" s="276" t="s">
        <v>92</v>
      </c>
      <c r="V19" s="272">
        <v>80.730400486189495</v>
      </c>
      <c r="W19" s="272">
        <v>84.930328847838197</v>
      </c>
      <c r="X19" s="272">
        <v>84.616986734454102</v>
      </c>
      <c r="Y19" s="272">
        <v>94.465267913571822</v>
      </c>
      <c r="Z19" s="272">
        <v>92.841846585922411</v>
      </c>
      <c r="AA19" s="272">
        <v>96.918486371810232</v>
      </c>
      <c r="AB19" s="277">
        <v>2022</v>
      </c>
      <c r="AC19" s="277">
        <v>6861524</v>
      </c>
      <c r="AD19" s="277"/>
      <c r="AE19" s="7" t="str">
        <f t="shared" si="0"/>
        <v xml:space="preserve">  PRY</v>
      </c>
      <c r="AF19" s="7">
        <f t="shared" si="1"/>
        <v>2022</v>
      </c>
      <c r="AG19" s="7">
        <f t="shared" si="2"/>
        <v>-12.111446099732916</v>
      </c>
      <c r="AH19" s="7">
        <f t="shared" si="2"/>
        <v>-11.988157523972035</v>
      </c>
      <c r="AI19"/>
      <c r="AJ19" s="7">
        <f>'7A'!I40</f>
        <v>-13.875688349381235</v>
      </c>
    </row>
    <row r="20" spans="2:36" x14ac:dyDescent="0.35">
      <c r="B20" s="260" t="s">
        <v>231</v>
      </c>
      <c r="C20" s="253" t="s">
        <v>230</v>
      </c>
      <c r="U20" s="276" t="s">
        <v>93</v>
      </c>
      <c r="V20" s="272">
        <v>70.579085080075799</v>
      </c>
      <c r="W20" s="272">
        <v>78.321039942778953</v>
      </c>
      <c r="X20" s="272">
        <v>70.53567894921639</v>
      </c>
      <c r="Y20" s="272">
        <v>79.594776222146663</v>
      </c>
      <c r="Z20" s="272">
        <v>74.836380300956705</v>
      </c>
      <c r="AA20" s="272">
        <v>87.831791008525613</v>
      </c>
      <c r="AB20" s="277">
        <v>2023</v>
      </c>
      <c r="AC20" s="277">
        <v>6364943</v>
      </c>
      <c r="AD20" s="277"/>
      <c r="AE20" s="7" t="str">
        <f t="shared" si="0"/>
        <v xml:space="preserve">  SLV</v>
      </c>
      <c r="AF20" s="7">
        <f t="shared" si="1"/>
        <v>2023</v>
      </c>
      <c r="AG20" s="7">
        <f t="shared" si="2"/>
        <v>-4.2572952208809056</v>
      </c>
      <c r="AH20" s="7">
        <f t="shared" si="2"/>
        <v>-9.5107510657466605</v>
      </c>
      <c r="AI20"/>
      <c r="AJ20" s="7">
        <f>'7A'!I41</f>
        <v>-10.488238668060532</v>
      </c>
    </row>
    <row r="21" spans="2:36" x14ac:dyDescent="0.35">
      <c r="C21" s="254"/>
      <c r="D21" s="258" t="s">
        <v>52</v>
      </c>
      <c r="E21" s="258" t="s">
        <v>123</v>
      </c>
      <c r="F21" s="258" t="s">
        <v>227</v>
      </c>
      <c r="G21" s="258" t="s">
        <v>228</v>
      </c>
      <c r="I21" s="257" t="s">
        <v>241</v>
      </c>
      <c r="J21" s="259"/>
      <c r="K21" s="259"/>
      <c r="L21" s="259"/>
      <c r="U21" s="276" t="s">
        <v>94</v>
      </c>
      <c r="V21" s="272">
        <v>91.337491337491343</v>
      </c>
      <c r="W21" s="272">
        <v>91.516204578076596</v>
      </c>
      <c r="X21" s="272">
        <v>98.192836273130609</v>
      </c>
      <c r="Y21" s="272">
        <v>96.439332795265003</v>
      </c>
      <c r="Z21" s="272">
        <v>98.875237094221546</v>
      </c>
      <c r="AA21" s="272">
        <v>99.227366011117184</v>
      </c>
      <c r="AB21" s="277">
        <v>2022</v>
      </c>
      <c r="AC21" s="277">
        <v>3423109</v>
      </c>
      <c r="AD21" s="277"/>
      <c r="AE21" s="7" t="str">
        <f t="shared" si="0"/>
        <v xml:space="preserve">  URY</v>
      </c>
      <c r="AF21" s="7">
        <f t="shared" si="1"/>
        <v>2022</v>
      </c>
      <c r="AG21" s="7">
        <f>V21-Z21</f>
        <v>-7.5377457567302031</v>
      </c>
      <c r="AH21" s="7">
        <f t="shared" si="2"/>
        <v>-7.7111614330405871</v>
      </c>
      <c r="AI21"/>
      <c r="AJ21" s="7">
        <f>'7A'!I42</f>
        <v>-7.6849273115811201</v>
      </c>
    </row>
    <row r="22" spans="2:36" x14ac:dyDescent="0.35">
      <c r="C22" s="258" t="s">
        <v>229</v>
      </c>
      <c r="D22" s="255">
        <v>171572.2</v>
      </c>
      <c r="E22" s="255">
        <v>238243.3</v>
      </c>
      <c r="F22" s="255">
        <v>837348.1</v>
      </c>
      <c r="G22" s="254">
        <v>1247163.6000000001</v>
      </c>
      <c r="I22" s="257" t="s">
        <v>228</v>
      </c>
      <c r="J22" s="257" t="s">
        <v>52</v>
      </c>
      <c r="K22" s="257" t="s">
        <v>123</v>
      </c>
      <c r="L22" s="257" t="s">
        <v>227</v>
      </c>
      <c r="U22" s="278" t="s">
        <v>95</v>
      </c>
      <c r="V22" s="284"/>
      <c r="W22" s="285"/>
      <c r="X22" s="285"/>
      <c r="Y22" s="285"/>
      <c r="Z22" s="285"/>
      <c r="AA22" s="285"/>
      <c r="AB22" s="279">
        <v>2021</v>
      </c>
      <c r="AC22" s="279">
        <v>28838499</v>
      </c>
      <c r="AD22" s="277"/>
      <c r="AE22" s="249"/>
      <c r="AF22" s="7"/>
      <c r="AG22" s="9"/>
      <c r="AH22" s="9"/>
      <c r="AI22"/>
      <c r="AJ22" s="7"/>
    </row>
    <row r="23" spans="2:36" x14ac:dyDescent="0.35">
      <c r="C23" s="258" t="s">
        <v>226</v>
      </c>
      <c r="D23" s="255">
        <v>76572.62</v>
      </c>
      <c r="E23" s="255">
        <v>178884.3</v>
      </c>
      <c r="F23" s="255">
        <v>2141932.7000000002</v>
      </c>
      <c r="G23" s="254">
        <v>2397389.7000000002</v>
      </c>
      <c r="I23" s="257" t="s">
        <v>225</v>
      </c>
      <c r="J23" s="256">
        <f>D23/D25*100</f>
        <v>30.85803933832182</v>
      </c>
      <c r="K23" s="256">
        <f>E23/E25*100</f>
        <v>42.884791128661831</v>
      </c>
      <c r="L23" s="256">
        <f>F23/F25*100</f>
        <v>71.894284959837123</v>
      </c>
      <c r="U23"/>
      <c r="V23" s="7"/>
      <c r="W23" s="7"/>
      <c r="X23" s="74"/>
      <c r="Y23" s="74"/>
      <c r="Z23" s="7"/>
      <c r="AA23" s="7"/>
      <c r="AB23"/>
      <c r="AC23"/>
      <c r="AD23" s="277"/>
      <c r="AE23" s="4" t="s">
        <v>221</v>
      </c>
      <c r="AF23" s="7"/>
      <c r="AG23" s="7">
        <f>AVERAGE(AG8:AG22)</f>
        <v>-18.025015640923893</v>
      </c>
      <c r="AH23" s="7">
        <f>AVERAGE(AH8:AH22)</f>
        <v>-15.219629159203057</v>
      </c>
      <c r="AI23"/>
      <c r="AJ23" s="7">
        <v>-20.750797887743005</v>
      </c>
    </row>
    <row r="24" spans="2:36" ht="15" thickBot="1" x14ac:dyDescent="0.4">
      <c r="C24" s="254"/>
      <c r="D24" s="255"/>
      <c r="E24" s="255"/>
      <c r="F24" s="255"/>
      <c r="G24" s="254"/>
      <c r="U24"/>
      <c r="V24"/>
      <c r="W24"/>
      <c r="X24"/>
      <c r="Y24"/>
      <c r="Z24"/>
      <c r="AA24"/>
      <c r="AB24"/>
      <c r="AC24"/>
      <c r="AD24" s="277"/>
      <c r="AE24" s="66" t="s">
        <v>28</v>
      </c>
      <c r="AF24" s="87"/>
      <c r="AG24" s="87">
        <f>SUMPRODUCT(AG8:AG21,$AC8:$AC21)/SUM($AC8:$AC21)</f>
        <v>-16.677957285430058</v>
      </c>
      <c r="AH24" s="87">
        <f>SUMPRODUCT(AH8:AH21,$AC8:$AC21)/SUM($AC8:$AC21)</f>
        <v>-12.624922093841745</v>
      </c>
      <c r="AI24"/>
      <c r="AJ24" s="87">
        <v>-17.077228616303124</v>
      </c>
    </row>
    <row r="25" spans="2:36" ht="15" thickTop="1" x14ac:dyDescent="0.35">
      <c r="C25" s="254" t="s">
        <v>9</v>
      </c>
      <c r="D25" s="255">
        <v>248144.8</v>
      </c>
      <c r="E25" s="255">
        <v>417127.6</v>
      </c>
      <c r="F25" s="255">
        <v>2979280.9</v>
      </c>
      <c r="G25" s="254">
        <v>3644553.3</v>
      </c>
      <c r="U25"/>
      <c r="V25"/>
      <c r="W25"/>
      <c r="X25"/>
      <c r="Y25"/>
      <c r="Z25"/>
      <c r="AA25"/>
      <c r="AB25"/>
      <c r="AC25"/>
      <c r="AD25" s="277"/>
      <c r="AE25"/>
      <c r="AF25" s="7"/>
      <c r="AG25" s="7"/>
      <c r="AH25" s="7"/>
      <c r="AI25"/>
      <c r="AJ25" s="7"/>
    </row>
    <row r="26" spans="2:36" x14ac:dyDescent="0.35">
      <c r="AE26" s="253" t="s">
        <v>252</v>
      </c>
      <c r="AJ26" s="253" t="s">
        <v>249</v>
      </c>
    </row>
    <row r="27" spans="2:36" x14ac:dyDescent="0.35">
      <c r="J27" s="296" t="s">
        <v>52</v>
      </c>
      <c r="K27" s="297"/>
      <c r="L27" s="296" t="s">
        <v>227</v>
      </c>
    </row>
    <row r="28" spans="2:36" x14ac:dyDescent="0.35">
      <c r="J28" s="296" t="s">
        <v>242</v>
      </c>
      <c r="K28" s="297"/>
      <c r="L28" s="296" t="s">
        <v>242</v>
      </c>
    </row>
    <row r="29" spans="2:36" x14ac:dyDescent="0.35">
      <c r="I29" s="253" t="s">
        <v>224</v>
      </c>
      <c r="J29" s="298">
        <f>J7-J15</f>
        <v>-37.89849425506803</v>
      </c>
      <c r="K29" s="298">
        <f>K7-K15</f>
        <v>-33.87128710275762</v>
      </c>
      <c r="L29" s="298">
        <f>L7-L15</f>
        <v>-27.59296870561127</v>
      </c>
    </row>
  </sheetData>
  <mergeCells count="3">
    <mergeCell ref="N8:O8"/>
    <mergeCell ref="P8:Q8"/>
    <mergeCell ref="R8:S8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D4834-C43F-438D-B54A-9EA9124F98FF}">
  <sheetPr>
    <tabColor rgb="FF002060"/>
  </sheetPr>
  <dimension ref="C7:AO278"/>
  <sheetViews>
    <sheetView showGridLines="0" topLeftCell="A24" zoomScale="30" zoomScaleNormal="30" zoomScaleSheetLayoutView="30" workbookViewId="0">
      <selection activeCell="AQ46" sqref="AQ46"/>
    </sheetView>
  </sheetViews>
  <sheetFormatPr defaultColWidth="8.7265625" defaultRowHeight="14.5" x14ac:dyDescent="0.35"/>
  <cols>
    <col min="1" max="3" width="8.7265625" style="90"/>
    <col min="4" max="6" width="8.81640625" style="91" bestFit="1" customWidth="1"/>
    <col min="7" max="7" width="11" style="91" bestFit="1" customWidth="1"/>
    <col min="8" max="8" width="8.81640625" style="92" bestFit="1" customWidth="1"/>
    <col min="9" max="9" width="8.81640625" style="90" bestFit="1" customWidth="1"/>
    <col min="10" max="13" width="8.7265625" style="90"/>
    <col min="14" max="14" width="33.54296875" style="90" bestFit="1" customWidth="1"/>
    <col min="15" max="15" width="41.1796875" style="90" customWidth="1"/>
    <col min="16" max="19" width="8.81640625" style="90" bestFit="1" customWidth="1"/>
    <col min="20" max="16384" width="8.7265625" style="90"/>
  </cols>
  <sheetData>
    <row r="7" spans="9:12" x14ac:dyDescent="0.35">
      <c r="I7" s="167"/>
      <c r="J7" s="167"/>
      <c r="K7" s="167"/>
      <c r="L7" s="167"/>
    </row>
    <row r="8" spans="9:12" x14ac:dyDescent="0.35">
      <c r="I8" s="167"/>
      <c r="J8" s="167"/>
      <c r="K8" s="167"/>
      <c r="L8" s="167"/>
    </row>
    <row r="9" spans="9:12" x14ac:dyDescent="0.35">
      <c r="I9" s="167"/>
      <c r="J9" s="167"/>
      <c r="K9" s="167"/>
      <c r="L9" s="167"/>
    </row>
    <row r="10" spans="9:12" x14ac:dyDescent="0.35">
      <c r="I10" s="167"/>
      <c r="J10" s="167"/>
      <c r="K10" s="167"/>
      <c r="L10" s="167"/>
    </row>
    <row r="11" spans="9:12" x14ac:dyDescent="0.35">
      <c r="I11" s="167"/>
      <c r="J11" s="167"/>
      <c r="K11" s="167"/>
      <c r="L11" s="167"/>
    </row>
    <row r="12" spans="9:12" x14ac:dyDescent="0.35">
      <c r="I12" s="167"/>
      <c r="J12" s="167"/>
      <c r="K12" s="167"/>
      <c r="L12" s="167"/>
    </row>
    <row r="13" spans="9:12" x14ac:dyDescent="0.35">
      <c r="I13" s="167"/>
      <c r="J13" s="167"/>
      <c r="K13" s="167"/>
      <c r="L13" s="167"/>
    </row>
    <row r="14" spans="9:12" x14ac:dyDescent="0.35">
      <c r="I14" s="167"/>
      <c r="J14" s="167"/>
      <c r="K14" s="167"/>
      <c r="L14" s="167"/>
    </row>
    <row r="15" spans="9:12" x14ac:dyDescent="0.35">
      <c r="I15" s="167"/>
      <c r="J15" s="167"/>
      <c r="K15" s="167"/>
      <c r="L15" s="167"/>
    </row>
    <row r="16" spans="9:12" x14ac:dyDescent="0.35">
      <c r="I16" s="167"/>
      <c r="J16" s="167"/>
      <c r="K16" s="167"/>
      <c r="L16" s="167"/>
    </row>
    <row r="17" spans="3:41" x14ac:dyDescent="0.35">
      <c r="I17" s="167"/>
      <c r="J17" s="167"/>
      <c r="K17" s="167"/>
      <c r="L17" s="167"/>
      <c r="AO17" s="90" t="s">
        <v>148</v>
      </c>
    </row>
    <row r="18" spans="3:41" x14ac:dyDescent="0.35">
      <c r="I18" s="167"/>
      <c r="J18" s="167"/>
      <c r="K18" s="167"/>
      <c r="L18" s="167"/>
    </row>
    <row r="19" spans="3:41" x14ac:dyDescent="0.35">
      <c r="I19" s="167"/>
      <c r="J19" s="167"/>
      <c r="K19" s="167"/>
      <c r="L19" s="167"/>
    </row>
    <row r="20" spans="3:41" x14ac:dyDescent="0.35">
      <c r="I20" s="167"/>
      <c r="J20" s="167"/>
      <c r="K20" s="167"/>
      <c r="L20" s="167"/>
    </row>
    <row r="21" spans="3:41" x14ac:dyDescent="0.35">
      <c r="I21" s="167"/>
      <c r="J21" s="167"/>
      <c r="K21" s="167"/>
      <c r="L21" s="167"/>
    </row>
    <row r="22" spans="3:41" x14ac:dyDescent="0.35">
      <c r="I22" s="167"/>
      <c r="J22" s="167"/>
      <c r="K22" s="167"/>
      <c r="L22" s="167"/>
    </row>
    <row r="23" spans="3:41" x14ac:dyDescent="0.35">
      <c r="I23" s="167"/>
      <c r="J23" s="167"/>
      <c r="K23" s="167"/>
      <c r="L23" s="167"/>
    </row>
    <row r="24" spans="3:41" x14ac:dyDescent="0.35">
      <c r="I24" s="167"/>
      <c r="J24" s="167"/>
      <c r="K24" s="167"/>
      <c r="L24" s="167"/>
    </row>
    <row r="25" spans="3:41" x14ac:dyDescent="0.35">
      <c r="I25" s="167"/>
      <c r="J25" s="167"/>
      <c r="K25" s="167"/>
      <c r="L25" s="167"/>
    </row>
    <row r="26" spans="3:41" x14ac:dyDescent="0.35">
      <c r="I26" s="167"/>
      <c r="J26" s="167"/>
      <c r="K26" s="167"/>
      <c r="L26" s="167"/>
    </row>
    <row r="27" spans="3:41" ht="15" thickBot="1" x14ac:dyDescent="0.4">
      <c r="C27" s="155" t="s">
        <v>147</v>
      </c>
      <c r="D27" s="154"/>
      <c r="E27" s="146"/>
      <c r="F27" s="146"/>
      <c r="G27" s="146"/>
      <c r="H27" s="145"/>
      <c r="I27" s="167" t="s">
        <v>146</v>
      </c>
      <c r="J27" s="167"/>
      <c r="K27" s="167"/>
      <c r="L27" s="167"/>
      <c r="N27" s="163"/>
      <c r="O27" s="163"/>
      <c r="P27" s="159" t="s">
        <v>75</v>
      </c>
      <c r="Q27" s="159" t="s">
        <v>76</v>
      </c>
      <c r="R27" s="159" t="s">
        <v>78</v>
      </c>
      <c r="S27" s="159" t="s">
        <v>77</v>
      </c>
      <c r="T27" s="91"/>
    </row>
    <row r="28" spans="3:41" ht="15" thickTop="1" x14ac:dyDescent="0.35">
      <c r="C28" s="153" t="s">
        <v>0</v>
      </c>
      <c r="D28" s="152" t="s">
        <v>75</v>
      </c>
      <c r="E28" s="152" t="s">
        <v>76</v>
      </c>
      <c r="F28" s="152" t="s">
        <v>78</v>
      </c>
      <c r="G28" s="152" t="s">
        <v>77</v>
      </c>
      <c r="H28" s="151" t="s">
        <v>1</v>
      </c>
      <c r="I28" s="164" t="s">
        <v>52</v>
      </c>
      <c r="J28" s="164" t="s">
        <v>123</v>
      </c>
      <c r="K28" s="164" t="s">
        <v>123</v>
      </c>
      <c r="L28" s="164" t="s">
        <v>123</v>
      </c>
      <c r="N28" s="162" t="s">
        <v>162</v>
      </c>
      <c r="O28" s="160" t="s">
        <v>147</v>
      </c>
      <c r="P28" s="159">
        <v>73.890638657938624</v>
      </c>
      <c r="Q28" s="159">
        <v>83.52925679015452</v>
      </c>
      <c r="R28" s="159">
        <v>91.327175850132846</v>
      </c>
      <c r="S28" s="159">
        <v>79.882452190912645</v>
      </c>
      <c r="T28" s="91"/>
    </row>
    <row r="29" spans="3:41" x14ac:dyDescent="0.35">
      <c r="C29" s="90" t="s">
        <v>81</v>
      </c>
      <c r="D29" s="91">
        <v>30.858042213911201</v>
      </c>
      <c r="E29" s="91">
        <v>42.884801196731821</v>
      </c>
      <c r="F29" s="91">
        <v>71.89428660504899</v>
      </c>
      <c r="G29" s="91">
        <v>38.398853062922285</v>
      </c>
      <c r="H29" s="92">
        <v>2022</v>
      </c>
      <c r="I29" s="184">
        <v>9.1588370501995087</v>
      </c>
      <c r="J29" s="184">
        <v>12.590672075748444</v>
      </c>
      <c r="K29" s="184">
        <v>78.250491619110107</v>
      </c>
      <c r="L29" s="184">
        <v>21.749509871006012</v>
      </c>
      <c r="N29" s="161" t="s">
        <v>161</v>
      </c>
      <c r="O29" s="160" t="s">
        <v>143</v>
      </c>
      <c r="P29" s="159">
        <v>21.627725908097752</v>
      </c>
      <c r="Q29" s="159">
        <v>28.955603822249365</v>
      </c>
      <c r="R29" s="159">
        <v>47.549333321534299</v>
      </c>
      <c r="S29" s="159">
        <v>26.251286030394279</v>
      </c>
    </row>
    <row r="30" spans="3:41" x14ac:dyDescent="0.35">
      <c r="C30" s="90" t="s">
        <v>82</v>
      </c>
      <c r="D30" s="91">
        <v>93.410463047536069</v>
      </c>
      <c r="E30" s="91">
        <v>97.864726441930145</v>
      </c>
      <c r="F30" s="91">
        <v>98.897593565686208</v>
      </c>
      <c r="G30" s="91">
        <v>96.090691108507656</v>
      </c>
      <c r="H30" s="92">
        <v>2019</v>
      </c>
      <c r="I30" s="184">
        <v>13.071751594543457</v>
      </c>
      <c r="J30" s="184">
        <v>17.713059484958649</v>
      </c>
      <c r="K30" s="184">
        <v>69.215190410614014</v>
      </c>
      <c r="L30" s="184">
        <v>30.784809589385986</v>
      </c>
      <c r="N30" s="161" t="s">
        <v>160</v>
      </c>
      <c r="O30" s="160" t="s">
        <v>141</v>
      </c>
      <c r="P30" s="159">
        <v>8.1690778521089946</v>
      </c>
      <c r="Q30" s="159">
        <v>13.983665108709259</v>
      </c>
      <c r="R30" s="159">
        <v>31.832375915375142</v>
      </c>
      <c r="S30" s="159">
        <v>11.629916490143119</v>
      </c>
    </row>
    <row r="31" spans="3:41" x14ac:dyDescent="0.35">
      <c r="C31" s="90" t="s">
        <v>83</v>
      </c>
      <c r="D31" s="91">
        <v>87.625625079201058</v>
      </c>
      <c r="E31" s="91">
        <v>92.030470560753088</v>
      </c>
      <c r="F31" s="91">
        <v>96.149758799130666</v>
      </c>
      <c r="G31" s="91">
        <v>90.913025039164268</v>
      </c>
      <c r="H31" s="92">
        <v>2013</v>
      </c>
      <c r="I31" s="184">
        <v>4.5306868851184845</v>
      </c>
      <c r="J31" s="184">
        <v>13.282124698162079</v>
      </c>
      <c r="K31" s="184">
        <v>82.187187671661377</v>
      </c>
      <c r="L31" s="184">
        <v>17.812810838222504</v>
      </c>
      <c r="N31" s="161" t="s">
        <v>159</v>
      </c>
      <c r="O31" s="160" t="s">
        <v>140</v>
      </c>
      <c r="P31" s="159">
        <v>10.944953924661194</v>
      </c>
      <c r="Q31" s="159">
        <v>18.853269310045334</v>
      </c>
      <c r="R31" s="159">
        <v>42.39078079001257</v>
      </c>
      <c r="S31" s="159">
        <v>15.782327549067418</v>
      </c>
    </row>
    <row r="32" spans="3:41" x14ac:dyDescent="0.35">
      <c r="C32" s="90" t="s">
        <v>84</v>
      </c>
      <c r="D32" s="91">
        <v>65.833504585071211</v>
      </c>
      <c r="E32" s="91">
        <v>80.140758405531557</v>
      </c>
      <c r="F32" s="91">
        <v>89.486705996858504</v>
      </c>
      <c r="G32" s="91">
        <v>73.710394329673079</v>
      </c>
      <c r="H32" s="92">
        <v>2021</v>
      </c>
      <c r="I32" s="184">
        <v>20.451343059539795</v>
      </c>
      <c r="J32" s="184">
        <v>24.558988213539124</v>
      </c>
      <c r="K32" s="184">
        <v>54.98967170715332</v>
      </c>
      <c r="L32" s="184">
        <v>45.010331273078918</v>
      </c>
      <c r="N32" s="161" t="s">
        <v>167</v>
      </c>
      <c r="O32" s="160" t="s">
        <v>133</v>
      </c>
      <c r="P32" s="159">
        <v>84.531553577532293</v>
      </c>
      <c r="Q32" s="159">
        <v>91.681032014416814</v>
      </c>
      <c r="R32" s="159">
        <v>94.310674567057077</v>
      </c>
      <c r="S32" s="159">
        <v>88.945278972679091</v>
      </c>
    </row>
    <row r="33" spans="3:19" x14ac:dyDescent="0.35">
      <c r="C33" s="90" t="s">
        <v>85</v>
      </c>
      <c r="D33" s="91">
        <v>86.981782903956017</v>
      </c>
      <c r="E33" s="91">
        <v>93.726115407495541</v>
      </c>
      <c r="F33" s="91">
        <v>96.149699187864627</v>
      </c>
      <c r="G33" s="91">
        <v>91.660476402713812</v>
      </c>
      <c r="H33" s="92">
        <v>2023</v>
      </c>
      <c r="I33" s="184">
        <v>6.5896175801753998</v>
      </c>
      <c r="J33" s="184">
        <v>14.285224676132202</v>
      </c>
      <c r="K33" s="184">
        <v>79.125159978866577</v>
      </c>
      <c r="L33" s="184">
        <v>20.874841511249542</v>
      </c>
      <c r="N33" s="161" t="s">
        <v>163</v>
      </c>
      <c r="O33" s="160" t="s">
        <v>139</v>
      </c>
      <c r="P33" s="159">
        <v>39.751475795480133</v>
      </c>
      <c r="Q33" s="159">
        <v>53.54223137747195</v>
      </c>
      <c r="R33" s="159">
        <v>70.740519386610274</v>
      </c>
      <c r="S33" s="159">
        <v>48.34890686765673</v>
      </c>
    </row>
    <row r="34" spans="3:19" x14ac:dyDescent="0.35">
      <c r="C34" s="90" t="s">
        <v>86</v>
      </c>
      <c r="D34" s="91">
        <v>82.29473702285668</v>
      </c>
      <c r="E34" s="91">
        <v>90.370256111557097</v>
      </c>
      <c r="F34" s="91">
        <v>90.760027917669191</v>
      </c>
      <c r="G34" s="91">
        <v>87.900655056095601</v>
      </c>
      <c r="H34" s="92">
        <v>2022</v>
      </c>
      <c r="I34" s="184">
        <v>9.0519726276397705</v>
      </c>
      <c r="J34" s="184">
        <v>20.271793007850647</v>
      </c>
      <c r="K34" s="184">
        <v>70.676237344741821</v>
      </c>
      <c r="L34" s="184">
        <v>29.323765635490417</v>
      </c>
      <c r="N34" s="161" t="s">
        <v>164</v>
      </c>
      <c r="O34" s="160" t="s">
        <v>138</v>
      </c>
      <c r="P34" s="159">
        <v>96.00994519011725</v>
      </c>
      <c r="Q34" s="159">
        <v>98.151461059153675</v>
      </c>
      <c r="R34" s="159">
        <v>99.31221969934775</v>
      </c>
      <c r="S34" s="159">
        <v>97.28608922822734</v>
      </c>
    </row>
    <row r="35" spans="3:19" x14ac:dyDescent="0.35">
      <c r="C35" s="90" t="s">
        <v>87</v>
      </c>
      <c r="D35" s="91">
        <v>57.602066753801637</v>
      </c>
      <c r="E35" s="91">
        <v>75.317732295297958</v>
      </c>
      <c r="F35" s="91">
        <v>88.26759591772128</v>
      </c>
      <c r="G35" s="91">
        <v>69.011470009914689</v>
      </c>
      <c r="H35" s="92">
        <v>2017</v>
      </c>
      <c r="I35" s="184">
        <v>13.528898358345032</v>
      </c>
      <c r="J35" s="184">
        <v>22.283250093460083</v>
      </c>
      <c r="K35" s="184">
        <v>64.187848567962646</v>
      </c>
      <c r="L35" s="184">
        <v>35.812148451805115</v>
      </c>
      <c r="N35" s="161" t="s">
        <v>166</v>
      </c>
      <c r="O35" s="160" t="s">
        <v>137</v>
      </c>
      <c r="P35" s="159">
        <v>43.50245517589353</v>
      </c>
      <c r="Q35" s="159">
        <v>55.917269601287046</v>
      </c>
      <c r="R35" s="159">
        <v>72.636658415541888</v>
      </c>
      <c r="S35" s="159">
        <v>51.434694068611648</v>
      </c>
    </row>
    <row r="36" spans="3:19" x14ac:dyDescent="0.35">
      <c r="C36" s="90" t="s">
        <v>88</v>
      </c>
      <c r="D36" s="91">
        <v>7.5304072487392428</v>
      </c>
      <c r="E36" s="91">
        <v>22.539345133664103</v>
      </c>
      <c r="F36" s="91">
        <v>58.03112435270905</v>
      </c>
      <c r="G36" s="91">
        <v>14.379431350977386</v>
      </c>
      <c r="H36" s="92">
        <v>2006</v>
      </c>
      <c r="I36" s="184">
        <v>28.780648112297058</v>
      </c>
      <c r="J36" s="184">
        <v>21.920037269592285</v>
      </c>
      <c r="K36" s="184">
        <v>49.299314618110657</v>
      </c>
      <c r="L36" s="184">
        <v>50.700688362121582</v>
      </c>
      <c r="N36" s="161" t="s">
        <v>165</v>
      </c>
      <c r="O36" s="160" t="s">
        <v>136</v>
      </c>
      <c r="P36" s="159">
        <v>77.412781664237997</v>
      </c>
      <c r="Q36" s="159">
        <v>83.625363095829897</v>
      </c>
      <c r="R36" s="159">
        <v>90.591947001924865</v>
      </c>
      <c r="S36" s="159">
        <v>81.304156865242902</v>
      </c>
    </row>
    <row r="37" spans="3:19" x14ac:dyDescent="0.35">
      <c r="C37" s="90" t="s">
        <v>89</v>
      </c>
      <c r="D37" s="91">
        <v>56.451705355836637</v>
      </c>
      <c r="E37" s="91">
        <v>72.833447609536165</v>
      </c>
      <c r="F37" s="91">
        <v>87.024235513409238</v>
      </c>
      <c r="G37" s="91">
        <v>63.551194679116385</v>
      </c>
      <c r="H37" s="92">
        <v>2023</v>
      </c>
      <c r="I37" s="184">
        <v>35.109731554985046</v>
      </c>
      <c r="J37" s="184">
        <v>25.065222382545471</v>
      </c>
      <c r="K37" s="184">
        <v>39.825046062469482</v>
      </c>
      <c r="L37" s="184">
        <v>60.174953937530518</v>
      </c>
      <c r="N37" s="161" t="s">
        <v>145</v>
      </c>
      <c r="O37" s="160" t="s">
        <v>135</v>
      </c>
      <c r="P37" s="159">
        <v>81.550805665499198</v>
      </c>
      <c r="Q37" s="159">
        <v>84.300846778861725</v>
      </c>
      <c r="R37" s="159">
        <v>89.878724851072718</v>
      </c>
      <c r="S37" s="159">
        <v>83.241719243022018</v>
      </c>
    </row>
    <row r="38" spans="3:19" x14ac:dyDescent="0.35">
      <c r="C38" s="90" t="s">
        <v>90</v>
      </c>
      <c r="D38" s="91">
        <v>68.323243856761124</v>
      </c>
      <c r="E38" s="91">
        <v>84.128520078544369</v>
      </c>
      <c r="F38" s="91">
        <v>93.304595340699649</v>
      </c>
      <c r="G38" s="91">
        <v>79.065354137579902</v>
      </c>
      <c r="H38" s="92">
        <v>2022</v>
      </c>
      <c r="I38" s="184">
        <v>10.268986225128174</v>
      </c>
      <c r="J38" s="184">
        <v>21.706216037273407</v>
      </c>
      <c r="K38" s="184">
        <v>68.0247962474823</v>
      </c>
      <c r="L38" s="184">
        <v>31.9752037525177</v>
      </c>
      <c r="N38" s="168" t="s">
        <v>144</v>
      </c>
      <c r="O38" s="124" t="s">
        <v>134</v>
      </c>
      <c r="P38" s="100">
        <v>84.382517176411397</v>
      </c>
      <c r="Q38" s="100">
        <v>89.830265630736434</v>
      </c>
      <c r="R38" s="100">
        <v>94.80653456958342</v>
      </c>
      <c r="S38" s="100">
        <v>87.815596363612201</v>
      </c>
    </row>
    <row r="39" spans="3:19" x14ac:dyDescent="0.35">
      <c r="C39" s="90" t="s">
        <v>91</v>
      </c>
      <c r="D39" s="91">
        <v>23.345637686009709</v>
      </c>
      <c r="E39" s="91">
        <v>37.7676955481028</v>
      </c>
      <c r="F39" s="91">
        <v>62.374930844316822</v>
      </c>
      <c r="G39" s="91">
        <v>33.184784356092592</v>
      </c>
      <c r="H39" s="92">
        <v>2022</v>
      </c>
      <c r="I39" s="184">
        <v>12.462396919727325</v>
      </c>
      <c r="J39" s="184">
        <v>25.205045938491821</v>
      </c>
      <c r="K39" s="184">
        <v>62.332558631896973</v>
      </c>
      <c r="L39" s="184">
        <v>37.667441368103027</v>
      </c>
    </row>
    <row r="40" spans="3:19" x14ac:dyDescent="0.35">
      <c r="C40" s="90" t="s">
        <v>92</v>
      </c>
      <c r="D40" s="91">
        <v>81.90752915656843</v>
      </c>
      <c r="E40" s="91">
        <v>89.151762946571353</v>
      </c>
      <c r="F40" s="91">
        <v>95.783217505949665</v>
      </c>
      <c r="G40" s="91">
        <v>86.309817723380789</v>
      </c>
      <c r="H40" s="92">
        <v>2022</v>
      </c>
      <c r="I40" s="184">
        <v>12.367045134305954</v>
      </c>
      <c r="J40" s="184">
        <v>18.95679384469986</v>
      </c>
      <c r="K40" s="184">
        <v>68.676161766052246</v>
      </c>
      <c r="L40" s="184">
        <v>31.323838233947754</v>
      </c>
    </row>
    <row r="41" spans="3:19" x14ac:dyDescent="0.35">
      <c r="C41" s="90" t="s">
        <v>93</v>
      </c>
      <c r="D41" s="91">
        <v>73.830005613306156</v>
      </c>
      <c r="E41" s="91">
        <v>75.471163153113423</v>
      </c>
      <c r="F41" s="91">
        <v>84.318244281366688</v>
      </c>
      <c r="G41" s="91">
        <v>74.778254253704688</v>
      </c>
      <c r="H41" s="92">
        <v>2023</v>
      </c>
      <c r="I41" s="184">
        <v>15.566752851009369</v>
      </c>
      <c r="J41" s="184">
        <v>23.091104626655579</v>
      </c>
      <c r="K41" s="184">
        <v>61.342144012451172</v>
      </c>
      <c r="L41" s="184">
        <v>38.657855987548828</v>
      </c>
    </row>
    <row r="42" spans="3:19" x14ac:dyDescent="0.35">
      <c r="C42" s="90" t="s">
        <v>94</v>
      </c>
      <c r="D42" s="91">
        <v>91.491088530337947</v>
      </c>
      <c r="E42" s="91">
        <v>96.788476869707608</v>
      </c>
      <c r="F42" s="91">
        <v>99.176015841919067</v>
      </c>
      <c r="G42" s="91">
        <v>95.468554095045505</v>
      </c>
      <c r="H42" s="92">
        <v>2022</v>
      </c>
      <c r="I42" s="184">
        <v>3.9979178458452225</v>
      </c>
      <c r="J42" s="184">
        <v>10.314765572547913</v>
      </c>
      <c r="K42" s="184">
        <v>85.687315464019775</v>
      </c>
      <c r="L42" s="184">
        <v>14.312683045864105</v>
      </c>
      <c r="N42" s="160" t="s">
        <v>138</v>
      </c>
    </row>
    <row r="43" spans="3:19" x14ac:dyDescent="0.35">
      <c r="C43" s="95" t="s">
        <v>95</v>
      </c>
      <c r="D43" s="93">
        <v>84.759296044390652</v>
      </c>
      <c r="E43" s="93">
        <v>87.289427720565115</v>
      </c>
      <c r="F43" s="93">
        <v>91.889071744079246</v>
      </c>
      <c r="G43" s="93">
        <v>85.389348888124886</v>
      </c>
      <c r="H43" s="92">
        <v>2021</v>
      </c>
      <c r="I43" s="184">
        <v>53.867769241333008</v>
      </c>
      <c r="J43" s="184">
        <v>17.136704921722412</v>
      </c>
      <c r="K43" s="184">
        <v>28.995528817176819</v>
      </c>
      <c r="L43" s="184">
        <v>71.00447416305542</v>
      </c>
    </row>
    <row r="44" spans="3:19" x14ac:dyDescent="0.35">
      <c r="C44" s="148" t="s">
        <v>29</v>
      </c>
      <c r="D44" s="91">
        <v>66.149675673218923</v>
      </c>
      <c r="E44" s="91">
        <v>75.886979965273483</v>
      </c>
      <c r="F44" s="91">
        <v>86.900473560961927</v>
      </c>
      <c r="G44" s="91">
        <v>71.987486966200905</v>
      </c>
      <c r="I44" s="184"/>
      <c r="J44" s="184"/>
      <c r="K44" s="184"/>
      <c r="L44" s="184"/>
    </row>
    <row r="45" spans="3:19" ht="15" thickBot="1" x14ac:dyDescent="0.4">
      <c r="C45" s="147" t="s">
        <v>28</v>
      </c>
      <c r="D45" s="146">
        <v>73.890638657938624</v>
      </c>
      <c r="E45" s="146">
        <v>83.52925679015452</v>
      </c>
      <c r="F45" s="146">
        <v>91.327175850132846</v>
      </c>
      <c r="G45" s="146">
        <v>79.882452190912645</v>
      </c>
      <c r="H45" s="145"/>
      <c r="I45" s="184"/>
      <c r="J45" s="184"/>
      <c r="K45" s="184"/>
      <c r="L45" s="184"/>
    </row>
    <row r="46" spans="3:19" ht="15" thickTop="1" x14ac:dyDescent="0.35">
      <c r="I46" s="184"/>
      <c r="J46" s="184"/>
      <c r="K46" s="184"/>
      <c r="L46" s="184"/>
    </row>
    <row r="47" spans="3:19" x14ac:dyDescent="0.35">
      <c r="I47" s="184"/>
      <c r="J47" s="184"/>
      <c r="K47" s="184"/>
      <c r="L47" s="184"/>
    </row>
    <row r="48" spans="3:19" x14ac:dyDescent="0.35">
      <c r="I48" s="184"/>
      <c r="J48" s="184"/>
      <c r="K48" s="184"/>
      <c r="L48" s="184"/>
    </row>
    <row r="49" spans="3:12" x14ac:dyDescent="0.35">
      <c r="I49" s="184"/>
      <c r="J49" s="184"/>
      <c r="K49" s="184"/>
      <c r="L49" s="184"/>
    </row>
    <row r="50" spans="3:12" ht="15" thickBot="1" x14ac:dyDescent="0.4">
      <c r="C50" s="155" t="s">
        <v>143</v>
      </c>
      <c r="D50" s="154"/>
      <c r="E50" s="146"/>
      <c r="F50" s="146"/>
      <c r="G50" s="146"/>
      <c r="H50" s="145"/>
      <c r="I50" s="184" t="s">
        <v>142</v>
      </c>
      <c r="J50" s="184"/>
      <c r="K50" s="184"/>
      <c r="L50" s="184"/>
    </row>
    <row r="51" spans="3:12" ht="15" thickTop="1" x14ac:dyDescent="0.35">
      <c r="C51" s="153" t="s">
        <v>0</v>
      </c>
      <c r="D51" s="152" t="s">
        <v>75</v>
      </c>
      <c r="E51" s="152" t="s">
        <v>76</v>
      </c>
      <c r="F51" s="152" t="s">
        <v>78</v>
      </c>
      <c r="G51" s="152" t="s">
        <v>77</v>
      </c>
      <c r="H51" s="151" t="s">
        <v>1</v>
      </c>
      <c r="I51" s="164" t="s">
        <v>52</v>
      </c>
      <c r="J51" s="164" t="s">
        <v>123</v>
      </c>
      <c r="K51" s="164" t="s">
        <v>78</v>
      </c>
      <c r="L51" s="164" t="s">
        <v>9</v>
      </c>
    </row>
    <row r="52" spans="3:12" x14ac:dyDescent="0.35">
      <c r="C52" s="90" t="s">
        <v>41</v>
      </c>
      <c r="D52" s="91">
        <v>9.7131991943830709</v>
      </c>
      <c r="E52" s="91">
        <v>10.428573036108329</v>
      </c>
      <c r="F52" s="91">
        <v>19.908150363241159</v>
      </c>
      <c r="G52" s="91">
        <v>10.161740554069935</v>
      </c>
      <c r="H52" s="92">
        <v>2022</v>
      </c>
      <c r="I52" s="184">
        <v>9.1588370501995087</v>
      </c>
      <c r="J52" s="184">
        <v>12.590672075748444</v>
      </c>
      <c r="K52" s="184">
        <v>78.250491619110107</v>
      </c>
      <c r="L52" s="184">
        <v>21.749509871006012</v>
      </c>
    </row>
    <row r="53" spans="3:12" x14ac:dyDescent="0.35">
      <c r="C53" s="90" t="s">
        <v>39</v>
      </c>
      <c r="D53" s="91">
        <v>38.063754527796704</v>
      </c>
      <c r="E53" s="91">
        <v>48.165109844403148</v>
      </c>
      <c r="F53" s="91">
        <v>66.376572302412498</v>
      </c>
      <c r="G53" s="91">
        <v>44.141961758982696</v>
      </c>
      <c r="H53" s="92">
        <v>2019</v>
      </c>
      <c r="I53" s="184">
        <v>13.071751594543457</v>
      </c>
      <c r="J53" s="184">
        <v>17.713059484958649</v>
      </c>
      <c r="K53" s="184">
        <v>69.215190410614014</v>
      </c>
      <c r="L53" s="184">
        <v>30.784809589385986</v>
      </c>
    </row>
    <row r="54" spans="3:12" x14ac:dyDescent="0.35">
      <c r="C54" s="90" t="s">
        <v>47</v>
      </c>
      <c r="D54" s="91">
        <v>19.18295907750997</v>
      </c>
      <c r="E54" s="91">
        <v>24.86764219933049</v>
      </c>
      <c r="F54" s="91">
        <v>36.979596949056301</v>
      </c>
      <c r="G54" s="91">
        <v>23.452590346494588</v>
      </c>
      <c r="H54" s="92">
        <v>2017</v>
      </c>
      <c r="I54" s="184">
        <v>3.6868542432785034</v>
      </c>
      <c r="J54" s="184">
        <v>12.144660949707031</v>
      </c>
      <c r="K54" s="184">
        <v>84.168481826782227</v>
      </c>
      <c r="L54" s="184">
        <v>15.831515192985535</v>
      </c>
    </row>
    <row r="55" spans="3:12" x14ac:dyDescent="0.35">
      <c r="C55" s="158" t="s">
        <v>34</v>
      </c>
      <c r="D55" s="157">
        <v>2.1724430598375011</v>
      </c>
      <c r="E55" s="157">
        <v>3.6241728550272994</v>
      </c>
      <c r="F55" s="157">
        <v>18.838431758922752</v>
      </c>
      <c r="G55" s="157">
        <v>2.9716960596906605</v>
      </c>
      <c r="H55" s="156">
        <v>2021</v>
      </c>
      <c r="I55" s="185">
        <v>20.451343059539795</v>
      </c>
      <c r="J55" s="184">
        <v>24.558988213539124</v>
      </c>
      <c r="K55" s="184">
        <v>54.98967170715332</v>
      </c>
      <c r="L55" s="184">
        <v>45.010331273078918</v>
      </c>
    </row>
    <row r="56" spans="3:12" x14ac:dyDescent="0.35">
      <c r="C56" s="90" t="s">
        <v>45</v>
      </c>
      <c r="D56" s="91">
        <v>13.950630591786137</v>
      </c>
      <c r="E56" s="91">
        <v>19.529327781082689</v>
      </c>
      <c r="F56" s="91">
        <v>46.192739864848896</v>
      </c>
      <c r="G56" s="91">
        <v>17.820696941184238</v>
      </c>
      <c r="H56" s="92">
        <v>2023</v>
      </c>
      <c r="I56" s="184">
        <v>6.5896175801753998</v>
      </c>
      <c r="J56" s="184">
        <v>14.285224676132202</v>
      </c>
      <c r="K56" s="184">
        <v>79.125159978866577</v>
      </c>
      <c r="L56" s="184">
        <v>20.874841511249542</v>
      </c>
    </row>
    <row r="57" spans="3:12" x14ac:dyDescent="0.35">
      <c r="C57" s="90" t="s">
        <v>42</v>
      </c>
      <c r="D57" s="91">
        <v>6.9633399377142844</v>
      </c>
      <c r="E57" s="91">
        <v>10.046251798392259</v>
      </c>
      <c r="F57" s="91">
        <v>24.442694750998339</v>
      </c>
      <c r="G57" s="91">
        <v>9.1034563816024878</v>
      </c>
      <c r="H57" s="92">
        <v>2022</v>
      </c>
      <c r="I57" s="184">
        <v>9.0519726276397705</v>
      </c>
      <c r="J57" s="184">
        <v>20.271793007850647</v>
      </c>
      <c r="K57" s="184">
        <v>70.676237344741821</v>
      </c>
      <c r="L57" s="184">
        <v>29.323765635490417</v>
      </c>
    </row>
    <row r="58" spans="3:12" x14ac:dyDescent="0.35">
      <c r="C58" s="90" t="s">
        <v>35</v>
      </c>
      <c r="D58" s="91">
        <v>6.8450999638989805</v>
      </c>
      <c r="E58" s="91">
        <v>9.2474242258718107</v>
      </c>
      <c r="F58" s="91">
        <v>28.168687626830319</v>
      </c>
      <c r="G58" s="91">
        <v>8.3922665771199441</v>
      </c>
      <c r="H58" s="92">
        <v>2017</v>
      </c>
      <c r="I58" s="184">
        <v>13.528898358345032</v>
      </c>
      <c r="J58" s="184">
        <v>22.283250093460083</v>
      </c>
      <c r="K58" s="184">
        <v>64.187848567962646</v>
      </c>
      <c r="L58" s="184">
        <v>35.812148451805115</v>
      </c>
    </row>
    <row r="59" spans="3:12" x14ac:dyDescent="0.35">
      <c r="C59" s="90" t="s">
        <v>33</v>
      </c>
      <c r="D59" s="91">
        <v>0.24660343529590334</v>
      </c>
      <c r="E59" s="91">
        <v>1.3554385515057856</v>
      </c>
      <c r="F59" s="91">
        <v>17.806021339285298</v>
      </c>
      <c r="G59" s="91">
        <v>0.75259782973986011</v>
      </c>
      <c r="H59" s="92">
        <v>2006</v>
      </c>
      <c r="I59" s="184">
        <v>28.780648112297058</v>
      </c>
      <c r="J59" s="184">
        <v>21.920037269592285</v>
      </c>
      <c r="K59" s="184">
        <v>49.299314618110657</v>
      </c>
      <c r="L59" s="184">
        <v>50.700688362121582</v>
      </c>
    </row>
    <row r="60" spans="3:12" x14ac:dyDescent="0.35">
      <c r="C60" s="90" t="s">
        <v>31</v>
      </c>
      <c r="D60" s="91">
        <v>8.8899196062230992</v>
      </c>
      <c r="E60" s="91">
        <v>17.183348629374095</v>
      </c>
      <c r="F60" s="91">
        <v>35.708716781382499</v>
      </c>
      <c r="G60" s="91">
        <v>12.484110620304163</v>
      </c>
      <c r="H60" s="92">
        <v>2023</v>
      </c>
      <c r="I60" s="184">
        <v>35.109731554985046</v>
      </c>
      <c r="J60" s="184">
        <v>25.065222382545471</v>
      </c>
      <c r="K60" s="184">
        <v>39.825046062469482</v>
      </c>
      <c r="L60" s="184">
        <v>60.174953937530518</v>
      </c>
    </row>
    <row r="61" spans="3:12" x14ac:dyDescent="0.35">
      <c r="C61" s="90" t="s">
        <v>40</v>
      </c>
      <c r="D61" s="91">
        <v>19.535761268112992</v>
      </c>
      <c r="E61" s="91">
        <v>29.715959635109613</v>
      </c>
      <c r="F61" s="91">
        <v>53.61314748018782</v>
      </c>
      <c r="G61" s="91">
        <v>26.454768060804824</v>
      </c>
      <c r="H61" s="92">
        <v>2022</v>
      </c>
      <c r="I61" s="184">
        <v>10.268986225128174</v>
      </c>
      <c r="J61" s="184">
        <v>21.706216037273407</v>
      </c>
      <c r="K61" s="184">
        <v>68.0247962474823</v>
      </c>
      <c r="L61" s="184">
        <v>31.9752037525177</v>
      </c>
    </row>
    <row r="62" spans="3:12" x14ac:dyDescent="0.35">
      <c r="C62" s="90" t="s">
        <v>37</v>
      </c>
      <c r="D62" s="91">
        <v>3.4628413402086062</v>
      </c>
      <c r="E62" s="91">
        <v>5.0222932163024261</v>
      </c>
      <c r="F62" s="91">
        <v>15.031335081675465</v>
      </c>
      <c r="G62" s="91">
        <v>4.5267446943999872</v>
      </c>
      <c r="H62" s="92">
        <v>2022</v>
      </c>
      <c r="I62" s="184">
        <v>12.462396919727325</v>
      </c>
      <c r="J62" s="184">
        <v>25.205045938491821</v>
      </c>
      <c r="K62" s="184">
        <v>62.332558631896973</v>
      </c>
      <c r="L62" s="184">
        <v>37.667441368103027</v>
      </c>
    </row>
    <row r="63" spans="3:12" x14ac:dyDescent="0.35">
      <c r="C63" s="90" t="s">
        <v>38</v>
      </c>
      <c r="D63" s="91">
        <v>12.133952840673246</v>
      </c>
      <c r="E63" s="91">
        <v>17.250281650776088</v>
      </c>
      <c r="F63" s="91">
        <v>52.138663255159159</v>
      </c>
      <c r="G63" s="91">
        <v>15.24312304109541</v>
      </c>
      <c r="H63" s="92">
        <v>2022</v>
      </c>
      <c r="I63" s="184">
        <v>12.367045134305954</v>
      </c>
      <c r="J63" s="184">
        <v>18.95679384469986</v>
      </c>
      <c r="K63" s="184">
        <v>68.676161766052246</v>
      </c>
      <c r="L63" s="184">
        <v>31.323838233947754</v>
      </c>
    </row>
    <row r="64" spans="3:12" x14ac:dyDescent="0.35">
      <c r="C64" s="90" t="s">
        <v>36</v>
      </c>
      <c r="D64" s="91">
        <v>12.02518239830396</v>
      </c>
      <c r="E64" s="91">
        <v>13.302843920608559</v>
      </c>
      <c r="F64" s="91">
        <v>29.514493912643864</v>
      </c>
      <c r="G64" s="91">
        <v>12.763405738859756</v>
      </c>
      <c r="H64" s="92">
        <v>2023</v>
      </c>
      <c r="I64" s="184">
        <v>15.566752851009369</v>
      </c>
      <c r="J64" s="184">
        <v>23.091104626655579</v>
      </c>
      <c r="K64" s="184">
        <v>61.342144012451172</v>
      </c>
      <c r="L64" s="184">
        <v>38.657855987548828</v>
      </c>
    </row>
    <row r="65" spans="3:12" x14ac:dyDescent="0.35">
      <c r="C65" s="95" t="s">
        <v>46</v>
      </c>
      <c r="D65" s="93">
        <v>9.0965165730610664</v>
      </c>
      <c r="E65" s="93">
        <v>22.677813449397771</v>
      </c>
      <c r="F65" s="93">
        <v>53.824558498118421</v>
      </c>
      <c r="G65" s="93">
        <v>19.293832153690595</v>
      </c>
      <c r="H65" s="94">
        <v>2022</v>
      </c>
      <c r="I65" s="184">
        <v>3.9979178458452225</v>
      </c>
      <c r="J65" s="184">
        <v>10.314765572547913</v>
      </c>
      <c r="K65" s="184">
        <v>85.687315464019775</v>
      </c>
      <c r="L65" s="184">
        <v>14.312683045864105</v>
      </c>
    </row>
    <row r="66" spans="3:12" x14ac:dyDescent="0.35">
      <c r="C66" s="148" t="s">
        <v>29</v>
      </c>
      <c r="D66" s="91">
        <v>11.591585986771824</v>
      </c>
      <c r="E66" s="91">
        <v>16.601177199520738</v>
      </c>
      <c r="F66" s="91">
        <v>35.6102721403402</v>
      </c>
      <c r="G66" s="91">
        <v>14.825927911288508</v>
      </c>
      <c r="I66" s="184"/>
      <c r="J66" s="167"/>
      <c r="K66" s="167"/>
      <c r="L66" s="167"/>
    </row>
    <row r="67" spans="3:12" ht="15" thickBot="1" x14ac:dyDescent="0.4">
      <c r="C67" s="147" t="s">
        <v>28</v>
      </c>
      <c r="D67" s="146">
        <v>21.627725908097752</v>
      </c>
      <c r="E67" s="146">
        <v>28.955603822249365</v>
      </c>
      <c r="F67" s="146">
        <v>47.549333321534299</v>
      </c>
      <c r="G67" s="146">
        <v>26.251286030394279</v>
      </c>
      <c r="H67" s="145"/>
      <c r="I67" s="184"/>
      <c r="J67" s="167"/>
      <c r="K67" s="167"/>
      <c r="L67" s="167"/>
    </row>
    <row r="68" spans="3:12" ht="15" thickTop="1" x14ac:dyDescent="0.35">
      <c r="I68" s="184"/>
      <c r="J68" s="167"/>
      <c r="K68" s="167"/>
      <c r="L68" s="167"/>
    </row>
    <row r="69" spans="3:12" x14ac:dyDescent="0.35">
      <c r="I69" s="149"/>
    </row>
    <row r="70" spans="3:12" x14ac:dyDescent="0.35">
      <c r="I70" s="149"/>
    </row>
    <row r="71" spans="3:12" x14ac:dyDescent="0.35">
      <c r="I71" s="149"/>
    </row>
    <row r="72" spans="3:12" x14ac:dyDescent="0.35">
      <c r="I72" s="149"/>
    </row>
    <row r="73" spans="3:12" ht="15" thickBot="1" x14ac:dyDescent="0.4">
      <c r="C73" s="155" t="s">
        <v>141</v>
      </c>
      <c r="D73" s="154"/>
      <c r="E73" s="146"/>
      <c r="F73" s="146"/>
      <c r="G73" s="146"/>
      <c r="H73" s="145"/>
      <c r="I73" s="149"/>
    </row>
    <row r="74" spans="3:12" ht="15" thickTop="1" x14ac:dyDescent="0.35">
      <c r="C74" s="153" t="s">
        <v>0</v>
      </c>
      <c r="D74" s="152" t="s">
        <v>75</v>
      </c>
      <c r="E74" s="152" t="s">
        <v>76</v>
      </c>
      <c r="F74" s="152" t="s">
        <v>78</v>
      </c>
      <c r="G74" s="152" t="s">
        <v>77</v>
      </c>
      <c r="H74" s="151" t="s">
        <v>1</v>
      </c>
      <c r="I74" s="149"/>
    </row>
    <row r="75" spans="3:12" x14ac:dyDescent="0.35">
      <c r="C75" s="90" t="s">
        <v>81</v>
      </c>
      <c r="D75" s="91">
        <v>1.8058719106789256</v>
      </c>
      <c r="E75" s="91">
        <v>2.8270675610697573</v>
      </c>
      <c r="F75" s="91">
        <v>10.41780635941198</v>
      </c>
      <c r="G75" s="91">
        <v>2.4461643826932016</v>
      </c>
      <c r="H75" s="92">
        <v>2022</v>
      </c>
      <c r="I75" s="149">
        <v>9.1588370501995087</v>
      </c>
    </row>
    <row r="76" spans="3:12" x14ac:dyDescent="0.35">
      <c r="C76" s="90" t="s">
        <v>82</v>
      </c>
      <c r="D76" s="91">
        <v>4.7205121115705211</v>
      </c>
      <c r="E76" s="91">
        <v>11.211562489078101</v>
      </c>
      <c r="F76" s="91">
        <v>31.211945143911269</v>
      </c>
      <c r="G76" s="91">
        <v>8.6263196102630548</v>
      </c>
      <c r="H76" s="92">
        <v>2019</v>
      </c>
      <c r="I76" s="149">
        <v>13.071751594543457</v>
      </c>
    </row>
    <row r="77" spans="3:12" x14ac:dyDescent="0.35">
      <c r="C77" s="90" t="s">
        <v>83</v>
      </c>
      <c r="D77" s="91">
        <v>19.946707682975703</v>
      </c>
      <c r="E77" s="91">
        <v>23.129002679069703</v>
      </c>
      <c r="F77" s="91">
        <v>37.308209722766897</v>
      </c>
      <c r="G77" s="91">
        <v>22.337028675405197</v>
      </c>
      <c r="H77" s="92">
        <v>2017</v>
      </c>
      <c r="I77" s="149">
        <v>3.6868542432785034</v>
      </c>
    </row>
    <row r="78" spans="3:12" x14ac:dyDescent="0.35">
      <c r="C78" s="90" t="s">
        <v>84</v>
      </c>
      <c r="D78" s="91">
        <v>5.4150309917544774</v>
      </c>
      <c r="E78" s="91">
        <v>10.169190616715161</v>
      </c>
      <c r="F78" s="91">
        <v>29.574595345910275</v>
      </c>
      <c r="G78" s="91">
        <v>8.0324439253602229</v>
      </c>
      <c r="H78" s="92">
        <v>2021</v>
      </c>
      <c r="I78" s="149">
        <v>20.451343059539795</v>
      </c>
    </row>
    <row r="79" spans="3:12" x14ac:dyDescent="0.35">
      <c r="C79" s="90" t="s">
        <v>85</v>
      </c>
      <c r="D79" s="91">
        <v>5.3002048075886599</v>
      </c>
      <c r="E79" s="91">
        <v>7.986674598453301</v>
      </c>
      <c r="F79" s="91">
        <v>21.27566490250527</v>
      </c>
      <c r="G79" s="91">
        <v>7.163868667359977</v>
      </c>
      <c r="H79" s="92">
        <v>2023</v>
      </c>
      <c r="I79" s="149">
        <v>6.5896175801753998</v>
      </c>
    </row>
    <row r="80" spans="3:12" x14ac:dyDescent="0.35">
      <c r="C80" s="90" t="s">
        <v>86</v>
      </c>
      <c r="D80" s="91">
        <v>5.8956865230063471</v>
      </c>
      <c r="E80" s="91">
        <v>6.5012052294507363</v>
      </c>
      <c r="F80" s="91">
        <v>16.662276308889062</v>
      </c>
      <c r="G80" s="91">
        <v>6.3160295620897182</v>
      </c>
      <c r="H80" s="92">
        <v>2022</v>
      </c>
      <c r="I80" s="149">
        <v>9.0519726276397705</v>
      </c>
    </row>
    <row r="81" spans="3:9" x14ac:dyDescent="0.35">
      <c r="C81" s="90" t="s">
        <v>87</v>
      </c>
      <c r="D81" s="91">
        <v>12.66489795367508</v>
      </c>
      <c r="E81" s="91">
        <v>18.435946087942291</v>
      </c>
      <c r="F81" s="91">
        <v>45.712545793492275</v>
      </c>
      <c r="G81" s="91">
        <v>16.381620603471283</v>
      </c>
      <c r="H81" s="92">
        <v>2017</v>
      </c>
      <c r="I81" s="149">
        <v>13.528898358345032</v>
      </c>
    </row>
    <row r="82" spans="3:9" x14ac:dyDescent="0.35">
      <c r="C82" s="90" t="s">
        <v>88</v>
      </c>
      <c r="D82" s="91">
        <v>6.1517002678030064</v>
      </c>
      <c r="E82" s="91">
        <v>9.8346702225399287</v>
      </c>
      <c r="F82" s="91">
        <v>22.800987249614057</v>
      </c>
      <c r="G82" s="91">
        <v>7.7650010663521982</v>
      </c>
      <c r="H82" s="92">
        <v>2022</v>
      </c>
      <c r="I82" s="149">
        <v>31.91087543964386</v>
      </c>
    </row>
    <row r="83" spans="3:9" x14ac:dyDescent="0.35">
      <c r="C83" s="90" t="s">
        <v>89</v>
      </c>
      <c r="D83" s="91">
        <v>3.0981902340497922</v>
      </c>
      <c r="E83" s="91">
        <v>6.1561110467089915</v>
      </c>
      <c r="F83" s="91">
        <v>11.12325217280765</v>
      </c>
      <c r="G83" s="91">
        <v>4.1898803338530959</v>
      </c>
      <c r="H83" s="92">
        <v>2022</v>
      </c>
      <c r="I83" s="149">
        <v>42.525339126586914</v>
      </c>
    </row>
    <row r="84" spans="3:9" x14ac:dyDescent="0.35">
      <c r="C84" s="90" t="s">
        <v>90</v>
      </c>
      <c r="D84" s="91">
        <v>12.826272247752508</v>
      </c>
      <c r="E84" s="91">
        <v>20.770302106268375</v>
      </c>
      <c r="F84" s="91">
        <v>40.599202728526762</v>
      </c>
      <c r="G84" s="91">
        <v>18.225459431629933</v>
      </c>
      <c r="H84" s="92">
        <v>2022</v>
      </c>
      <c r="I84" s="149">
        <v>10.268986225128174</v>
      </c>
    </row>
    <row r="85" spans="3:9" x14ac:dyDescent="0.35">
      <c r="C85" s="90" t="s">
        <v>97</v>
      </c>
      <c r="D85" s="91">
        <v>4.2983790079917172</v>
      </c>
      <c r="E85" s="91">
        <v>4.8644705090072398</v>
      </c>
      <c r="F85" s="91">
        <v>30.648670506651364</v>
      </c>
      <c r="G85" s="91">
        <v>4.6325931521645503</v>
      </c>
      <c r="H85" s="92">
        <v>2017</v>
      </c>
      <c r="I85" s="149">
        <v>8.1176429986953735</v>
      </c>
    </row>
    <row r="86" spans="3:9" x14ac:dyDescent="0.35">
      <c r="C86" s="90" t="s">
        <v>91</v>
      </c>
      <c r="D86" s="91">
        <v>1.7281688834144742</v>
      </c>
      <c r="E86" s="91">
        <v>3.7453040468054368</v>
      </c>
      <c r="F86" s="91">
        <v>13.569700923361271</v>
      </c>
      <c r="G86" s="91">
        <v>3.1043170666880147</v>
      </c>
      <c r="H86" s="92">
        <v>2022</v>
      </c>
      <c r="I86" s="149">
        <v>12.462396919727325</v>
      </c>
    </row>
    <row r="87" spans="3:9" x14ac:dyDescent="0.35">
      <c r="C87" s="90" t="s">
        <v>92</v>
      </c>
      <c r="D87" s="91">
        <v>0.51417323888970712</v>
      </c>
      <c r="E87" s="91">
        <v>0.6506060894194392</v>
      </c>
      <c r="F87" s="91">
        <v>4.2704131797410083</v>
      </c>
      <c r="G87" s="91">
        <v>0.5970828737020889</v>
      </c>
      <c r="H87" s="92">
        <v>2022</v>
      </c>
      <c r="I87" s="149">
        <v>12.367045134305954</v>
      </c>
    </row>
    <row r="88" spans="3:9" x14ac:dyDescent="0.35">
      <c r="C88" s="90" t="s">
        <v>93</v>
      </c>
      <c r="D88" s="91">
        <v>5.4703709876101598</v>
      </c>
      <c r="E88" s="91">
        <v>5.0907346083766623</v>
      </c>
      <c r="F88" s="91">
        <v>14.974079347494692</v>
      </c>
      <c r="G88" s="91">
        <v>5.251019906606528</v>
      </c>
      <c r="H88" s="92">
        <v>2023</v>
      </c>
      <c r="I88" s="149">
        <v>15.566752851009369</v>
      </c>
    </row>
    <row r="89" spans="3:9" x14ac:dyDescent="0.35">
      <c r="C89" s="90" t="s">
        <v>94</v>
      </c>
      <c r="D89" s="91">
        <v>12.46956465279356</v>
      </c>
      <c r="E89" s="91">
        <v>22.865269009502057</v>
      </c>
      <c r="F89" s="91">
        <v>59.253393186847262</v>
      </c>
      <c r="G89" s="91">
        <v>20.275025278058646</v>
      </c>
      <c r="H89" s="92">
        <v>2022</v>
      </c>
      <c r="I89" s="149">
        <v>3.9979178458452225</v>
      </c>
    </row>
    <row r="90" spans="3:9" x14ac:dyDescent="0.35">
      <c r="C90" s="95" t="s">
        <v>95</v>
      </c>
      <c r="D90" s="93">
        <v>24.878783123241188</v>
      </c>
      <c r="E90" s="93">
        <v>34.398625464344931</v>
      </c>
      <c r="F90" s="93">
        <v>48.337758256172499</v>
      </c>
      <c r="G90" s="93">
        <v>27.249412207646355</v>
      </c>
      <c r="H90" s="94">
        <v>2021</v>
      </c>
      <c r="I90" s="149">
        <v>53.867769241333008</v>
      </c>
    </row>
    <row r="91" spans="3:9" x14ac:dyDescent="0.35">
      <c r="C91" s="148" t="s">
        <v>29</v>
      </c>
      <c r="D91" s="91">
        <v>7.9490321640497399</v>
      </c>
      <c r="E91" s="91">
        <v>11.789796397797005</v>
      </c>
      <c r="F91" s="91">
        <v>27.358781320506473</v>
      </c>
      <c r="G91" s="91">
        <v>10.162079171459002</v>
      </c>
      <c r="I91" s="149"/>
    </row>
    <row r="92" spans="3:9" ht="15" thickBot="1" x14ac:dyDescent="0.4">
      <c r="C92" s="147" t="s">
        <v>28</v>
      </c>
      <c r="D92" s="146">
        <v>8.1690778521089946</v>
      </c>
      <c r="E92" s="146">
        <v>13.983665108709259</v>
      </c>
      <c r="F92" s="146">
        <v>31.832375915375142</v>
      </c>
      <c r="G92" s="146">
        <v>11.629916490143119</v>
      </c>
      <c r="H92" s="145"/>
      <c r="I92" s="149"/>
    </row>
    <row r="93" spans="3:9" ht="15" thickTop="1" x14ac:dyDescent="0.35">
      <c r="I93" s="149"/>
    </row>
    <row r="94" spans="3:9" x14ac:dyDescent="0.35">
      <c r="I94" s="149"/>
    </row>
    <row r="95" spans="3:9" x14ac:dyDescent="0.35">
      <c r="I95" s="149"/>
    </row>
    <row r="96" spans="3:9" ht="15" thickBot="1" x14ac:dyDescent="0.4">
      <c r="C96" s="155" t="s">
        <v>140</v>
      </c>
      <c r="D96" s="154"/>
      <c r="E96" s="146"/>
      <c r="F96" s="146"/>
      <c r="G96" s="146"/>
      <c r="H96" s="145"/>
      <c r="I96" s="149"/>
    </row>
    <row r="97" spans="3:9" ht="15" thickTop="1" x14ac:dyDescent="0.35">
      <c r="C97" s="153" t="s">
        <v>0</v>
      </c>
      <c r="D97" s="152" t="s">
        <v>75</v>
      </c>
      <c r="E97" s="152" t="s">
        <v>76</v>
      </c>
      <c r="F97" s="152" t="s">
        <v>78</v>
      </c>
      <c r="G97" s="152" t="s">
        <v>77</v>
      </c>
      <c r="H97" s="151" t="s">
        <v>1</v>
      </c>
      <c r="I97" s="149"/>
    </row>
    <row r="98" spans="3:9" x14ac:dyDescent="0.35">
      <c r="C98" s="90" t="s">
        <v>81</v>
      </c>
      <c r="D98" s="91">
        <v>7.6091663313030882</v>
      </c>
      <c r="E98" s="91">
        <v>10.530614006443962</v>
      </c>
      <c r="F98" s="91">
        <v>36.464822440973812</v>
      </c>
      <c r="G98" s="91">
        <v>9.4409220316533613</v>
      </c>
      <c r="H98" s="92">
        <v>2022</v>
      </c>
      <c r="I98" s="149">
        <v>9.1588370501995087</v>
      </c>
    </row>
    <row r="99" spans="3:9" x14ac:dyDescent="0.35">
      <c r="C99" s="90" t="s">
        <v>82</v>
      </c>
      <c r="D99" s="91">
        <v>10.670205000328838</v>
      </c>
      <c r="E99" s="91">
        <v>22.064133993404045</v>
      </c>
      <c r="F99" s="91">
        <v>49.296491881430256</v>
      </c>
      <c r="G99" s="91">
        <v>17.526182186229434</v>
      </c>
      <c r="H99" s="92">
        <v>2019</v>
      </c>
      <c r="I99" s="149">
        <v>13.071751594543457</v>
      </c>
    </row>
    <row r="100" spans="3:9" x14ac:dyDescent="0.35">
      <c r="C100" s="90" t="s">
        <v>83</v>
      </c>
      <c r="D100" s="91">
        <v>39.060418674666174</v>
      </c>
      <c r="E100" s="91">
        <v>44.438348599838278</v>
      </c>
      <c r="F100" s="91">
        <v>59.074586267325977</v>
      </c>
      <c r="G100" s="91">
        <v>43.100608134045402</v>
      </c>
      <c r="H100" s="92">
        <v>2017</v>
      </c>
      <c r="I100" s="149">
        <v>3.6868542432785034</v>
      </c>
    </row>
    <row r="101" spans="3:9" x14ac:dyDescent="0.35">
      <c r="C101" s="90" t="s">
        <v>84</v>
      </c>
      <c r="D101" s="91">
        <v>8.437112337700329</v>
      </c>
      <c r="E101" s="91">
        <v>15.399308972038723</v>
      </c>
      <c r="F101" s="91">
        <v>42.202133159971552</v>
      </c>
      <c r="G101" s="91">
        <v>12.270164854773606</v>
      </c>
      <c r="H101" s="92">
        <v>2021</v>
      </c>
      <c r="I101" s="149">
        <v>20.451343059539795</v>
      </c>
    </row>
    <row r="102" spans="3:9" x14ac:dyDescent="0.35">
      <c r="C102" s="90" t="s">
        <v>85</v>
      </c>
      <c r="D102" s="91">
        <v>0.39560202651719306</v>
      </c>
      <c r="E102" s="91">
        <v>0.97989292088042823</v>
      </c>
      <c r="F102" s="91">
        <v>9.4521377544716731</v>
      </c>
      <c r="G102" s="91">
        <v>0.80093761864672564</v>
      </c>
      <c r="H102" s="92">
        <v>2023</v>
      </c>
      <c r="I102" s="149">
        <v>6.5896175801753998</v>
      </c>
    </row>
    <row r="103" spans="3:9" x14ac:dyDescent="0.35">
      <c r="C103" s="90" t="s">
        <v>86</v>
      </c>
      <c r="D103" s="91">
        <v>11.635018879591403</v>
      </c>
      <c r="E103" s="91">
        <v>10.829250790871177</v>
      </c>
      <c r="F103" s="91">
        <v>17.220840530656375</v>
      </c>
      <c r="G103" s="91">
        <v>11.07566538050976</v>
      </c>
      <c r="H103" s="92">
        <v>2022</v>
      </c>
      <c r="I103" s="149">
        <v>9.0519726276397705</v>
      </c>
    </row>
    <row r="104" spans="3:9" x14ac:dyDescent="0.35">
      <c r="C104" s="90" t="s">
        <v>87</v>
      </c>
      <c r="D104" s="91">
        <v>12.756009715054162</v>
      </c>
      <c r="E104" s="91">
        <v>21.095441910370212</v>
      </c>
      <c r="F104" s="91">
        <v>50.403352219916265</v>
      </c>
      <c r="G104" s="91">
        <v>18.126846312781915</v>
      </c>
      <c r="H104" s="92">
        <v>2017</v>
      </c>
      <c r="I104" s="149">
        <v>13.528898358345032</v>
      </c>
    </row>
    <row r="105" spans="3:9" x14ac:dyDescent="0.35">
      <c r="C105" s="90" t="s">
        <v>88</v>
      </c>
      <c r="D105" s="91">
        <v>0.5677987832236836</v>
      </c>
      <c r="E105" s="91">
        <v>2.0173568267642277</v>
      </c>
      <c r="F105" s="91">
        <v>18.140225514271169</v>
      </c>
      <c r="G105" s="91">
        <v>1.2292751684230789</v>
      </c>
      <c r="H105" s="92">
        <v>2006</v>
      </c>
      <c r="I105" s="149">
        <v>28.780648112297058</v>
      </c>
    </row>
    <row r="106" spans="3:9" x14ac:dyDescent="0.35">
      <c r="C106" s="90" t="s">
        <v>89</v>
      </c>
      <c r="D106" s="91">
        <v>5.0265322318546728</v>
      </c>
      <c r="E106" s="91">
        <v>8.5572317543526957</v>
      </c>
      <c r="F106" s="91">
        <v>24.994159669780334</v>
      </c>
      <c r="G106" s="91">
        <v>6.556660296103936</v>
      </c>
      <c r="H106" s="92">
        <v>2023</v>
      </c>
      <c r="I106" s="149">
        <v>35.109731554985046</v>
      </c>
    </row>
    <row r="107" spans="3:9" x14ac:dyDescent="0.35">
      <c r="C107" s="90" t="s">
        <v>90</v>
      </c>
      <c r="D107" s="91">
        <v>5.9215469794574682</v>
      </c>
      <c r="E107" s="91">
        <v>13.265451454961907</v>
      </c>
      <c r="F107" s="91">
        <v>37.187953106082858</v>
      </c>
      <c r="G107" s="91">
        <v>10.912856885129372</v>
      </c>
      <c r="H107" s="92">
        <v>2022</v>
      </c>
      <c r="I107" s="149">
        <v>10.268986225128174</v>
      </c>
    </row>
    <row r="108" spans="3:9" x14ac:dyDescent="0.35">
      <c r="C108" s="90" t="s">
        <v>97</v>
      </c>
      <c r="D108" s="91">
        <v>7.1666612741450155</v>
      </c>
      <c r="E108" s="91">
        <v>12.253212862674673</v>
      </c>
      <c r="F108" s="91">
        <v>41.934316926598498</v>
      </c>
      <c r="G108" s="91">
        <v>10.169704921508989</v>
      </c>
      <c r="H108" s="92">
        <v>2017</v>
      </c>
      <c r="I108" s="149">
        <v>8.1176429986953735</v>
      </c>
    </row>
    <row r="109" spans="3:9" x14ac:dyDescent="0.35">
      <c r="C109" s="90" t="s">
        <v>91</v>
      </c>
      <c r="D109" s="91">
        <v>10.470563599313186</v>
      </c>
      <c r="E109" s="91">
        <v>18.364037640684092</v>
      </c>
      <c r="F109" s="91">
        <v>41.591080821383983</v>
      </c>
      <c r="G109" s="91">
        <v>15.855720805877645</v>
      </c>
      <c r="H109" s="92">
        <v>2022</v>
      </c>
      <c r="I109" s="149">
        <v>12.462396919727325</v>
      </c>
    </row>
    <row r="110" spans="3:9" x14ac:dyDescent="0.35">
      <c r="C110" s="90" t="s">
        <v>92</v>
      </c>
      <c r="D110" s="91">
        <v>3.7746207302866783</v>
      </c>
      <c r="E110" s="91">
        <v>7.3612419718723805</v>
      </c>
      <c r="F110" s="91">
        <v>38.44866258477559</v>
      </c>
      <c r="G110" s="91">
        <v>5.9541944634133532</v>
      </c>
      <c r="H110" s="92">
        <v>2022</v>
      </c>
      <c r="I110" s="149">
        <v>12.367045134305954</v>
      </c>
    </row>
    <row r="111" spans="3:9" x14ac:dyDescent="0.35">
      <c r="C111" s="90" t="s">
        <v>93</v>
      </c>
      <c r="D111" s="91">
        <v>49.868692588614358</v>
      </c>
      <c r="E111" s="91">
        <v>55.490876551299564</v>
      </c>
      <c r="F111" s="91">
        <v>51.525896545000784</v>
      </c>
      <c r="G111" s="91">
        <v>53.117148735799816</v>
      </c>
      <c r="H111" s="92">
        <v>2023</v>
      </c>
      <c r="I111" s="149">
        <v>15.566752851009369</v>
      </c>
    </row>
    <row r="112" spans="3:9" x14ac:dyDescent="0.35">
      <c r="C112" s="90" t="s">
        <v>94</v>
      </c>
      <c r="D112" s="91">
        <v>68.827711586533781</v>
      </c>
      <c r="E112" s="91">
        <v>61.058800715347651</v>
      </c>
      <c r="F112" s="91">
        <v>64.832860001973188</v>
      </c>
      <c r="G112" s="91">
        <v>62.994539939332661</v>
      </c>
      <c r="H112" s="92">
        <v>2022</v>
      </c>
      <c r="I112" s="149">
        <v>3.9979178458452225</v>
      </c>
    </row>
    <row r="113" spans="3:9" x14ac:dyDescent="0.35">
      <c r="C113" s="95" t="s">
        <v>95</v>
      </c>
      <c r="D113" s="93">
        <v>18.780058484604996</v>
      </c>
      <c r="E113" s="93">
        <v>22.602483329988456</v>
      </c>
      <c r="F113" s="93">
        <v>34.947142989990503</v>
      </c>
      <c r="G113" s="93">
        <v>19.731917894323786</v>
      </c>
      <c r="H113" s="94">
        <v>2021</v>
      </c>
      <c r="I113" s="149">
        <v>53.867769241333008</v>
      </c>
    </row>
    <row r="114" spans="3:9" x14ac:dyDescent="0.35">
      <c r="C114" s="148" t="s">
        <v>29</v>
      </c>
      <c r="D114" s="91">
        <v>16.31048245144969</v>
      </c>
      <c r="E114" s="91">
        <v>20.394230268862032</v>
      </c>
      <c r="F114" s="91">
        <v>38.607291400912679</v>
      </c>
      <c r="G114" s="91">
        <v>18.67895910178455</v>
      </c>
      <c r="I114" s="149"/>
    </row>
    <row r="115" spans="3:9" ht="15" thickBot="1" x14ac:dyDescent="0.4">
      <c r="C115" s="147" t="s">
        <v>28</v>
      </c>
      <c r="D115" s="146">
        <v>10.944953924661194</v>
      </c>
      <c r="E115" s="146">
        <v>18.853269310045334</v>
      </c>
      <c r="F115" s="146">
        <v>42.39078079001257</v>
      </c>
      <c r="G115" s="146">
        <v>15.782327549067418</v>
      </c>
      <c r="H115" s="145"/>
      <c r="I115" s="149"/>
    </row>
    <row r="116" spans="3:9" ht="15" thickTop="1" x14ac:dyDescent="0.35">
      <c r="I116" s="149"/>
    </row>
    <row r="117" spans="3:9" x14ac:dyDescent="0.35">
      <c r="I117" s="149"/>
    </row>
    <row r="118" spans="3:9" x14ac:dyDescent="0.35">
      <c r="I118" s="149"/>
    </row>
    <row r="119" spans="3:9" ht="15" thickBot="1" x14ac:dyDescent="0.4">
      <c r="C119" s="155" t="s">
        <v>139</v>
      </c>
      <c r="D119" s="154"/>
      <c r="E119" s="146"/>
      <c r="F119" s="146"/>
      <c r="G119" s="146"/>
      <c r="H119" s="145"/>
      <c r="I119" s="149"/>
    </row>
    <row r="120" spans="3:9" ht="15" thickTop="1" x14ac:dyDescent="0.35">
      <c r="C120" s="153" t="s">
        <v>0</v>
      </c>
      <c r="D120" s="152" t="s">
        <v>75</v>
      </c>
      <c r="E120" s="152" t="s">
        <v>76</v>
      </c>
      <c r="F120" s="152" t="s">
        <v>78</v>
      </c>
      <c r="G120" s="152" t="s">
        <v>77</v>
      </c>
      <c r="H120" s="151" t="s">
        <v>1</v>
      </c>
      <c r="I120" s="149"/>
    </row>
    <row r="121" spans="3:9" x14ac:dyDescent="0.35">
      <c r="C121" s="90" t="s">
        <v>81</v>
      </c>
      <c r="D121" s="91">
        <v>47.073982278237899</v>
      </c>
      <c r="E121" s="91">
        <v>48.608035829009552</v>
      </c>
      <c r="F121" s="91">
        <v>76.093405723611014</v>
      </c>
      <c r="G121" s="91">
        <v>48.035838059595697</v>
      </c>
      <c r="H121" s="92">
        <v>2022</v>
      </c>
      <c r="I121" s="149">
        <v>9.1588370501995087</v>
      </c>
    </row>
    <row r="122" spans="3:9" x14ac:dyDescent="0.35">
      <c r="C122" s="90" t="s">
        <v>82</v>
      </c>
      <c r="D122" s="91">
        <v>63.277956293960457</v>
      </c>
      <c r="E122" s="91">
        <v>77.295747536875041</v>
      </c>
      <c r="F122" s="91">
        <v>82.918728624110798</v>
      </c>
      <c r="G122" s="91">
        <v>71.712768992595741</v>
      </c>
      <c r="H122" s="92">
        <v>2019</v>
      </c>
      <c r="I122" s="149">
        <v>13.071751594543457</v>
      </c>
    </row>
    <row r="123" spans="3:9" x14ac:dyDescent="0.35">
      <c r="C123" s="90" t="s">
        <v>83</v>
      </c>
      <c r="D123" s="91">
        <v>57.020327272333468</v>
      </c>
      <c r="E123" s="91">
        <v>64.779285602870061</v>
      </c>
      <c r="F123" s="91">
        <v>76.768112898685175</v>
      </c>
      <c r="G123" s="91">
        <v>62.849273000329994</v>
      </c>
      <c r="H123" s="92">
        <v>2017</v>
      </c>
      <c r="I123" s="149">
        <v>3.6868542432785034</v>
      </c>
    </row>
    <row r="124" spans="3:9" x14ac:dyDescent="0.35">
      <c r="C124" s="90" t="s">
        <v>84</v>
      </c>
      <c r="D124" s="91">
        <v>21.450692988972705</v>
      </c>
      <c r="E124" s="91">
        <v>38.230898984989544</v>
      </c>
      <c r="F124" s="91">
        <v>64.337254089556666</v>
      </c>
      <c r="G124" s="91">
        <v>30.689071938629102</v>
      </c>
      <c r="H124" s="92">
        <v>2021</v>
      </c>
      <c r="I124" s="149">
        <v>20.451343059539795</v>
      </c>
    </row>
    <row r="125" spans="3:9" x14ac:dyDescent="0.35">
      <c r="C125" s="90" t="s">
        <v>85</v>
      </c>
      <c r="D125" s="91">
        <v>69.23358844454026</v>
      </c>
      <c r="E125" s="91">
        <v>74.119214753123146</v>
      </c>
      <c r="F125" s="91">
        <v>83.711652444676702</v>
      </c>
      <c r="G125" s="91">
        <v>72.622856105251003</v>
      </c>
      <c r="H125" s="92">
        <v>2023</v>
      </c>
      <c r="I125" s="149">
        <v>6.5896175801753998</v>
      </c>
    </row>
    <row r="126" spans="3:9" x14ac:dyDescent="0.35">
      <c r="C126" s="90" t="s">
        <v>86</v>
      </c>
      <c r="D126" s="91">
        <v>21.187027842404166</v>
      </c>
      <c r="E126" s="91">
        <v>26.830870295472121</v>
      </c>
      <c r="F126" s="91">
        <v>45.309152837374768</v>
      </c>
      <c r="G126" s="91">
        <v>25.104908270509835</v>
      </c>
      <c r="H126" s="92">
        <v>2022</v>
      </c>
      <c r="I126" s="149">
        <v>9.0519726276397705</v>
      </c>
    </row>
    <row r="127" spans="3:9" x14ac:dyDescent="0.35">
      <c r="C127" s="90" t="s">
        <v>87</v>
      </c>
      <c r="D127" s="91">
        <v>10.192203097631989</v>
      </c>
      <c r="E127" s="91">
        <v>17.547667573562951</v>
      </c>
      <c r="F127" s="91">
        <v>46.736669952332065</v>
      </c>
      <c r="G127" s="91">
        <v>14.929335899407739</v>
      </c>
      <c r="H127" s="92">
        <v>2017</v>
      </c>
      <c r="I127" s="149">
        <v>13.528898358345032</v>
      </c>
    </row>
    <row r="128" spans="3:9" x14ac:dyDescent="0.35">
      <c r="C128" s="90" t="s">
        <v>88</v>
      </c>
      <c r="D128" s="91">
        <v>15.551684015669915</v>
      </c>
      <c r="E128" s="91">
        <v>25.279807359649549</v>
      </c>
      <c r="F128" s="91">
        <v>48.574110427109339</v>
      </c>
      <c r="G128" s="91">
        <v>19.813024551191177</v>
      </c>
      <c r="H128" s="92">
        <v>2022</v>
      </c>
      <c r="I128" s="149">
        <v>31.91087543964386</v>
      </c>
    </row>
    <row r="129" spans="3:9" x14ac:dyDescent="0.35">
      <c r="C129" s="90" t="s">
        <v>89</v>
      </c>
      <c r="D129" s="91">
        <v>56.953812300119381</v>
      </c>
      <c r="E129" s="91">
        <v>70.330629708557325</v>
      </c>
      <c r="F129" s="91">
        <v>85.694782359933086</v>
      </c>
      <c r="G129" s="91">
        <v>62.751032821594798</v>
      </c>
      <c r="H129" s="92">
        <v>2023</v>
      </c>
      <c r="I129" s="149">
        <v>35.109731554985046</v>
      </c>
    </row>
    <row r="130" spans="3:9" x14ac:dyDescent="0.35">
      <c r="C130" s="90" t="s">
        <v>90</v>
      </c>
      <c r="D130" s="91">
        <v>23.343177706782154</v>
      </c>
      <c r="E130" s="91">
        <v>43.76288545458366</v>
      </c>
      <c r="F130" s="91">
        <v>69.342080434144719</v>
      </c>
      <c r="G130" s="91">
        <v>37.221502226454803</v>
      </c>
      <c r="H130" s="92">
        <v>2022</v>
      </c>
      <c r="I130" s="149">
        <v>10.268986225128174</v>
      </c>
    </row>
    <row r="131" spans="3:9" x14ac:dyDescent="0.35">
      <c r="C131" s="90" t="s">
        <v>97</v>
      </c>
      <c r="D131" s="91">
        <v>54.898300088434702</v>
      </c>
      <c r="E131" s="91">
        <v>69.606287240209454</v>
      </c>
      <c r="F131" s="91">
        <v>89.109029062481355</v>
      </c>
      <c r="G131" s="91">
        <v>63.668767141918082</v>
      </c>
      <c r="H131" s="92">
        <v>2022</v>
      </c>
      <c r="I131" s="149">
        <v>8.9458808302879333</v>
      </c>
    </row>
    <row r="132" spans="3:9" x14ac:dyDescent="0.35">
      <c r="C132" s="90" t="s">
        <v>91</v>
      </c>
      <c r="D132" s="91">
        <v>23.458841336354897</v>
      </c>
      <c r="E132" s="91">
        <v>36.386909055164011</v>
      </c>
      <c r="F132" s="91">
        <v>66.981637253078404</v>
      </c>
      <c r="G132" s="91">
        <v>32.278744547287232</v>
      </c>
      <c r="H132" s="92">
        <v>2022</v>
      </c>
      <c r="I132" s="149">
        <v>12.462396919727325</v>
      </c>
    </row>
    <row r="133" spans="3:9" x14ac:dyDescent="0.35">
      <c r="C133" s="90" t="s">
        <v>92</v>
      </c>
      <c r="D133" s="91">
        <v>11.575146508129917</v>
      </c>
      <c r="E133" s="91">
        <v>23.072024802556324</v>
      </c>
      <c r="F133" s="91">
        <v>63.984969441682217</v>
      </c>
      <c r="G133" s="91">
        <v>18.561748174607342</v>
      </c>
      <c r="H133" s="92">
        <v>2022</v>
      </c>
      <c r="I133" s="149">
        <v>12.367045134305954</v>
      </c>
    </row>
    <row r="134" spans="3:9" x14ac:dyDescent="0.35">
      <c r="C134" s="90" t="s">
        <v>93</v>
      </c>
      <c r="D134" s="91">
        <v>18.915070079405403</v>
      </c>
      <c r="E134" s="91">
        <v>26.668954517684057</v>
      </c>
      <c r="F134" s="91">
        <v>45.691692504752368</v>
      </c>
      <c r="G134" s="91">
        <v>23.3952069328537</v>
      </c>
      <c r="H134" s="92">
        <v>2023</v>
      </c>
      <c r="I134" s="149">
        <v>15.566752851009369</v>
      </c>
    </row>
    <row r="135" spans="3:9" x14ac:dyDescent="0.35">
      <c r="C135" s="90" t="s">
        <v>94</v>
      </c>
      <c r="D135" s="91">
        <v>38.473525305976693</v>
      </c>
      <c r="E135" s="91">
        <v>49.614315571739461</v>
      </c>
      <c r="F135" s="91">
        <v>79.04918535327198</v>
      </c>
      <c r="G135" s="91">
        <v>46.838422649140547</v>
      </c>
      <c r="H135" s="92">
        <v>2022</v>
      </c>
      <c r="I135" s="149">
        <v>3.9979178458452225</v>
      </c>
    </row>
    <row r="136" spans="3:9" x14ac:dyDescent="0.35">
      <c r="C136" s="90" t="s">
        <v>95</v>
      </c>
      <c r="D136" s="91">
        <v>12.424743578185096</v>
      </c>
      <c r="E136" s="91">
        <v>13.605305600251921</v>
      </c>
      <c r="F136" s="91">
        <v>29.723905001251154</v>
      </c>
      <c r="G136" s="91">
        <v>12.718726878031564</v>
      </c>
      <c r="H136" s="92">
        <v>2021</v>
      </c>
      <c r="I136" s="149">
        <v>53.867769241333008</v>
      </c>
    </row>
    <row r="137" spans="3:9" x14ac:dyDescent="0.35">
      <c r="C137" s="148" t="s">
        <v>29</v>
      </c>
      <c r="D137" s="91">
        <v>34.064379946071199</v>
      </c>
      <c r="E137" s="91">
        <v>44.108677492893634</v>
      </c>
      <c r="F137" s="91">
        <v>65.876648025503229</v>
      </c>
      <c r="G137" s="91">
        <v>40.199451761837402</v>
      </c>
      <c r="I137" s="149"/>
    </row>
    <row r="138" spans="3:9" ht="15" thickBot="1" x14ac:dyDescent="0.4">
      <c r="C138" s="147" t="s">
        <v>28</v>
      </c>
      <c r="D138" s="146">
        <v>39.751475795480133</v>
      </c>
      <c r="E138" s="146">
        <v>53.54223137747195</v>
      </c>
      <c r="F138" s="146">
        <v>70.740519386610274</v>
      </c>
      <c r="G138" s="146">
        <v>48.34890686765673</v>
      </c>
      <c r="H138" s="145"/>
      <c r="I138" s="149"/>
    </row>
    <row r="139" spans="3:9" ht="15" thickTop="1" x14ac:dyDescent="0.35">
      <c r="I139" s="149"/>
    </row>
    <row r="140" spans="3:9" x14ac:dyDescent="0.35">
      <c r="I140" s="149"/>
    </row>
    <row r="141" spans="3:9" x14ac:dyDescent="0.35">
      <c r="I141" s="149"/>
    </row>
    <row r="142" spans="3:9" ht="15" thickBot="1" x14ac:dyDescent="0.4">
      <c r="C142" s="155" t="s">
        <v>138</v>
      </c>
      <c r="D142" s="154"/>
      <c r="E142" s="146"/>
      <c r="F142" s="146"/>
      <c r="G142" s="146"/>
      <c r="H142" s="145"/>
      <c r="I142" s="149"/>
    </row>
    <row r="143" spans="3:9" ht="15" thickTop="1" x14ac:dyDescent="0.35">
      <c r="C143" s="153" t="s">
        <v>0</v>
      </c>
      <c r="D143" s="152" t="s">
        <v>75</v>
      </c>
      <c r="E143" s="152" t="s">
        <v>76</v>
      </c>
      <c r="F143" s="152" t="s">
        <v>78</v>
      </c>
      <c r="G143" s="152" t="s">
        <v>77</v>
      </c>
      <c r="H143" s="151" t="s">
        <v>1</v>
      </c>
      <c r="I143" s="149"/>
    </row>
    <row r="144" spans="3:9" x14ac:dyDescent="0.35">
      <c r="C144" s="90" t="s">
        <v>81</v>
      </c>
      <c r="D144" s="91">
        <v>87.474531468671529</v>
      </c>
      <c r="E144" s="91">
        <v>92.427552932996335</v>
      </c>
      <c r="F144" s="91">
        <v>98.434933305615488</v>
      </c>
      <c r="G144" s="91">
        <v>90.580089503626482</v>
      </c>
      <c r="H144" s="92">
        <v>2022</v>
      </c>
      <c r="I144" s="149">
        <v>9.1588370501995087</v>
      </c>
    </row>
    <row r="145" spans="3:9" x14ac:dyDescent="0.35">
      <c r="C145" s="90" t="s">
        <v>82</v>
      </c>
      <c r="D145" s="91">
        <v>98.955533356965859</v>
      </c>
      <c r="E145" s="91">
        <v>99.66145300382064</v>
      </c>
      <c r="F145" s="91">
        <v>99.905600484406634</v>
      </c>
      <c r="G145" s="91">
        <v>99.380300704283613</v>
      </c>
      <c r="H145" s="92">
        <v>2019</v>
      </c>
      <c r="I145" s="149">
        <v>13.071751594543457</v>
      </c>
    </row>
    <row r="146" spans="3:9" x14ac:dyDescent="0.35">
      <c r="C146" s="90" t="s">
        <v>83</v>
      </c>
      <c r="D146" s="91">
        <v>98.804946988812958</v>
      </c>
      <c r="E146" s="91">
        <v>99.296109237535347</v>
      </c>
      <c r="F146" s="91">
        <v>99.70409489902363</v>
      </c>
      <c r="G146" s="91">
        <v>99.17393441850129</v>
      </c>
      <c r="H146" s="92">
        <v>2017</v>
      </c>
      <c r="I146" s="149">
        <v>3.6868542432785034</v>
      </c>
    </row>
    <row r="147" spans="3:9" x14ac:dyDescent="0.35">
      <c r="C147" s="90" t="s">
        <v>84</v>
      </c>
      <c r="D147" s="91">
        <v>95.767357464505764</v>
      </c>
      <c r="E147" s="91">
        <v>98.490452402559242</v>
      </c>
      <c r="F147" s="91">
        <v>99.501057449044453</v>
      </c>
      <c r="G147" s="91">
        <v>97.181794577579296</v>
      </c>
      <c r="H147" s="92">
        <v>2022</v>
      </c>
      <c r="I147" s="149">
        <v>19.51269805431366</v>
      </c>
    </row>
    <row r="148" spans="3:9" x14ac:dyDescent="0.35">
      <c r="C148" s="90" t="s">
        <v>85</v>
      </c>
      <c r="D148" s="91">
        <v>99.092379001832484</v>
      </c>
      <c r="E148" s="91">
        <v>99.528375966686497</v>
      </c>
      <c r="F148" s="91">
        <v>99.865713087809056</v>
      </c>
      <c r="G148" s="91">
        <v>99.394839795968906</v>
      </c>
      <c r="H148" s="92">
        <v>2023</v>
      </c>
      <c r="I148" s="149">
        <v>6.5896175801753998</v>
      </c>
    </row>
    <row r="149" spans="3:9" x14ac:dyDescent="0.35">
      <c r="C149" s="90" t="s">
        <v>86</v>
      </c>
      <c r="D149" s="91">
        <v>98.619715741397457</v>
      </c>
      <c r="E149" s="91">
        <v>99.624780495614104</v>
      </c>
      <c r="F149" s="91">
        <v>99.60779740051197</v>
      </c>
      <c r="G149" s="91">
        <v>99.317418337150059</v>
      </c>
      <c r="H149" s="92">
        <v>2022</v>
      </c>
      <c r="I149" s="149">
        <v>9.0519726276397705</v>
      </c>
    </row>
    <row r="150" spans="3:9" x14ac:dyDescent="0.35">
      <c r="C150" s="90" t="s">
        <v>87</v>
      </c>
      <c r="D150" s="91">
        <v>93.526358099733969</v>
      </c>
      <c r="E150" s="91">
        <v>98.577259106373077</v>
      </c>
      <c r="F150" s="91">
        <v>99.482827456475505</v>
      </c>
      <c r="G150" s="91">
        <v>96.812241040307654</v>
      </c>
      <c r="H150" s="92">
        <v>2023</v>
      </c>
      <c r="I150" s="149">
        <v>15.846808254718781</v>
      </c>
    </row>
    <row r="151" spans="3:9" x14ac:dyDescent="0.35">
      <c r="C151" s="90" t="s">
        <v>88</v>
      </c>
      <c r="D151" s="91">
        <v>83.070635163722386</v>
      </c>
      <c r="E151" s="91">
        <v>88.581224897528074</v>
      </c>
      <c r="F151" s="91">
        <v>95.692408850940552</v>
      </c>
      <c r="G151" s="91">
        <v>85.484512802499026</v>
      </c>
      <c r="H151" s="92">
        <v>2022</v>
      </c>
      <c r="I151" s="149">
        <v>31.91087543964386</v>
      </c>
    </row>
    <row r="152" spans="3:9" x14ac:dyDescent="0.35">
      <c r="C152" s="90" t="s">
        <v>89</v>
      </c>
      <c r="D152" s="91">
        <v>82.609063692590311</v>
      </c>
      <c r="E152" s="91">
        <v>92.355532712749294</v>
      </c>
      <c r="F152" s="91">
        <v>96.663814737977816</v>
      </c>
      <c r="G152" s="91">
        <v>86.846045980169535</v>
      </c>
      <c r="H152" s="92">
        <v>2023</v>
      </c>
      <c r="I152" s="149">
        <v>35.109731554985046</v>
      </c>
    </row>
    <row r="153" spans="3:9" x14ac:dyDescent="0.35">
      <c r="C153" s="90" t="s">
        <v>90</v>
      </c>
      <c r="D153" s="91">
        <v>96.574356186335748</v>
      </c>
      <c r="E153" s="91">
        <v>98.634915233263214</v>
      </c>
      <c r="F153" s="91">
        <v>99.300071126695983</v>
      </c>
      <c r="G153" s="91">
        <v>97.974822221325184</v>
      </c>
      <c r="H153" s="92">
        <v>2022</v>
      </c>
      <c r="I153" s="149">
        <v>10.268986225128174</v>
      </c>
    </row>
    <row r="154" spans="3:9" x14ac:dyDescent="0.35">
      <c r="C154" s="90" t="s">
        <v>97</v>
      </c>
      <c r="D154" s="91">
        <v>55.57629949887</v>
      </c>
      <c r="E154" s="91">
        <v>81.888072679584525</v>
      </c>
      <c r="F154" s="91">
        <v>97.3979157963836</v>
      </c>
      <c r="G154" s="91">
        <v>71.266178570619033</v>
      </c>
      <c r="H154" s="92">
        <v>2022</v>
      </c>
      <c r="I154" s="149">
        <v>8.9458808302879333</v>
      </c>
    </row>
    <row r="155" spans="3:9" x14ac:dyDescent="0.35">
      <c r="C155" s="90" t="s">
        <v>91</v>
      </c>
      <c r="D155" s="91">
        <v>89.228781720483966</v>
      </c>
      <c r="E155" s="91">
        <v>93.806379780771309</v>
      </c>
      <c r="F155" s="91">
        <v>97.583248724067232</v>
      </c>
      <c r="G155" s="91">
        <v>92.351752044312462</v>
      </c>
      <c r="H155" s="92">
        <v>2022</v>
      </c>
      <c r="I155" s="149">
        <v>12.462396919727325</v>
      </c>
    </row>
    <row r="156" spans="3:9" x14ac:dyDescent="0.35">
      <c r="C156" s="90" t="s">
        <v>92</v>
      </c>
      <c r="D156" s="91">
        <v>98.5070230172864</v>
      </c>
      <c r="E156" s="91">
        <v>99.620815937255998</v>
      </c>
      <c r="F156" s="91">
        <v>99.918087507402149</v>
      </c>
      <c r="G156" s="91">
        <v>99.183870007529194</v>
      </c>
      <c r="H156" s="92">
        <v>2022</v>
      </c>
      <c r="I156" s="149">
        <v>12.367045134305954</v>
      </c>
    </row>
    <row r="157" spans="3:9" x14ac:dyDescent="0.35">
      <c r="C157" s="90" t="s">
        <v>93</v>
      </c>
      <c r="D157" s="91">
        <v>97.011499818689984</v>
      </c>
      <c r="E157" s="91">
        <v>97.882242092380054</v>
      </c>
      <c r="F157" s="91">
        <v>98.899051843535617</v>
      </c>
      <c r="G157" s="91">
        <v>97.514608238897523</v>
      </c>
      <c r="H157" s="92">
        <v>2023</v>
      </c>
      <c r="I157" s="149">
        <v>15.566752851009369</v>
      </c>
    </row>
    <row r="158" spans="3:9" x14ac:dyDescent="0.35">
      <c r="C158" s="90" t="s">
        <v>94</v>
      </c>
      <c r="D158" s="91">
        <v>99.967535629646463</v>
      </c>
      <c r="E158" s="91">
        <v>99.766219215272244</v>
      </c>
      <c r="F158" s="91">
        <v>99.788057955490402</v>
      </c>
      <c r="G158" s="91">
        <v>99.816380182002021</v>
      </c>
      <c r="H158" s="92">
        <v>2022</v>
      </c>
      <c r="I158" s="149">
        <v>3.9979178458452225</v>
      </c>
    </row>
    <row r="159" spans="3:9" x14ac:dyDescent="0.35">
      <c r="C159" s="95" t="s">
        <v>95</v>
      </c>
      <c r="D159" s="93">
        <v>99.674321032656238</v>
      </c>
      <c r="E159" s="93">
        <v>99.984057766026737</v>
      </c>
      <c r="F159" s="93">
        <v>99.84900637149552</v>
      </c>
      <c r="G159" s="93">
        <v>99.751451607126612</v>
      </c>
      <c r="H159" s="94">
        <v>2021</v>
      </c>
      <c r="I159" s="149">
        <v>53.867769241333008</v>
      </c>
    </row>
    <row r="160" spans="3:9" x14ac:dyDescent="0.35">
      <c r="C160" s="148" t="s">
        <v>29</v>
      </c>
      <c r="D160" s="91">
        <v>92.153771117637604</v>
      </c>
      <c r="E160" s="91">
        <v>96.257840216276051</v>
      </c>
      <c r="F160" s="91">
        <v>98.849605437304731</v>
      </c>
      <c r="G160" s="91">
        <v>94.501890001993615</v>
      </c>
      <c r="I160" s="149"/>
    </row>
    <row r="161" spans="3:9" ht="15" thickBot="1" x14ac:dyDescent="0.4">
      <c r="C161" s="147" t="s">
        <v>28</v>
      </c>
      <c r="D161" s="146">
        <v>96.00994519011725</v>
      </c>
      <c r="E161" s="146">
        <v>98.151461059153675</v>
      </c>
      <c r="F161" s="146">
        <v>99.31221969934775</v>
      </c>
      <c r="G161" s="146">
        <v>97.28608922822734</v>
      </c>
      <c r="H161" s="145"/>
      <c r="I161" s="149"/>
    </row>
    <row r="162" spans="3:9" ht="15" thickTop="1" x14ac:dyDescent="0.35">
      <c r="I162" s="149"/>
    </row>
    <row r="163" spans="3:9" x14ac:dyDescent="0.35">
      <c r="I163" s="149"/>
    </row>
    <row r="164" spans="3:9" x14ac:dyDescent="0.35">
      <c r="I164" s="149"/>
    </row>
    <row r="165" spans="3:9" ht="15" thickBot="1" x14ac:dyDescent="0.4">
      <c r="C165" s="155" t="s">
        <v>137</v>
      </c>
      <c r="D165" s="154"/>
      <c r="E165" s="146"/>
      <c r="F165" s="146"/>
      <c r="G165" s="146"/>
      <c r="H165" s="145"/>
      <c r="I165" s="149"/>
    </row>
    <row r="166" spans="3:9" ht="15" thickTop="1" x14ac:dyDescent="0.35">
      <c r="C166" s="153" t="s">
        <v>0</v>
      </c>
      <c r="D166" s="152" t="s">
        <v>75</v>
      </c>
      <c r="E166" s="152" t="s">
        <v>76</v>
      </c>
      <c r="F166" s="152" t="s">
        <v>78</v>
      </c>
      <c r="G166" s="152" t="s">
        <v>77</v>
      </c>
      <c r="H166" s="151" t="s">
        <v>1</v>
      </c>
      <c r="I166" s="149"/>
    </row>
    <row r="167" spans="3:9" x14ac:dyDescent="0.35">
      <c r="C167" s="90" t="s">
        <v>98</v>
      </c>
      <c r="D167" s="91">
        <v>58.457373165553946</v>
      </c>
      <c r="E167" s="91">
        <v>59.451445515196447</v>
      </c>
      <c r="F167" s="91">
        <v>74.77350552323972</v>
      </c>
      <c r="G167" s="91">
        <v>59.066957974553404</v>
      </c>
      <c r="H167" s="92">
        <v>2022</v>
      </c>
      <c r="I167" s="149">
        <v>8.1207029521465302</v>
      </c>
    </row>
    <row r="168" spans="3:9" x14ac:dyDescent="0.35">
      <c r="C168" s="90" t="s">
        <v>81</v>
      </c>
      <c r="D168" s="91">
        <v>19.13582885058338</v>
      </c>
      <c r="E168" s="91">
        <v>31.966275780477854</v>
      </c>
      <c r="F168" s="91">
        <v>59.789294123454809</v>
      </c>
      <c r="G168" s="91">
        <v>27.180554245414406</v>
      </c>
      <c r="H168" s="92">
        <v>2022</v>
      </c>
      <c r="I168" s="149">
        <v>9.1588370501995087</v>
      </c>
    </row>
    <row r="169" spans="3:9" x14ac:dyDescent="0.35">
      <c r="C169" s="90" t="s">
        <v>82</v>
      </c>
      <c r="D169" s="91">
        <v>37.409476453878341</v>
      </c>
      <c r="E169" s="91">
        <v>51.574366476949784</v>
      </c>
      <c r="F169" s="91">
        <v>67.807393526569783</v>
      </c>
      <c r="G169" s="91">
        <v>46.762960217742773</v>
      </c>
      <c r="H169" s="92">
        <v>2022</v>
      </c>
      <c r="I169" s="149">
        <v>10.865315049886703</v>
      </c>
    </row>
    <row r="170" spans="3:9" x14ac:dyDescent="0.35">
      <c r="C170" s="90" t="s">
        <v>83</v>
      </c>
      <c r="D170" s="91">
        <v>77.749537664289875</v>
      </c>
      <c r="E170" s="91">
        <v>78.983909799205307</v>
      </c>
      <c r="F170" s="91">
        <v>87.53110996514404</v>
      </c>
      <c r="G170" s="91">
        <v>78.597137071347007</v>
      </c>
      <c r="H170" s="92">
        <v>2022</v>
      </c>
      <c r="I170" s="149">
        <v>3.2169833779335022</v>
      </c>
    </row>
    <row r="171" spans="3:9" x14ac:dyDescent="0.35">
      <c r="C171" s="90" t="s">
        <v>84</v>
      </c>
      <c r="D171" s="91">
        <v>46.581783845891444</v>
      </c>
      <c r="E171" s="91">
        <v>63.713385421004055</v>
      </c>
      <c r="F171" s="91">
        <v>86.895248761780152</v>
      </c>
      <c r="G171" s="91">
        <v>55.480325257579956</v>
      </c>
      <c r="H171" s="92">
        <v>2022</v>
      </c>
      <c r="I171" s="149">
        <v>19.51269805431366</v>
      </c>
    </row>
    <row r="172" spans="3:9" x14ac:dyDescent="0.35">
      <c r="C172" s="90" t="s">
        <v>85</v>
      </c>
      <c r="D172" s="91">
        <v>18.733426754338687</v>
      </c>
      <c r="E172" s="91">
        <v>20.097560975609756</v>
      </c>
      <c r="F172" s="91">
        <v>29.907025386235219</v>
      </c>
      <c r="G172" s="91">
        <v>19.679757011505639</v>
      </c>
      <c r="H172" s="92">
        <v>2023</v>
      </c>
      <c r="I172" s="149">
        <v>6.5896175801753998</v>
      </c>
    </row>
    <row r="173" spans="3:9" x14ac:dyDescent="0.35">
      <c r="C173" s="90" t="s">
        <v>86</v>
      </c>
      <c r="D173" s="91">
        <v>16.743499279389784</v>
      </c>
      <c r="E173" s="91">
        <v>17.372467470102208</v>
      </c>
      <c r="F173" s="91">
        <v>27.31458307511496</v>
      </c>
      <c r="G173" s="91">
        <v>17.180120638824388</v>
      </c>
      <c r="H173" s="92">
        <v>2022</v>
      </c>
      <c r="I173" s="149">
        <v>9.0519726276397705</v>
      </c>
    </row>
    <row r="174" spans="3:9" x14ac:dyDescent="0.35">
      <c r="C174" s="90" t="s">
        <v>87</v>
      </c>
      <c r="D174" s="91">
        <v>32.228263997773652</v>
      </c>
      <c r="E174" s="91">
        <v>47.380992408980084</v>
      </c>
      <c r="F174" s="91">
        <v>71.92602925487995</v>
      </c>
      <c r="G174" s="91">
        <v>42.085929337894811</v>
      </c>
      <c r="H174" s="92">
        <v>2023</v>
      </c>
      <c r="I174" s="149">
        <v>15.846808254718781</v>
      </c>
    </row>
    <row r="175" spans="3:9" x14ac:dyDescent="0.35">
      <c r="C175" s="90" t="s">
        <v>88</v>
      </c>
      <c r="D175" s="91">
        <v>31.344024617516762</v>
      </c>
      <c r="E175" s="91">
        <v>40.404984637802684</v>
      </c>
      <c r="F175" s="91">
        <v>59.985324667899143</v>
      </c>
      <c r="G175" s="91">
        <v>35.313118641090938</v>
      </c>
      <c r="H175" s="92">
        <v>2022</v>
      </c>
      <c r="I175" s="149">
        <v>31.91087543964386</v>
      </c>
    </row>
    <row r="176" spans="3:9" x14ac:dyDescent="0.35">
      <c r="C176" s="90" t="s">
        <v>89</v>
      </c>
      <c r="D176" s="91">
        <v>21.987673216003884</v>
      </c>
      <c r="E176" s="91">
        <v>33.835913656240308</v>
      </c>
      <c r="F176" s="91">
        <v>51.503083242501944</v>
      </c>
      <c r="G176" s="91">
        <v>27.122441862856061</v>
      </c>
      <c r="H176" s="92">
        <v>2023</v>
      </c>
      <c r="I176" s="149">
        <v>35.109731554985046</v>
      </c>
    </row>
    <row r="177" spans="3:9" x14ac:dyDescent="0.35">
      <c r="C177" s="90" t="s">
        <v>90</v>
      </c>
      <c r="D177" s="91">
        <v>49.472698040485668</v>
      </c>
      <c r="E177" s="91">
        <v>67.527603766580356</v>
      </c>
      <c r="F177" s="91">
        <v>84.027318256439486</v>
      </c>
      <c r="G177" s="91">
        <v>61.743776742178447</v>
      </c>
      <c r="H177" s="92">
        <v>2022</v>
      </c>
      <c r="I177" s="149">
        <v>10.268986225128174</v>
      </c>
    </row>
    <row r="178" spans="3:9" x14ac:dyDescent="0.35">
      <c r="C178" s="90" t="s">
        <v>97</v>
      </c>
      <c r="D178" s="91">
        <v>11.203133115287974</v>
      </c>
      <c r="E178" s="91">
        <v>14.004694523372835</v>
      </c>
      <c r="F178" s="91">
        <v>40.499306260070419</v>
      </c>
      <c r="G178" s="91">
        <v>12.873722147924838</v>
      </c>
      <c r="H178" s="92">
        <v>2022</v>
      </c>
      <c r="I178" s="149">
        <v>8.9458808302879333</v>
      </c>
    </row>
    <row r="179" spans="3:9" x14ac:dyDescent="0.35">
      <c r="C179" s="90" t="s">
        <v>91</v>
      </c>
      <c r="D179" s="91">
        <v>45.657287335300978</v>
      </c>
      <c r="E179" s="91">
        <v>60.340696367739923</v>
      </c>
      <c r="F179" s="91">
        <v>79.378295146547643</v>
      </c>
      <c r="G179" s="91">
        <v>55.674735363069402</v>
      </c>
      <c r="H179" s="92">
        <v>2022</v>
      </c>
      <c r="I179" s="149">
        <v>12.462396919727325</v>
      </c>
    </row>
    <row r="180" spans="3:9" x14ac:dyDescent="0.35">
      <c r="C180" s="90" t="s">
        <v>92</v>
      </c>
      <c r="D180" s="91">
        <v>1.3528290686412348</v>
      </c>
      <c r="E180" s="91">
        <v>3.6353839814902851</v>
      </c>
      <c r="F180" s="91">
        <v>12.351258645154802</v>
      </c>
      <c r="G180" s="91">
        <v>2.7399275095865945</v>
      </c>
      <c r="H180" s="92">
        <v>2022</v>
      </c>
      <c r="I180" s="149">
        <v>12.367045134305954</v>
      </c>
    </row>
    <row r="181" spans="3:9" x14ac:dyDescent="0.35">
      <c r="C181" s="90" t="s">
        <v>93</v>
      </c>
      <c r="D181" s="91">
        <v>17.058869341144231</v>
      </c>
      <c r="E181" s="91">
        <v>22.757778408986677</v>
      </c>
      <c r="F181" s="91">
        <v>45.067377941272994</v>
      </c>
      <c r="G181" s="91">
        <v>20.351656684381915</v>
      </c>
      <c r="H181" s="92">
        <v>2023</v>
      </c>
      <c r="I181" s="149">
        <v>15.566752851009369</v>
      </c>
    </row>
    <row r="182" spans="3:9" x14ac:dyDescent="0.35">
      <c r="C182" s="90" t="s">
        <v>94</v>
      </c>
      <c r="D182" s="91">
        <v>42.554296659416288</v>
      </c>
      <c r="E182" s="91">
        <v>50.428777660468427</v>
      </c>
      <c r="F182" s="91">
        <v>68.180504855463624</v>
      </c>
      <c r="G182" s="91">
        <v>48.466734074823052</v>
      </c>
      <c r="H182" s="92">
        <v>2022</v>
      </c>
      <c r="I182" s="149">
        <v>3.9979178458452225</v>
      </c>
    </row>
    <row r="183" spans="3:9" x14ac:dyDescent="0.35">
      <c r="C183" s="95" t="s">
        <v>95</v>
      </c>
      <c r="D183" s="93">
        <v>76.542379931381703</v>
      </c>
      <c r="E183" s="93">
        <v>78.174152749429496</v>
      </c>
      <c r="F183" s="93">
        <v>83.965632637671945</v>
      </c>
      <c r="G183" s="93">
        <v>76.948723646224934</v>
      </c>
      <c r="H183" s="94">
        <v>2021</v>
      </c>
      <c r="I183" s="149">
        <v>53.867769241333008</v>
      </c>
    </row>
    <row r="184" spans="3:9" x14ac:dyDescent="0.35">
      <c r="C184" s="148" t="s">
        <v>29</v>
      </c>
      <c r="D184" s="91">
        <v>35.541904784522224</v>
      </c>
      <c r="E184" s="91">
        <v>43.626493505860971</v>
      </c>
      <c r="F184" s="91">
        <v>60.64131125114357</v>
      </c>
      <c r="G184" s="91">
        <v>40.427563436882274</v>
      </c>
      <c r="I184" s="149"/>
    </row>
    <row r="185" spans="3:9" ht="15" thickBot="1" x14ac:dyDescent="0.4">
      <c r="C185" s="147" t="s">
        <v>28</v>
      </c>
      <c r="D185" s="146">
        <v>43.50245517589353</v>
      </c>
      <c r="E185" s="146">
        <v>55.917269601287046</v>
      </c>
      <c r="F185" s="146">
        <v>72.636658415541888</v>
      </c>
      <c r="G185" s="146">
        <v>51.434694068611648</v>
      </c>
      <c r="H185" s="145"/>
      <c r="I185" s="149"/>
    </row>
    <row r="186" spans="3:9" ht="15" thickTop="1" x14ac:dyDescent="0.35">
      <c r="I186" s="149"/>
    </row>
    <row r="187" spans="3:9" x14ac:dyDescent="0.35">
      <c r="I187" s="149"/>
    </row>
    <row r="188" spans="3:9" ht="15" thickBot="1" x14ac:dyDescent="0.4">
      <c r="C188" s="155" t="s">
        <v>136</v>
      </c>
      <c r="D188" s="154"/>
      <c r="E188" s="146"/>
      <c r="F188" s="146"/>
      <c r="G188" s="146"/>
      <c r="H188" s="145"/>
      <c r="I188" s="149"/>
    </row>
    <row r="189" spans="3:9" ht="15" thickTop="1" x14ac:dyDescent="0.35">
      <c r="C189" s="153" t="s">
        <v>0</v>
      </c>
      <c r="D189" s="152" t="s">
        <v>75</v>
      </c>
      <c r="E189" s="152" t="s">
        <v>76</v>
      </c>
      <c r="F189" s="152" t="s">
        <v>78</v>
      </c>
      <c r="G189" s="152" t="s">
        <v>77</v>
      </c>
      <c r="H189" s="151" t="s">
        <v>1</v>
      </c>
      <c r="I189" s="149"/>
    </row>
    <row r="190" spans="3:9" x14ac:dyDescent="0.35">
      <c r="C190" s="90" t="s">
        <v>98</v>
      </c>
      <c r="D190" s="91">
        <v>83.324000861458941</v>
      </c>
      <c r="E190" s="91">
        <v>84.720890789764766</v>
      </c>
      <c r="F190" s="91">
        <v>91.235559919487656</v>
      </c>
      <c r="G190" s="91">
        <v>84.180601369908658</v>
      </c>
      <c r="H190" s="92">
        <v>2022</v>
      </c>
      <c r="I190" s="149">
        <v>8.1207029521465302</v>
      </c>
    </row>
    <row r="191" spans="3:9" x14ac:dyDescent="0.35">
      <c r="C191" s="90" t="s">
        <v>81</v>
      </c>
      <c r="D191" s="91">
        <v>31.450168806547111</v>
      </c>
      <c r="E191" s="91">
        <v>46.093756649521822</v>
      </c>
      <c r="F191" s="91">
        <v>75.337450260466582</v>
      </c>
      <c r="G191" s="91">
        <v>40.63173852391521</v>
      </c>
      <c r="H191" s="92">
        <v>2022</v>
      </c>
      <c r="I191" s="149">
        <v>9.1588370501995087</v>
      </c>
    </row>
    <row r="192" spans="3:9" x14ac:dyDescent="0.35">
      <c r="C192" s="90" t="s">
        <v>82</v>
      </c>
      <c r="D192" s="91">
        <v>71.781796772518746</v>
      </c>
      <c r="E192" s="91">
        <v>80.137010257427193</v>
      </c>
      <c r="F192" s="91">
        <v>88.07555230813044</v>
      </c>
      <c r="G192" s="91">
        <v>77.298984237258878</v>
      </c>
      <c r="H192" s="92">
        <v>2022</v>
      </c>
      <c r="I192" s="149">
        <v>10.865315049886703</v>
      </c>
    </row>
    <row r="193" spans="3:9" x14ac:dyDescent="0.35">
      <c r="C193" s="90" t="s">
        <v>83</v>
      </c>
      <c r="D193" s="91">
        <v>88.456441547909847</v>
      </c>
      <c r="E193" s="91">
        <v>89.588414874917916</v>
      </c>
      <c r="F193" s="91">
        <v>94.394076310523786</v>
      </c>
      <c r="G193" s="91">
        <v>89.233727338505133</v>
      </c>
      <c r="H193" s="92">
        <v>2022</v>
      </c>
      <c r="I193" s="149">
        <v>3.2169833779335022</v>
      </c>
    </row>
    <row r="194" spans="3:9" x14ac:dyDescent="0.35">
      <c r="C194" s="90" t="s">
        <v>84</v>
      </c>
      <c r="D194" s="91">
        <v>72.59886988494037</v>
      </c>
      <c r="E194" s="91">
        <v>83.357950812297602</v>
      </c>
      <c r="F194" s="91">
        <v>94.684405280079019</v>
      </c>
      <c r="G194" s="91">
        <v>78.187379912098592</v>
      </c>
      <c r="H194" s="92">
        <v>2022</v>
      </c>
      <c r="I194" s="149">
        <v>19.51269805431366</v>
      </c>
    </row>
    <row r="195" spans="3:9" x14ac:dyDescent="0.35">
      <c r="C195" s="90" t="s">
        <v>85</v>
      </c>
      <c r="D195" s="91">
        <v>91.052064244906759</v>
      </c>
      <c r="E195" s="91">
        <v>93.860321237358718</v>
      </c>
      <c r="F195" s="91">
        <v>96.991743616645635</v>
      </c>
      <c r="G195" s="91">
        <v>93.000214595817027</v>
      </c>
      <c r="H195" s="92">
        <v>2023</v>
      </c>
      <c r="I195" s="149">
        <v>6.5896175801753998</v>
      </c>
    </row>
    <row r="196" spans="3:9" x14ac:dyDescent="0.35">
      <c r="C196" s="90" t="s">
        <v>86</v>
      </c>
      <c r="D196" s="91">
        <v>81.973318586673514</v>
      </c>
      <c r="E196" s="91">
        <v>85.256855709412548</v>
      </c>
      <c r="F196" s="91">
        <v>89.648414124355853</v>
      </c>
      <c r="G196" s="91">
        <v>84.2527064213117</v>
      </c>
      <c r="H196" s="92">
        <v>2022</v>
      </c>
      <c r="I196" s="149">
        <v>9.0519726276397705</v>
      </c>
    </row>
    <row r="197" spans="3:9" x14ac:dyDescent="0.35">
      <c r="C197" s="90" t="s">
        <v>87</v>
      </c>
      <c r="D197" s="91">
        <v>53.218187912991041</v>
      </c>
      <c r="E197" s="91">
        <v>74.247282215088973</v>
      </c>
      <c r="F197" s="91">
        <v>87.303025174075827</v>
      </c>
      <c r="G197" s="91">
        <v>66.898745526801363</v>
      </c>
      <c r="H197" s="92">
        <v>2023</v>
      </c>
      <c r="I197" s="149">
        <v>15.846808254718781</v>
      </c>
    </row>
    <row r="198" spans="3:9" x14ac:dyDescent="0.35">
      <c r="C198" s="90" t="s">
        <v>88</v>
      </c>
      <c r="D198" s="91">
        <v>67.914985270388158</v>
      </c>
      <c r="E198" s="91">
        <v>75.2172588157934</v>
      </c>
      <c r="F198" s="91">
        <v>85.531170786559684</v>
      </c>
      <c r="G198" s="91">
        <v>71.113698234873482</v>
      </c>
      <c r="H198" s="92">
        <v>2022</v>
      </c>
      <c r="I198" s="149">
        <v>31.91087543964386</v>
      </c>
    </row>
    <row r="199" spans="3:9" x14ac:dyDescent="0.35">
      <c r="C199" s="90" t="s">
        <v>89</v>
      </c>
      <c r="D199" s="91">
        <v>79.300925664015651</v>
      </c>
      <c r="E199" s="91">
        <v>84.215427322609784</v>
      </c>
      <c r="F199" s="91">
        <v>89.819951807534608</v>
      </c>
      <c r="G199" s="91">
        <v>81.437356451070301</v>
      </c>
      <c r="H199" s="92">
        <v>2023</v>
      </c>
      <c r="I199" s="149">
        <v>35.109731554985046</v>
      </c>
    </row>
    <row r="200" spans="3:9" x14ac:dyDescent="0.35">
      <c r="C200" s="90" t="s">
        <v>90</v>
      </c>
      <c r="D200" s="91">
        <v>93.587191965792726</v>
      </c>
      <c r="E200" s="91">
        <v>95.546755446199413</v>
      </c>
      <c r="F200" s="91">
        <v>97.851446943627536</v>
      </c>
      <c r="G200" s="91">
        <v>94.944291354394863</v>
      </c>
      <c r="H200" s="92">
        <v>2022</v>
      </c>
      <c r="I200" s="149">
        <v>10.268986225128174</v>
      </c>
    </row>
    <row r="201" spans="3:9" x14ac:dyDescent="0.35">
      <c r="C201" s="90" t="s">
        <v>97</v>
      </c>
      <c r="D201" s="91">
        <v>67.239854574039498</v>
      </c>
      <c r="E201" s="91">
        <v>86.498018607037992</v>
      </c>
      <c r="F201" s="91">
        <v>96.135570209464703</v>
      </c>
      <c r="G201" s="91">
        <v>78.723621279778769</v>
      </c>
      <c r="H201" s="92">
        <v>2022</v>
      </c>
      <c r="I201" s="149">
        <v>8.9458808302879333</v>
      </c>
    </row>
    <row r="202" spans="3:9" x14ac:dyDescent="0.35">
      <c r="C202" s="90" t="s">
        <v>91</v>
      </c>
      <c r="D202" s="91">
        <v>77.229445648096558</v>
      </c>
      <c r="E202" s="91">
        <v>83.668220641765714</v>
      </c>
      <c r="F202" s="91">
        <v>89.247871997126978</v>
      </c>
      <c r="G202" s="91">
        <v>81.622164921875594</v>
      </c>
      <c r="H202" s="92">
        <v>2022</v>
      </c>
      <c r="I202" s="149">
        <v>12.462396919727325</v>
      </c>
    </row>
    <row r="203" spans="3:9" x14ac:dyDescent="0.35">
      <c r="C203" s="90" t="s">
        <v>92</v>
      </c>
      <c r="D203" s="91">
        <v>77.440202812777557</v>
      </c>
      <c r="E203" s="91">
        <v>82.999530341928363</v>
      </c>
      <c r="F203" s="91">
        <v>84.413442307907175</v>
      </c>
      <c r="G203" s="91">
        <v>80.818581359107696</v>
      </c>
      <c r="H203" s="92">
        <v>2022</v>
      </c>
      <c r="I203" s="149">
        <v>12.367045134305954</v>
      </c>
    </row>
    <row r="204" spans="3:9" x14ac:dyDescent="0.35">
      <c r="C204" s="90" t="s">
        <v>93</v>
      </c>
      <c r="D204" s="91">
        <v>70.597765266941664</v>
      </c>
      <c r="E204" s="91">
        <v>72.044751564004343</v>
      </c>
      <c r="F204" s="91">
        <v>81.325029625265728</v>
      </c>
      <c r="G204" s="91">
        <v>71.433823205063888</v>
      </c>
      <c r="H204" s="92">
        <v>2023</v>
      </c>
      <c r="I204" s="149">
        <v>15.566752851009369</v>
      </c>
    </row>
    <row r="205" spans="3:9" x14ac:dyDescent="0.35">
      <c r="C205" s="90" t="s">
        <v>94</v>
      </c>
      <c r="D205" s="91">
        <v>97.548940038307947</v>
      </c>
      <c r="E205" s="91">
        <v>95.841503091939401</v>
      </c>
      <c r="F205" s="91">
        <v>95.347933785288447</v>
      </c>
      <c r="G205" s="91">
        <v>96.266936299292212</v>
      </c>
      <c r="H205" s="92">
        <v>2022</v>
      </c>
      <c r="I205" s="149">
        <v>3.9979178458452225</v>
      </c>
    </row>
    <row r="206" spans="3:9" x14ac:dyDescent="0.35">
      <c r="C206" s="95" t="s">
        <v>95</v>
      </c>
      <c r="D206" s="93">
        <v>76.335810807274186</v>
      </c>
      <c r="E206" s="93">
        <v>76.752078664452242</v>
      </c>
      <c r="F206" s="93">
        <v>81.132817719363942</v>
      </c>
      <c r="G206" s="93">
        <v>76.439469739194564</v>
      </c>
      <c r="H206" s="94">
        <v>2021</v>
      </c>
      <c r="I206" s="149">
        <v>53.867769241333008</v>
      </c>
    </row>
    <row r="207" spans="3:9" x14ac:dyDescent="0.35">
      <c r="C207" s="148" t="s">
        <v>29</v>
      </c>
      <c r="D207" s="91">
        <v>75.35588062738708</v>
      </c>
      <c r="E207" s="91">
        <v>81.767413355383553</v>
      </c>
      <c r="F207" s="91">
        <v>89.322086010347263</v>
      </c>
      <c r="G207" s="91">
        <v>79.204943574721625</v>
      </c>
      <c r="I207" s="149"/>
    </row>
    <row r="208" spans="3:9" ht="15" thickBot="1" x14ac:dyDescent="0.4">
      <c r="C208" s="147" t="s">
        <v>28</v>
      </c>
      <c r="D208" s="146">
        <v>77.412781664237997</v>
      </c>
      <c r="E208" s="146">
        <v>83.625363095829897</v>
      </c>
      <c r="F208" s="146">
        <v>90.591947001924865</v>
      </c>
      <c r="G208" s="146">
        <v>81.304156865242902</v>
      </c>
      <c r="H208" s="145"/>
      <c r="I208" s="149"/>
    </row>
    <row r="209" spans="3:9" ht="15" thickTop="1" x14ac:dyDescent="0.35">
      <c r="I209" s="149"/>
    </row>
    <row r="210" spans="3:9" x14ac:dyDescent="0.35">
      <c r="I210" s="149"/>
    </row>
    <row r="211" spans="3:9" ht="15" thickBot="1" x14ac:dyDescent="0.4">
      <c r="C211" s="155" t="s">
        <v>135</v>
      </c>
      <c r="D211" s="154"/>
      <c r="E211" s="146"/>
      <c r="F211" s="146"/>
      <c r="G211" s="146"/>
      <c r="H211" s="145"/>
      <c r="I211" s="149"/>
    </row>
    <row r="212" spans="3:9" ht="15" thickTop="1" x14ac:dyDescent="0.35">
      <c r="C212" s="153" t="s">
        <v>0</v>
      </c>
      <c r="D212" s="152" t="s">
        <v>75</v>
      </c>
      <c r="E212" s="152" t="s">
        <v>76</v>
      </c>
      <c r="F212" s="152" t="s">
        <v>78</v>
      </c>
      <c r="G212" s="152" t="s">
        <v>77</v>
      </c>
      <c r="H212" s="151" t="s">
        <v>1</v>
      </c>
      <c r="I212" s="149"/>
    </row>
    <row r="213" spans="3:9" x14ac:dyDescent="0.35">
      <c r="C213" s="90" t="s">
        <v>98</v>
      </c>
      <c r="D213" s="91">
        <v>90.477391830497695</v>
      </c>
      <c r="E213" s="91">
        <v>87.162748697567977</v>
      </c>
      <c r="F213" s="91">
        <v>91.423169733136049</v>
      </c>
      <c r="G213" s="91">
        <v>88.444787159605312</v>
      </c>
      <c r="H213" s="92">
        <v>2022</v>
      </c>
      <c r="I213" s="149">
        <v>8.1207029521465302</v>
      </c>
    </row>
    <row r="214" spans="3:9" x14ac:dyDescent="0.35">
      <c r="C214" s="90" t="s">
        <v>81</v>
      </c>
      <c r="D214" s="91">
        <v>77.292556523344004</v>
      </c>
      <c r="E214" s="91">
        <v>74.501536787999839</v>
      </c>
      <c r="F214" s="91">
        <v>80.645109758170676</v>
      </c>
      <c r="G214" s="91">
        <v>75.495984025709149</v>
      </c>
      <c r="H214" s="92">
        <v>2019</v>
      </c>
      <c r="I214" s="149">
        <v>7.5372666120529175</v>
      </c>
    </row>
    <row r="215" spans="3:9" x14ac:dyDescent="0.35">
      <c r="C215" s="90" t="s">
        <v>83</v>
      </c>
      <c r="D215" s="91">
        <v>88.839725159592604</v>
      </c>
      <c r="E215" s="91">
        <v>92.413035663702004</v>
      </c>
      <c r="F215" s="91">
        <v>95.218497354382563</v>
      </c>
      <c r="G215" s="91">
        <v>91.506496043279768</v>
      </c>
      <c r="H215" s="92">
        <v>2013</v>
      </c>
      <c r="I215" s="149">
        <v>4.5306868851184845</v>
      </c>
    </row>
    <row r="216" spans="3:9" x14ac:dyDescent="0.35">
      <c r="C216" s="90" t="s">
        <v>84</v>
      </c>
      <c r="D216" s="91">
        <v>70.220726983070222</v>
      </c>
      <c r="E216" s="91">
        <v>81.198032933355009</v>
      </c>
      <c r="F216" s="91">
        <v>89.946095922841124</v>
      </c>
      <c r="G216" s="91">
        <v>75.922588023855127</v>
      </c>
      <c r="H216" s="92">
        <v>2022</v>
      </c>
      <c r="I216" s="149">
        <v>19.51269805431366</v>
      </c>
    </row>
    <row r="217" spans="3:9" x14ac:dyDescent="0.35">
      <c r="C217" s="90" t="s">
        <v>87</v>
      </c>
      <c r="D217" s="91">
        <v>93.287652075208825</v>
      </c>
      <c r="E217" s="91">
        <v>93.722307551098041</v>
      </c>
      <c r="F217" s="91">
        <v>95.150180097539248</v>
      </c>
      <c r="G217" s="91">
        <v>93.570418855110859</v>
      </c>
      <c r="H217" s="92">
        <v>2023</v>
      </c>
      <c r="I217" s="149">
        <v>15.846808254718781</v>
      </c>
    </row>
    <row r="218" spans="3:9" x14ac:dyDescent="0.35">
      <c r="C218" s="90" t="s">
        <v>88</v>
      </c>
      <c r="D218" s="91">
        <v>52.014733238735289</v>
      </c>
      <c r="E218" s="91">
        <v>50.503792468729223</v>
      </c>
      <c r="F218" s="91">
        <v>61.771101191690313</v>
      </c>
      <c r="G218" s="91">
        <v>51.325246092464937</v>
      </c>
      <c r="H218" s="92">
        <v>2006</v>
      </c>
      <c r="I218" s="149">
        <v>28.780648112297058</v>
      </c>
    </row>
    <row r="219" spans="3:9" x14ac:dyDescent="0.35">
      <c r="C219" s="90" t="s">
        <v>89</v>
      </c>
      <c r="D219" s="91">
        <v>75.691775398612947</v>
      </c>
      <c r="E219" s="91">
        <v>72.666211818162139</v>
      </c>
      <c r="F219" s="91">
        <v>75.730988832725259</v>
      </c>
      <c r="G219" s="91">
        <v>74.380562219717788</v>
      </c>
      <c r="H219" s="92">
        <v>2023</v>
      </c>
      <c r="I219" s="149">
        <v>35.109731554985046</v>
      </c>
    </row>
    <row r="220" spans="3:9" x14ac:dyDescent="0.35">
      <c r="C220" s="90" t="s">
        <v>90</v>
      </c>
      <c r="D220" s="91">
        <v>86.895053241042461</v>
      </c>
      <c r="E220" s="91">
        <v>90.678796408066447</v>
      </c>
      <c r="F220" s="91">
        <v>95.670507688277283</v>
      </c>
      <c r="G220" s="91">
        <v>89.466687282999132</v>
      </c>
      <c r="H220" s="92">
        <v>2022</v>
      </c>
      <c r="I220" s="149">
        <v>10.268986225128174</v>
      </c>
    </row>
    <row r="221" spans="3:9" x14ac:dyDescent="0.35">
      <c r="C221" s="90" t="s">
        <v>92</v>
      </c>
      <c r="D221" s="91">
        <v>83.480845707858549</v>
      </c>
      <c r="E221" s="91">
        <v>87.568467790964704</v>
      </c>
      <c r="F221" s="91">
        <v>91.546253673143312</v>
      </c>
      <c r="G221" s="91">
        <v>85.964875418045565</v>
      </c>
      <c r="H221" s="92">
        <v>2022</v>
      </c>
      <c r="I221" s="149">
        <v>12.367045134305954</v>
      </c>
    </row>
    <row r="222" spans="3:9" x14ac:dyDescent="0.35">
      <c r="C222" s="90" t="s">
        <v>93</v>
      </c>
      <c r="D222" s="91">
        <v>42.053850796800312</v>
      </c>
      <c r="E222" s="91">
        <v>33.388802870910325</v>
      </c>
      <c r="F222" s="91">
        <v>44.503954750561903</v>
      </c>
      <c r="G222" s="91">
        <v>36.9424685597223</v>
      </c>
      <c r="H222" s="92">
        <v>2007</v>
      </c>
      <c r="I222" s="149">
        <v>26.075854897499084</v>
      </c>
    </row>
    <row r="223" spans="3:9" x14ac:dyDescent="0.35">
      <c r="C223" s="95" t="s">
        <v>94</v>
      </c>
      <c r="D223" s="93">
        <v>89.085478687140863</v>
      </c>
      <c r="E223" s="93">
        <v>95.533386481653054</v>
      </c>
      <c r="F223" s="93">
        <v>99.010937125621908</v>
      </c>
      <c r="G223" s="93">
        <v>93.926794742163793</v>
      </c>
      <c r="H223" s="94">
        <v>2022</v>
      </c>
      <c r="I223" s="149">
        <v>3.9979178458452225</v>
      </c>
    </row>
    <row r="224" spans="3:9" x14ac:dyDescent="0.35">
      <c r="C224" s="148" t="s">
        <v>29</v>
      </c>
      <c r="D224" s="91">
        <v>77.212708149263975</v>
      </c>
      <c r="E224" s="91">
        <v>78.12155631565534</v>
      </c>
      <c r="F224" s="91">
        <v>83.692436011644517</v>
      </c>
      <c r="G224" s="91">
        <v>77.904264402061258</v>
      </c>
      <c r="H224" s="92">
        <v>2018.2727272727273</v>
      </c>
      <c r="I224" s="149"/>
    </row>
    <row r="225" spans="3:19" ht="15" thickBot="1" x14ac:dyDescent="0.4">
      <c r="C225" s="147" t="s">
        <v>28</v>
      </c>
      <c r="D225" s="146">
        <v>81.550805665499198</v>
      </c>
      <c r="E225" s="146">
        <v>84.300846778861725</v>
      </c>
      <c r="F225" s="146">
        <v>89.878724851072718</v>
      </c>
      <c r="G225" s="146">
        <v>83.241719243022018</v>
      </c>
      <c r="H225" s="145"/>
      <c r="I225" s="149"/>
    </row>
    <row r="226" spans="3:19" ht="15" thickTop="1" x14ac:dyDescent="0.35">
      <c r="I226" s="149"/>
    </row>
    <row r="227" spans="3:19" x14ac:dyDescent="0.35">
      <c r="I227" s="149"/>
    </row>
    <row r="228" spans="3:19" x14ac:dyDescent="0.35">
      <c r="I228" s="149"/>
    </row>
    <row r="229" spans="3:19" x14ac:dyDescent="0.35">
      <c r="I229" s="149"/>
    </row>
    <row r="230" spans="3:19" x14ac:dyDescent="0.35">
      <c r="I230" s="149"/>
      <c r="S230" s="150"/>
    </row>
    <row r="231" spans="3:19" ht="15" thickBot="1" x14ac:dyDescent="0.4">
      <c r="C231" s="155" t="s">
        <v>134</v>
      </c>
      <c r="D231" s="154"/>
      <c r="E231" s="146"/>
      <c r="F231" s="146"/>
      <c r="G231" s="146"/>
      <c r="H231" s="145"/>
      <c r="I231" s="149"/>
      <c r="S231" s="150"/>
    </row>
    <row r="232" spans="3:19" ht="15" thickTop="1" x14ac:dyDescent="0.35">
      <c r="C232" s="153" t="s">
        <v>0</v>
      </c>
      <c r="D232" s="152" t="s">
        <v>75</v>
      </c>
      <c r="E232" s="152" t="s">
        <v>76</v>
      </c>
      <c r="F232" s="152" t="s">
        <v>78</v>
      </c>
      <c r="G232" s="152" t="s">
        <v>77</v>
      </c>
      <c r="H232" s="151" t="s">
        <v>1</v>
      </c>
      <c r="I232" s="149"/>
      <c r="S232" s="150"/>
    </row>
    <row r="233" spans="3:19" x14ac:dyDescent="0.35">
      <c r="C233" s="90" t="s">
        <v>98</v>
      </c>
      <c r="D233" s="90">
        <v>83.324000861458941</v>
      </c>
      <c r="E233" s="90">
        <v>84.720890789764766</v>
      </c>
      <c r="F233" s="90">
        <v>91.235559919487656</v>
      </c>
      <c r="G233" s="90">
        <v>84.180601369908658</v>
      </c>
      <c r="H233" s="90">
        <v>2022</v>
      </c>
      <c r="I233" s="149">
        <v>8.1207029521465302</v>
      </c>
      <c r="S233" s="150"/>
    </row>
    <row r="234" spans="3:19" x14ac:dyDescent="0.35">
      <c r="C234" s="90" t="s">
        <v>81</v>
      </c>
      <c r="D234" s="90">
        <v>78.582786442303316</v>
      </c>
      <c r="E234" s="90">
        <v>85.877689998100905</v>
      </c>
      <c r="F234" s="90">
        <v>94.64223122503337</v>
      </c>
      <c r="G234" s="90">
        <v>83.156710967990179</v>
      </c>
      <c r="H234" s="90">
        <v>2022</v>
      </c>
      <c r="I234" s="149">
        <v>9.1588370501995087</v>
      </c>
      <c r="S234" s="150"/>
    </row>
    <row r="235" spans="3:19" x14ac:dyDescent="0.35">
      <c r="C235" s="90" t="s">
        <v>82</v>
      </c>
      <c r="D235" s="90">
        <v>85.986334475718365</v>
      </c>
      <c r="E235" s="90">
        <v>91.182301694766579</v>
      </c>
      <c r="F235" s="90">
        <v>95.351472495331194</v>
      </c>
      <c r="G235" s="90">
        <v>89.41738088284049</v>
      </c>
      <c r="H235" s="90">
        <v>2022</v>
      </c>
      <c r="I235" s="149">
        <v>10.865315049886703</v>
      </c>
      <c r="S235" s="150"/>
    </row>
    <row r="236" spans="3:19" x14ac:dyDescent="0.35">
      <c r="C236" s="90" t="s">
        <v>83</v>
      </c>
      <c r="D236" s="90">
        <v>91.331329054461662</v>
      </c>
      <c r="E236" s="90">
        <v>92.278463590025922</v>
      </c>
      <c r="F236" s="90">
        <v>95.76641989962225</v>
      </c>
      <c r="G236" s="90">
        <v>91.981692626386106</v>
      </c>
      <c r="H236" s="90">
        <v>2022</v>
      </c>
      <c r="I236" s="149">
        <v>3.2169833779335022</v>
      </c>
      <c r="S236" s="150"/>
    </row>
    <row r="237" spans="3:19" x14ac:dyDescent="0.35">
      <c r="C237" s="90" t="s">
        <v>84</v>
      </c>
      <c r="D237" s="90">
        <v>74.470623670420039</v>
      </c>
      <c r="E237" s="90">
        <v>83.493304894650223</v>
      </c>
      <c r="F237" s="90">
        <v>94.462050924122352</v>
      </c>
      <c r="G237" s="90">
        <v>79.157208410688199</v>
      </c>
      <c r="H237" s="90">
        <v>2022</v>
      </c>
      <c r="I237" s="149">
        <v>19.51269805431366</v>
      </c>
      <c r="S237" s="150"/>
    </row>
    <row r="238" spans="3:19" x14ac:dyDescent="0.35">
      <c r="C238" s="90" t="s">
        <v>85</v>
      </c>
      <c r="D238" s="90">
        <v>92.064244906758645</v>
      </c>
      <c r="E238" s="90">
        <v>94.409994051160027</v>
      </c>
      <c r="F238" s="90">
        <v>97.127650883734802</v>
      </c>
      <c r="G238" s="90">
        <v>93.691543274071876</v>
      </c>
      <c r="H238" s="90">
        <v>2023</v>
      </c>
      <c r="I238" s="149">
        <v>6.5896175801753998</v>
      </c>
      <c r="S238" s="150"/>
    </row>
    <row r="239" spans="3:19" x14ac:dyDescent="0.35">
      <c r="C239" s="90" t="s">
        <v>86</v>
      </c>
      <c r="D239" s="90">
        <v>88.919122647353149</v>
      </c>
      <c r="E239" s="90">
        <v>91.230539253964665</v>
      </c>
      <c r="F239" s="90">
        <v>93.176900527006381</v>
      </c>
      <c r="G239" s="90">
        <v>90.523677338513764</v>
      </c>
      <c r="H239" s="90">
        <v>2022</v>
      </c>
      <c r="I239" s="149">
        <v>9.0519726276397705</v>
      </c>
      <c r="S239" s="150"/>
    </row>
    <row r="240" spans="3:19" x14ac:dyDescent="0.35">
      <c r="C240" s="90" t="s">
        <v>87</v>
      </c>
      <c r="D240" s="90">
        <v>56.746868254629746</v>
      </c>
      <c r="E240" s="90">
        <v>78.700714522540764</v>
      </c>
      <c r="F240" s="90">
        <v>89.104315332154968</v>
      </c>
      <c r="G240" s="90">
        <v>71.029026791668031</v>
      </c>
      <c r="H240" s="90">
        <v>2023</v>
      </c>
      <c r="I240" s="149">
        <v>15.846808254718781</v>
      </c>
      <c r="S240" s="150"/>
    </row>
    <row r="241" spans="3:19" x14ac:dyDescent="0.35">
      <c r="C241" s="90" t="s">
        <v>88</v>
      </c>
      <c r="D241" s="90">
        <v>74.216794525710071</v>
      </c>
      <c r="E241" s="90">
        <v>81.16257809976149</v>
      </c>
      <c r="F241" s="90">
        <v>86.375192971087685</v>
      </c>
      <c r="G241" s="90">
        <v>77.259349399706437</v>
      </c>
      <c r="H241" s="90">
        <v>2022</v>
      </c>
      <c r="I241" s="149">
        <v>31.91087543964386</v>
      </c>
      <c r="S241" s="150"/>
    </row>
    <row r="242" spans="3:19" x14ac:dyDescent="0.35">
      <c r="C242" s="90" t="s">
        <v>89</v>
      </c>
      <c r="D242" s="90">
        <v>87.988075768180224</v>
      </c>
      <c r="E242" s="90">
        <v>92.347335059657354</v>
      </c>
      <c r="F242" s="90">
        <v>96.763244721078678</v>
      </c>
      <c r="G242" s="90">
        <v>89.87728354095303</v>
      </c>
      <c r="H242" s="90">
        <v>2023</v>
      </c>
      <c r="I242" s="149">
        <v>35.109731554985046</v>
      </c>
      <c r="S242" s="150"/>
    </row>
    <row r="243" spans="3:19" x14ac:dyDescent="0.35">
      <c r="C243" s="90" t="s">
        <v>90</v>
      </c>
      <c r="D243" s="90">
        <v>88.046408392991438</v>
      </c>
      <c r="E243" s="90">
        <v>93.481287926723056</v>
      </c>
      <c r="F243" s="90">
        <v>97.433716987858318</v>
      </c>
      <c r="G243" s="90">
        <v>91.740242938815214</v>
      </c>
      <c r="H243" s="90">
        <v>2022</v>
      </c>
      <c r="I243" s="149">
        <v>10.268986225128174</v>
      </c>
      <c r="S243" s="150"/>
    </row>
    <row r="244" spans="3:19" x14ac:dyDescent="0.35">
      <c r="C244" s="90" t="s">
        <v>97</v>
      </c>
      <c r="D244" s="90">
        <v>75.176518480046042</v>
      </c>
      <c r="E244" s="90">
        <v>91.559361012648594</v>
      </c>
      <c r="F244" s="90">
        <v>98.753972220564549</v>
      </c>
      <c r="G244" s="90">
        <v>84.945712537117217</v>
      </c>
      <c r="H244" s="90">
        <v>2022</v>
      </c>
      <c r="I244" s="149">
        <v>8.9458808302879333</v>
      </c>
      <c r="S244" s="150"/>
    </row>
    <row r="245" spans="3:19" x14ac:dyDescent="0.35">
      <c r="C245" s="90" t="s">
        <v>91</v>
      </c>
      <c r="D245" s="90">
        <v>83.787563244284442</v>
      </c>
      <c r="E245" s="90">
        <v>89.985573827656353</v>
      </c>
      <c r="F245" s="90">
        <v>95.12875199085795</v>
      </c>
      <c r="G245" s="90">
        <v>88.016026045894051</v>
      </c>
      <c r="H245" s="90">
        <v>2022</v>
      </c>
      <c r="I245" s="149">
        <v>12.462396919727325</v>
      </c>
      <c r="S245" s="150"/>
    </row>
    <row r="246" spans="3:19" x14ac:dyDescent="0.35">
      <c r="C246" s="90" t="s">
        <v>92</v>
      </c>
      <c r="D246" s="90">
        <v>91.820985587974064</v>
      </c>
      <c r="E246" s="90">
        <v>94.659728405093063</v>
      </c>
      <c r="F246" s="90">
        <v>98.400925687981143</v>
      </c>
      <c r="G246" s="90">
        <v>93.546076937892877</v>
      </c>
      <c r="H246" s="90">
        <v>2022</v>
      </c>
      <c r="I246" s="149">
        <v>12.367045134305954</v>
      </c>
      <c r="S246" s="150"/>
    </row>
    <row r="247" spans="3:19" x14ac:dyDescent="0.35">
      <c r="C247" s="90" t="s">
        <v>93</v>
      </c>
      <c r="D247" s="90">
        <v>92.18829737857736</v>
      </c>
      <c r="E247" s="90">
        <v>93.310222146913972</v>
      </c>
      <c r="F247" s="90">
        <v>96.100142061660904</v>
      </c>
      <c r="G247" s="90">
        <v>92.836537179084004</v>
      </c>
      <c r="H247" s="90">
        <v>2023</v>
      </c>
      <c r="I247" s="149">
        <v>15.566752851009369</v>
      </c>
      <c r="S247" s="150"/>
    </row>
    <row r="248" spans="3:19" x14ac:dyDescent="0.35">
      <c r="C248" s="90" t="s">
        <v>94</v>
      </c>
      <c r="D248" s="90">
        <v>99.694834918676762</v>
      </c>
      <c r="E248" s="90">
        <v>99.71773932903838</v>
      </c>
      <c r="F248" s="90">
        <v>99.620777015123124</v>
      </c>
      <c r="G248" s="90">
        <v>99.712032355915071</v>
      </c>
      <c r="H248" s="90">
        <v>2022</v>
      </c>
      <c r="I248" s="149">
        <v>3.9979178458452225</v>
      </c>
      <c r="S248" s="150"/>
    </row>
    <row r="249" spans="3:19" x14ac:dyDescent="0.35">
      <c r="C249" s="90" t="s">
        <v>95</v>
      </c>
      <c r="D249" s="90">
        <v>89.508409836145233</v>
      </c>
      <c r="E249" s="90">
        <v>89.619126469352864</v>
      </c>
      <c r="F249" s="90">
        <v>90.402871300226209</v>
      </c>
      <c r="G249" s="90">
        <v>89.535980468242386</v>
      </c>
      <c r="H249" s="90">
        <v>2021</v>
      </c>
      <c r="I249" s="149">
        <v>53.867769241333008</v>
      </c>
      <c r="S249" s="150"/>
    </row>
    <row r="250" spans="3:19" x14ac:dyDescent="0.35">
      <c r="C250" s="148" t="s">
        <v>29</v>
      </c>
      <c r="D250" s="91">
        <v>84.344305790922917</v>
      </c>
      <c r="E250" s="91">
        <v>89.866873592459925</v>
      </c>
      <c r="F250" s="91">
        <v>94.696835068407722</v>
      </c>
      <c r="G250" s="91">
        <v>87.682769592099248</v>
      </c>
      <c r="I250" s="149"/>
      <c r="S250" s="150"/>
    </row>
    <row r="251" spans="3:19" ht="15" thickBot="1" x14ac:dyDescent="0.4">
      <c r="C251" s="147" t="s">
        <v>28</v>
      </c>
      <c r="D251" s="146">
        <v>84.382517176411397</v>
      </c>
      <c r="E251" s="146">
        <v>89.830265630736434</v>
      </c>
      <c r="F251" s="146">
        <v>94.80653456958342</v>
      </c>
      <c r="G251" s="146">
        <v>87.815596363612201</v>
      </c>
      <c r="H251" s="145"/>
      <c r="I251" s="149"/>
      <c r="S251" s="150"/>
    </row>
    <row r="252" spans="3:19" ht="15" thickTop="1" x14ac:dyDescent="0.35">
      <c r="I252" s="149"/>
      <c r="S252" s="150"/>
    </row>
    <row r="253" spans="3:19" x14ac:dyDescent="0.35">
      <c r="I253" s="149"/>
      <c r="S253" s="150"/>
    </row>
    <row r="254" spans="3:19" x14ac:dyDescent="0.35">
      <c r="I254" s="149"/>
    </row>
    <row r="255" spans="3:19" x14ac:dyDescent="0.35">
      <c r="I255" s="149"/>
    </row>
    <row r="256" spans="3:19" x14ac:dyDescent="0.35">
      <c r="I256" s="149"/>
    </row>
    <row r="257" spans="3:9" ht="15" thickBot="1" x14ac:dyDescent="0.4">
      <c r="C257" s="155" t="s">
        <v>133</v>
      </c>
      <c r="D257" s="154"/>
      <c r="E257" s="146"/>
      <c r="F257" s="146"/>
      <c r="G257" s="146"/>
      <c r="H257" s="145"/>
      <c r="I257" s="149"/>
    </row>
    <row r="258" spans="3:9" ht="15" thickTop="1" x14ac:dyDescent="0.35">
      <c r="C258" s="153" t="s">
        <v>0</v>
      </c>
      <c r="D258" s="152" t="s">
        <v>75</v>
      </c>
      <c r="E258" s="152" t="s">
        <v>76</v>
      </c>
      <c r="F258" s="152" t="s">
        <v>78</v>
      </c>
      <c r="G258" s="152" t="s">
        <v>77</v>
      </c>
      <c r="H258" s="151" t="s">
        <v>1</v>
      </c>
      <c r="I258" s="149"/>
    </row>
    <row r="259" spans="3:9" x14ac:dyDescent="0.35">
      <c r="C259" s="90" t="s">
        <v>81</v>
      </c>
      <c r="D259" s="90">
        <v>81.906671162198322</v>
      </c>
      <c r="E259" s="90">
        <v>78.89983471453354</v>
      </c>
      <c r="F259" s="90">
        <v>91.650236734504261</v>
      </c>
      <c r="G259" s="90">
        <v>80.021376467414726</v>
      </c>
      <c r="H259" s="90">
        <v>2022</v>
      </c>
      <c r="I259" s="149">
        <v>9.1588370501995087</v>
      </c>
    </row>
    <row r="260" spans="3:9" x14ac:dyDescent="0.35">
      <c r="C260" s="90" t="s">
        <v>82</v>
      </c>
      <c r="D260" s="90">
        <v>87.391463609693076</v>
      </c>
      <c r="E260" s="90">
        <v>94.508884044616664</v>
      </c>
      <c r="F260" s="90">
        <v>94.562640262230417</v>
      </c>
      <c r="G260" s="90">
        <v>91.674171721526648</v>
      </c>
      <c r="H260" s="90">
        <v>2019</v>
      </c>
      <c r="I260" s="149">
        <v>13.071751594543457</v>
      </c>
    </row>
    <row r="261" spans="3:9" x14ac:dyDescent="0.35">
      <c r="C261" s="90" t="s">
        <v>83</v>
      </c>
      <c r="D261" s="90">
        <v>96.109444546724561</v>
      </c>
      <c r="E261" s="90">
        <v>97.632660818241632</v>
      </c>
      <c r="F261" s="90">
        <v>96.817591588223166</v>
      </c>
      <c r="G261" s="90">
        <v>97.253766322977768</v>
      </c>
      <c r="H261" s="90">
        <v>2017</v>
      </c>
      <c r="I261" s="149">
        <v>3.6868542432785034</v>
      </c>
    </row>
    <row r="262" spans="3:9" x14ac:dyDescent="0.35">
      <c r="C262" s="90" t="s">
        <v>84</v>
      </c>
      <c r="D262" s="90">
        <v>89.685585847548893</v>
      </c>
      <c r="E262" s="90">
        <v>94.951864733895476</v>
      </c>
      <c r="F262" s="90">
        <v>96.988777233981523</v>
      </c>
      <c r="G262" s="90">
        <v>92.584947155639668</v>
      </c>
      <c r="H262" s="90">
        <v>2021</v>
      </c>
      <c r="I262" s="149">
        <v>20.451343059539795</v>
      </c>
    </row>
    <row r="263" spans="3:9" x14ac:dyDescent="0.35">
      <c r="C263" s="90" t="s">
        <v>85</v>
      </c>
      <c r="D263" s="90">
        <v>96.004096151773197</v>
      </c>
      <c r="E263" s="90">
        <v>96.614396192742419</v>
      </c>
      <c r="F263" s="90">
        <v>96.969666281157231</v>
      </c>
      <c r="G263" s="90">
        <v>96.427474867528346</v>
      </c>
      <c r="H263" s="90">
        <v>2023</v>
      </c>
      <c r="I263" s="149">
        <v>6.5896175801753998</v>
      </c>
    </row>
    <row r="264" spans="3:9" x14ac:dyDescent="0.35">
      <c r="C264" s="90" t="s">
        <v>86</v>
      </c>
      <c r="D264" s="90">
        <v>86.0972252177515</v>
      </c>
      <c r="E264" s="90">
        <v>90.653523630882404</v>
      </c>
      <c r="F264" s="90">
        <v>92.835270438349426</v>
      </c>
      <c r="G264" s="90">
        <v>89.260147026050873</v>
      </c>
      <c r="H264" s="90">
        <v>2022</v>
      </c>
      <c r="I264" s="149">
        <v>9.0519726276397705</v>
      </c>
    </row>
    <row r="265" spans="3:9" x14ac:dyDescent="0.35">
      <c r="C265" s="90" t="s">
        <v>87</v>
      </c>
      <c r="D265" s="90">
        <v>79.235604709941072</v>
      </c>
      <c r="E265" s="90">
        <v>87.48469602974302</v>
      </c>
      <c r="F265" s="90">
        <v>93.232335869504453</v>
      </c>
      <c r="G265" s="90">
        <v>84.548259159398071</v>
      </c>
      <c r="H265" s="90">
        <v>2017</v>
      </c>
      <c r="I265" s="149">
        <v>13.528898358345032</v>
      </c>
    </row>
    <row r="266" spans="3:9" x14ac:dyDescent="0.35">
      <c r="C266" s="90" t="s">
        <v>88</v>
      </c>
      <c r="D266" s="90">
        <v>79.386758797806493</v>
      </c>
      <c r="E266" s="90">
        <v>88.552814569915753</v>
      </c>
      <c r="F266" s="90">
        <v>91.781099315786463</v>
      </c>
      <c r="G266" s="90">
        <v>83.401889325187241</v>
      </c>
      <c r="H266" s="90">
        <v>2022</v>
      </c>
      <c r="I266" s="149">
        <v>31.91087543964386</v>
      </c>
    </row>
    <row r="267" spans="3:9" x14ac:dyDescent="0.35">
      <c r="C267" s="90" t="s">
        <v>89</v>
      </c>
      <c r="D267" s="90">
        <v>69.847456220755987</v>
      </c>
      <c r="E267" s="90">
        <v>77.971662574380872</v>
      </c>
      <c r="F267" s="90">
        <v>87.989818987544993</v>
      </c>
      <c r="G267" s="90">
        <v>73.368309825607199</v>
      </c>
      <c r="H267" s="90">
        <v>2023</v>
      </c>
      <c r="I267" s="149">
        <v>35.109731554985046</v>
      </c>
    </row>
    <row r="268" spans="3:9" x14ac:dyDescent="0.35">
      <c r="C268" s="90" t="s">
        <v>90</v>
      </c>
      <c r="D268" s="90">
        <v>78.342306171676</v>
      </c>
      <c r="E268" s="90">
        <v>90.37291643804592</v>
      </c>
      <c r="F268" s="90">
        <v>94.552872321942687</v>
      </c>
      <c r="G268" s="90">
        <v>86.518951768592714</v>
      </c>
      <c r="H268" s="90">
        <v>2022</v>
      </c>
      <c r="I268" s="149">
        <v>10.268986225128174</v>
      </c>
    </row>
    <row r="269" spans="3:9" x14ac:dyDescent="0.35">
      <c r="C269" s="90" t="s">
        <v>97</v>
      </c>
      <c r="D269" s="90">
        <v>61.822564467596344</v>
      </c>
      <c r="E269" s="90">
        <v>80.42763342499579</v>
      </c>
      <c r="F269" s="90">
        <v>92.008070828694471</v>
      </c>
      <c r="G269" s="90">
        <v>72.80679084746437</v>
      </c>
      <c r="H269" s="90">
        <v>2017</v>
      </c>
      <c r="I269" s="149">
        <v>8.1176429986953735</v>
      </c>
    </row>
    <row r="270" spans="3:9" x14ac:dyDescent="0.35">
      <c r="C270" s="90" t="s">
        <v>91</v>
      </c>
      <c r="D270" s="90">
        <v>88.322449410139626</v>
      </c>
      <c r="E270" s="90">
        <v>91.910040097597118</v>
      </c>
      <c r="F270" s="90">
        <v>96.345133722382357</v>
      </c>
      <c r="G270" s="90">
        <v>90.770007955782205</v>
      </c>
      <c r="H270" s="90">
        <v>2022</v>
      </c>
      <c r="I270" s="149">
        <v>12.462396919727325</v>
      </c>
    </row>
    <row r="271" spans="3:9" x14ac:dyDescent="0.35">
      <c r="C271" s="90" t="s">
        <v>92</v>
      </c>
      <c r="D271" s="90">
        <v>90.234725439524382</v>
      </c>
      <c r="E271" s="90">
        <v>91.444731617784768</v>
      </c>
      <c r="F271" s="90">
        <v>97.309178109741794</v>
      </c>
      <c r="G271" s="90">
        <v>90.970040797744744</v>
      </c>
      <c r="H271" s="90">
        <v>2022</v>
      </c>
      <c r="I271" s="149">
        <v>12.367045134305954</v>
      </c>
    </row>
    <row r="272" spans="3:9" x14ac:dyDescent="0.35">
      <c r="C272" s="90" t="s">
        <v>93</v>
      </c>
      <c r="D272" s="90">
        <v>90.840141448745655</v>
      </c>
      <c r="E272" s="90">
        <v>94.960506384847079</v>
      </c>
      <c r="F272" s="90">
        <v>97.76876911944845</v>
      </c>
      <c r="G272" s="90">
        <v>93.220857713841582</v>
      </c>
      <c r="H272" s="90">
        <v>2023</v>
      </c>
      <c r="I272" s="149">
        <v>15.566752851009369</v>
      </c>
    </row>
    <row r="273" spans="3:9" x14ac:dyDescent="0.35">
      <c r="C273" s="90" t="s">
        <v>94</v>
      </c>
      <c r="D273" s="90">
        <v>95.967741935483872</v>
      </c>
      <c r="E273" s="90">
        <v>97.097413940293407</v>
      </c>
      <c r="F273" s="90">
        <v>95.517199284998028</v>
      </c>
      <c r="G273" s="90">
        <v>96.832611034579841</v>
      </c>
      <c r="H273" s="90">
        <v>2019</v>
      </c>
      <c r="I273" s="149">
        <v>3.1808048486709595</v>
      </c>
    </row>
    <row r="274" spans="3:9" x14ac:dyDescent="0.35">
      <c r="C274" s="90" t="s">
        <v>95</v>
      </c>
      <c r="D274" s="90">
        <v>78.745371878401969</v>
      </c>
      <c r="E274" s="90">
        <v>81.135772464421294</v>
      </c>
      <c r="F274" s="90">
        <v>86.942237941350783</v>
      </c>
      <c r="G274" s="90">
        <v>79.340628916234337</v>
      </c>
      <c r="H274" s="90">
        <v>2021</v>
      </c>
      <c r="I274" s="149">
        <v>53.867769241333008</v>
      </c>
    </row>
    <row r="275" spans="3:9" x14ac:dyDescent="0.35">
      <c r="D275" s="90"/>
      <c r="E275" s="90"/>
      <c r="F275" s="90"/>
      <c r="G275" s="90"/>
      <c r="H275" s="90"/>
    </row>
    <row r="276" spans="3:9" x14ac:dyDescent="0.35">
      <c r="C276" s="148" t="s">
        <v>29</v>
      </c>
      <c r="D276" s="91">
        <v>84.37122543848507</v>
      </c>
      <c r="E276" s="91">
        <v>89.66370947980856</v>
      </c>
      <c r="F276" s="91">
        <v>93.954431127490039</v>
      </c>
      <c r="G276" s="91">
        <v>87.43751443159816</v>
      </c>
    </row>
    <row r="277" spans="3:9" ht="15" thickBot="1" x14ac:dyDescent="0.4">
      <c r="C277" s="147" t="s">
        <v>28</v>
      </c>
      <c r="D277" s="146">
        <v>84.531553577532293</v>
      </c>
      <c r="E277" s="146">
        <v>91.681032014416814</v>
      </c>
      <c r="F277" s="146">
        <v>94.310674567057077</v>
      </c>
      <c r="G277" s="146">
        <v>88.945278972679091</v>
      </c>
      <c r="H277" s="145"/>
    </row>
    <row r="278" spans="3:9" ht="15" thickTop="1" x14ac:dyDescent="0.35"/>
  </sheetData>
  <pageMargins left="0.7" right="0.7" top="0.75" bottom="0.75" header="0.3" footer="0.3"/>
  <pageSetup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C68A2-33A9-4177-96E2-BDC8FAB07427}">
  <sheetPr>
    <tabColor rgb="FF3E7292"/>
  </sheetPr>
  <dimension ref="A1:E20"/>
  <sheetViews>
    <sheetView zoomScale="83" workbookViewId="0">
      <selection activeCell="A20" sqref="A20:E20"/>
    </sheetView>
  </sheetViews>
  <sheetFormatPr defaultRowHeight="14.5" x14ac:dyDescent="0.35"/>
  <sheetData>
    <row r="1" spans="1:5" x14ac:dyDescent="0.35">
      <c r="A1" t="s">
        <v>108</v>
      </c>
      <c r="B1" t="s">
        <v>434</v>
      </c>
      <c r="C1" t="s">
        <v>435</v>
      </c>
      <c r="D1" t="s">
        <v>61</v>
      </c>
      <c r="E1" t="s">
        <v>9</v>
      </c>
    </row>
    <row r="2" spans="1:5" x14ac:dyDescent="0.35">
      <c r="A2" t="s">
        <v>44</v>
      </c>
      <c r="B2" s="215">
        <v>83.775459999999995</v>
      </c>
      <c r="C2" s="215">
        <v>89.161559999999994</v>
      </c>
      <c r="D2" s="215">
        <v>94.784400000000005</v>
      </c>
      <c r="E2" s="215">
        <v>93.544079999999994</v>
      </c>
    </row>
    <row r="3" spans="1:5" x14ac:dyDescent="0.35">
      <c r="A3" t="s">
        <v>41</v>
      </c>
      <c r="B3" s="215">
        <v>96.833919999999992</v>
      </c>
      <c r="C3" s="215">
        <v>94.759959999999992</v>
      </c>
      <c r="D3" s="215">
        <v>94.801100000000005</v>
      </c>
      <c r="E3" s="215">
        <v>91.777779999999993</v>
      </c>
    </row>
    <row r="4" spans="1:5" x14ac:dyDescent="0.35">
      <c r="A4" t="s">
        <v>39</v>
      </c>
      <c r="B4" s="215">
        <v>68.493210000000005</v>
      </c>
      <c r="C4" s="215">
        <v>82.81465</v>
      </c>
      <c r="D4" s="215">
        <v>95.069220000000001</v>
      </c>
      <c r="E4" s="215">
        <v>97.185330000000008</v>
      </c>
    </row>
    <row r="5" spans="1:5" x14ac:dyDescent="0.35">
      <c r="A5" t="s">
        <v>47</v>
      </c>
      <c r="B5" s="215">
        <v>50.926139999999997</v>
      </c>
      <c r="C5" s="215">
        <v>74.151389999999992</v>
      </c>
      <c r="D5" s="215">
        <v>93.494460000000004</v>
      </c>
      <c r="E5" s="215">
        <v>94.548270000000002</v>
      </c>
    </row>
    <row r="6" spans="1:5" x14ac:dyDescent="0.35">
      <c r="A6" t="s">
        <v>34</v>
      </c>
      <c r="B6" s="215">
        <v>78.856949999999998</v>
      </c>
      <c r="C6" s="215">
        <v>85.671999999999997</v>
      </c>
      <c r="D6" s="215">
        <v>92.618989999999997</v>
      </c>
      <c r="E6" s="215">
        <v>95.876429999999999</v>
      </c>
    </row>
    <row r="7" spans="1:5" x14ac:dyDescent="0.35">
      <c r="A7" t="s">
        <v>45</v>
      </c>
      <c r="B7" s="215">
        <v>65.649650000000008</v>
      </c>
      <c r="C7" s="215">
        <v>82.880229999999997</v>
      </c>
      <c r="D7" s="215">
        <v>95.231650000000002</v>
      </c>
      <c r="E7" s="215">
        <v>90.299549999999996</v>
      </c>
    </row>
    <row r="8" spans="1:5" x14ac:dyDescent="0.35">
      <c r="A8" t="s">
        <v>42</v>
      </c>
      <c r="B8" s="215">
        <v>79.587459999999993</v>
      </c>
      <c r="C8" s="215">
        <v>87.414050000000003</v>
      </c>
      <c r="D8" s="215">
        <v>94.731580000000008</v>
      </c>
      <c r="E8" s="215">
        <v>96.853009999999998</v>
      </c>
    </row>
    <row r="9" spans="1:5" x14ac:dyDescent="0.35">
      <c r="A9" t="s">
        <v>35</v>
      </c>
      <c r="B9" s="215">
        <v>95.644059999999996</v>
      </c>
      <c r="C9" s="215">
        <v>96.052800000000005</v>
      </c>
      <c r="D9" s="215">
        <v>97.431169999999995</v>
      </c>
      <c r="E9" s="215">
        <v>93.683890000000005</v>
      </c>
    </row>
    <row r="10" spans="1:5" x14ac:dyDescent="0.35">
      <c r="A10" t="s">
        <v>33</v>
      </c>
      <c r="B10" s="215">
        <v>96.745350000000002</v>
      </c>
      <c r="C10" s="215">
        <v>97.52037</v>
      </c>
      <c r="D10" s="215">
        <v>97.520709999999994</v>
      </c>
      <c r="E10" s="215">
        <v>87.19071000000001</v>
      </c>
    </row>
    <row r="11" spans="1:5" x14ac:dyDescent="0.35">
      <c r="A11" t="s">
        <v>32</v>
      </c>
      <c r="B11" s="215">
        <v>77.762830000000008</v>
      </c>
      <c r="C11" s="215">
        <v>83.95993</v>
      </c>
      <c r="D11" s="215">
        <v>92.902960000000007</v>
      </c>
      <c r="E11" s="215">
        <v>97.347490000000008</v>
      </c>
    </row>
    <row r="12" spans="1:5" x14ac:dyDescent="0.35">
      <c r="A12" t="s">
        <v>31</v>
      </c>
      <c r="B12" s="215">
        <v>89.903869999999998</v>
      </c>
      <c r="C12" s="215">
        <v>93.260980000000004</v>
      </c>
      <c r="D12" s="215">
        <v>95.737309999999994</v>
      </c>
      <c r="E12" s="215">
        <v>96.939629999999994</v>
      </c>
    </row>
    <row r="13" spans="1:5" x14ac:dyDescent="0.35">
      <c r="A13" t="s">
        <v>40</v>
      </c>
      <c r="B13" s="215">
        <v>95.481520000000003</v>
      </c>
      <c r="C13" s="215">
        <v>95.278510000000011</v>
      </c>
      <c r="D13" s="215">
        <v>97.389630000000011</v>
      </c>
      <c r="E13" s="215">
        <v>92.614729999999994</v>
      </c>
    </row>
    <row r="14" spans="1:5" x14ac:dyDescent="0.35">
      <c r="A14" t="s">
        <v>43</v>
      </c>
      <c r="B14" s="215">
        <v>88.805459999999997</v>
      </c>
      <c r="C14" s="215">
        <v>83.469070000000002</v>
      </c>
      <c r="D14" s="215">
        <v>91.034490000000005</v>
      </c>
      <c r="E14" s="215">
        <v>93.020240000000001</v>
      </c>
    </row>
    <row r="15" spans="1:5" x14ac:dyDescent="0.35">
      <c r="A15" t="s">
        <v>37</v>
      </c>
      <c r="B15" s="215">
        <v>94.626310000000004</v>
      </c>
      <c r="C15" s="215">
        <v>94.858109999999996</v>
      </c>
      <c r="D15" s="215">
        <v>96.369879999999995</v>
      </c>
      <c r="E15" s="215">
        <v>89.515169999999998</v>
      </c>
    </row>
    <row r="16" spans="1:5" x14ac:dyDescent="0.35">
      <c r="A16" t="s">
        <v>38</v>
      </c>
      <c r="B16" s="215">
        <v>87.329540000000009</v>
      </c>
      <c r="C16" s="215">
        <v>93.683039999999991</v>
      </c>
      <c r="D16" s="215">
        <v>95.549779999999998</v>
      </c>
      <c r="E16" s="215">
        <v>91.769890000000004</v>
      </c>
    </row>
    <row r="17" spans="1:5" x14ac:dyDescent="0.35">
      <c r="A17" t="s">
        <v>36</v>
      </c>
      <c r="B17" s="215">
        <v>93.63503</v>
      </c>
      <c r="C17" s="215">
        <v>96.643720000000002</v>
      </c>
      <c r="D17" s="215">
        <v>97.881410000000002</v>
      </c>
      <c r="E17" s="215">
        <v>91.624399999999994</v>
      </c>
    </row>
    <row r="18" spans="1:5" x14ac:dyDescent="0.35">
      <c r="A18" t="s">
        <v>46</v>
      </c>
      <c r="B18" s="215">
        <v>70.453389999999999</v>
      </c>
      <c r="C18" s="215">
        <v>80.588439999999991</v>
      </c>
      <c r="D18" s="215">
        <v>93.369519999999994</v>
      </c>
      <c r="E18" s="215">
        <v>94.964700000000008</v>
      </c>
    </row>
    <row r="19" spans="1:5" x14ac:dyDescent="0.35">
      <c r="A19" t="s">
        <v>30</v>
      </c>
      <c r="B19" s="215">
        <v>90.347589999999997</v>
      </c>
      <c r="C19" s="215">
        <v>94.735659999999996</v>
      </c>
      <c r="D19" s="215">
        <v>96.625230000000002</v>
      </c>
      <c r="E19" s="215">
        <v>93.466380000000001</v>
      </c>
    </row>
    <row r="20" spans="1:5" x14ac:dyDescent="0.35">
      <c r="A20" t="s">
        <v>29</v>
      </c>
      <c r="B20" s="215">
        <v>81.193349999999995</v>
      </c>
      <c r="C20" s="215">
        <v>88.572640000000007</v>
      </c>
      <c r="D20" s="215">
        <v>95.576790000000003</v>
      </c>
      <c r="E20" s="215">
        <v>93.524870000000007</v>
      </c>
    </row>
  </sheetData>
  <autoFilter ref="A1:D1" xr:uid="{AC1C68A2-33A9-4177-96E2-BDC8FAB07427}">
    <sortState xmlns:xlrd2="http://schemas.microsoft.com/office/spreadsheetml/2017/richdata2" ref="A2:D19">
      <sortCondition ref="A1"/>
    </sortState>
  </autoFilter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0AAAD-4603-486A-9185-B3AE5462BF0A}">
  <sheetPr>
    <tabColor rgb="FF3E7292"/>
  </sheetPr>
  <dimension ref="A1:M20"/>
  <sheetViews>
    <sheetView showGridLines="0" zoomScale="115" zoomScaleNormal="115" workbookViewId="0">
      <selection activeCell="P22" sqref="P22"/>
    </sheetView>
  </sheetViews>
  <sheetFormatPr defaultRowHeight="14.5" x14ac:dyDescent="0.35"/>
  <cols>
    <col min="2" max="5" width="9.453125" bestFit="1" customWidth="1"/>
    <col min="6" max="9" width="10.453125" bestFit="1" customWidth="1"/>
    <col min="10" max="11" width="11.453125" bestFit="1" customWidth="1"/>
    <col min="12" max="13" width="12.453125" bestFit="1" customWidth="1"/>
    <col min="14" max="15" width="9.453125" bestFit="1" customWidth="1"/>
    <col min="16" max="16" width="10.453125" bestFit="1" customWidth="1"/>
    <col min="17" max="25" width="9.453125" bestFit="1" customWidth="1"/>
  </cols>
  <sheetData>
    <row r="1" spans="1:13" ht="36" x14ac:dyDescent="0.8">
      <c r="A1" s="211"/>
      <c r="B1" s="503" t="s">
        <v>172</v>
      </c>
      <c r="C1" s="503"/>
      <c r="D1" s="503"/>
      <c r="E1" s="503" t="s">
        <v>171</v>
      </c>
      <c r="F1" s="503"/>
      <c r="G1" s="503"/>
      <c r="H1" s="503" t="s">
        <v>170</v>
      </c>
      <c r="I1" s="503"/>
      <c r="J1" s="503"/>
      <c r="K1" s="503" t="s">
        <v>253</v>
      </c>
      <c r="L1" s="503"/>
      <c r="M1" s="503"/>
    </row>
    <row r="2" spans="1:13" x14ac:dyDescent="0.35">
      <c r="A2" t="s">
        <v>0</v>
      </c>
      <c r="B2" s="210" t="s">
        <v>75</v>
      </c>
      <c r="C2" s="210" t="s">
        <v>76</v>
      </c>
      <c r="D2" s="210" t="s">
        <v>78</v>
      </c>
      <c r="E2" s="210" t="s">
        <v>75</v>
      </c>
      <c r="F2" s="210" t="s">
        <v>76</v>
      </c>
      <c r="G2" s="210" t="s">
        <v>78</v>
      </c>
      <c r="H2" s="210" t="s">
        <v>75</v>
      </c>
      <c r="I2" s="210" t="s">
        <v>76</v>
      </c>
      <c r="J2" s="210" t="s">
        <v>78</v>
      </c>
      <c r="K2" s="309" t="s">
        <v>75</v>
      </c>
      <c r="L2" s="309" t="s">
        <v>76</v>
      </c>
      <c r="M2" s="309" t="s">
        <v>78</v>
      </c>
    </row>
    <row r="3" spans="1:13" x14ac:dyDescent="0.35">
      <c r="A3" t="s">
        <v>44</v>
      </c>
      <c r="B3" s="215">
        <v>19.55114</v>
      </c>
      <c r="C3" s="215">
        <v>25.368760000000002</v>
      </c>
      <c r="D3" s="215">
        <v>50.229710000000004</v>
      </c>
      <c r="E3" s="215">
        <v>33.583880000000001</v>
      </c>
      <c r="F3" s="215">
        <v>34.109369999999998</v>
      </c>
      <c r="G3" s="215">
        <v>37.8309</v>
      </c>
      <c r="H3" s="209">
        <v>92.699520000000007</v>
      </c>
      <c r="I3" s="209">
        <v>201.09110000000001</v>
      </c>
      <c r="J3" s="209">
        <v>569.25400000000002</v>
      </c>
      <c r="K3" s="215">
        <f>H3*100/$J$3</f>
        <v>16.284386231805136</v>
      </c>
      <c r="L3" s="215">
        <f>I3*100/$J$3</f>
        <v>35.325373207742061</v>
      </c>
      <c r="M3">
        <f t="shared" ref="M3:M19" si="0">J3*100/J3</f>
        <v>100</v>
      </c>
    </row>
    <row r="4" spans="1:13" x14ac:dyDescent="0.35">
      <c r="A4" t="s">
        <v>41</v>
      </c>
      <c r="B4" s="215">
        <v>1.2992900000000001</v>
      </c>
      <c r="C4" s="215">
        <v>4.3472900000000001</v>
      </c>
      <c r="D4" s="215">
        <v>23.19313</v>
      </c>
      <c r="E4" s="215">
        <v>34.61786</v>
      </c>
      <c r="F4" s="215">
        <v>39.832659999999997</v>
      </c>
      <c r="G4" s="215">
        <v>44.200310000000002</v>
      </c>
      <c r="H4" s="209">
        <v>3.125934</v>
      </c>
      <c r="I4" s="209">
        <v>7.6019050000000004</v>
      </c>
      <c r="J4" s="209">
        <v>21.077000000000002</v>
      </c>
      <c r="K4" s="215">
        <f t="shared" ref="K4:K19" si="1">H4*100/J4</f>
        <v>14.831019594818995</v>
      </c>
      <c r="L4" s="215">
        <f t="shared" ref="L4:L19" si="2">I4*100/J4</f>
        <v>36.067300849266971</v>
      </c>
      <c r="M4">
        <f t="shared" si="0"/>
        <v>100</v>
      </c>
    </row>
    <row r="5" spans="1:13" x14ac:dyDescent="0.35">
      <c r="A5" t="s">
        <v>39</v>
      </c>
      <c r="B5" s="215">
        <v>18.323519999999998</v>
      </c>
      <c r="C5" s="215">
        <v>44.70917</v>
      </c>
      <c r="D5" s="215">
        <v>69.157060000000001</v>
      </c>
      <c r="E5" s="215">
        <v>30.989049999999999</v>
      </c>
      <c r="F5" s="215">
        <v>36.585299999999997</v>
      </c>
      <c r="G5" s="215">
        <v>39.30988</v>
      </c>
      <c r="H5" s="209">
        <v>4.8869160000000003</v>
      </c>
      <c r="I5" s="209">
        <v>7.189025</v>
      </c>
      <c r="J5" s="209">
        <v>19.391459999999999</v>
      </c>
      <c r="K5" s="215">
        <f t="shared" si="1"/>
        <v>25.201382464239416</v>
      </c>
      <c r="L5" s="215">
        <f t="shared" si="2"/>
        <v>37.07314972673538</v>
      </c>
      <c r="M5">
        <f t="shared" si="0"/>
        <v>100</v>
      </c>
    </row>
    <row r="6" spans="1:13" x14ac:dyDescent="0.35">
      <c r="A6" t="s">
        <v>47</v>
      </c>
      <c r="B6" s="215">
        <v>21.352869999999999</v>
      </c>
      <c r="C6" s="215">
        <v>39.082529999999998</v>
      </c>
      <c r="D6" s="215">
        <v>71.603819999999999</v>
      </c>
      <c r="E6" s="215">
        <v>30.385069999999999</v>
      </c>
      <c r="F6" s="215">
        <v>35.8429</v>
      </c>
      <c r="G6" s="215">
        <v>41.520400000000002</v>
      </c>
      <c r="H6" s="209">
        <v>1731.248</v>
      </c>
      <c r="I6" s="209">
        <v>2180.7730000000001</v>
      </c>
      <c r="J6" s="209">
        <v>5202.0389999999998</v>
      </c>
      <c r="K6" s="215">
        <f t="shared" si="1"/>
        <v>33.280181098219373</v>
      </c>
      <c r="L6" s="215">
        <f t="shared" si="2"/>
        <v>41.921504240933224</v>
      </c>
      <c r="M6">
        <f t="shared" si="0"/>
        <v>100</v>
      </c>
    </row>
    <row r="7" spans="1:13" x14ac:dyDescent="0.35">
      <c r="A7" t="s">
        <v>34</v>
      </c>
      <c r="B7" s="215">
        <v>1.9190800000000001</v>
      </c>
      <c r="C7" s="215">
        <v>13.78655</v>
      </c>
      <c r="D7" s="215">
        <v>53.575930000000007</v>
      </c>
      <c r="E7" s="215">
        <v>38.062080000000002</v>
      </c>
      <c r="F7" s="215">
        <v>42.772509999999997</v>
      </c>
      <c r="G7" s="215">
        <v>46.47063</v>
      </c>
      <c r="H7" s="209">
        <v>1845.711</v>
      </c>
      <c r="I7" s="209">
        <v>3383.1840000000002</v>
      </c>
      <c r="J7" s="209">
        <v>10111.120000000001</v>
      </c>
      <c r="K7" s="215">
        <f t="shared" si="1"/>
        <v>18.254268567675982</v>
      </c>
      <c r="L7" s="215">
        <f t="shared" si="2"/>
        <v>33.460032123048684</v>
      </c>
      <c r="M7">
        <f t="shared" si="0"/>
        <v>100</v>
      </c>
    </row>
    <row r="8" spans="1:13" x14ac:dyDescent="0.35">
      <c r="A8" t="s">
        <v>45</v>
      </c>
      <c r="B8" s="215">
        <v>26.650020000000001</v>
      </c>
      <c r="C8" s="215">
        <v>46.371690000000001</v>
      </c>
      <c r="D8" s="215">
        <v>78.652140000000003</v>
      </c>
      <c r="E8" s="215">
        <v>28.65692</v>
      </c>
      <c r="F8" s="215">
        <v>36.733899999999998</v>
      </c>
      <c r="G8" s="215">
        <v>44.313450000000003</v>
      </c>
      <c r="H8" s="209">
        <v>895.11059999999998</v>
      </c>
      <c r="I8" s="209">
        <v>1315.059</v>
      </c>
      <c r="J8" s="209">
        <v>3153.7139999999999</v>
      </c>
      <c r="K8" s="215">
        <f t="shared" si="1"/>
        <v>28.382744915994284</v>
      </c>
      <c r="L8" s="215">
        <f t="shared" si="2"/>
        <v>41.698739961835471</v>
      </c>
      <c r="M8">
        <f t="shared" si="0"/>
        <v>100.00000000000001</v>
      </c>
    </row>
    <row r="9" spans="1:13" x14ac:dyDescent="0.35">
      <c r="A9" t="s">
        <v>42</v>
      </c>
      <c r="B9" s="215">
        <v>13.4382</v>
      </c>
      <c r="C9" s="215">
        <v>28.262369999999997</v>
      </c>
      <c r="D9" s="215">
        <v>44.566560000000003</v>
      </c>
      <c r="E9" s="215">
        <v>39.498759999999997</v>
      </c>
      <c r="F9" s="215">
        <v>42.395440000000001</v>
      </c>
      <c r="G9" s="215">
        <v>44.24926</v>
      </c>
      <c r="H9" s="209">
        <v>48.488810000000001</v>
      </c>
      <c r="I9" s="209">
        <v>68.010570000000001</v>
      </c>
      <c r="J9" s="209">
        <v>127.48909999999999</v>
      </c>
      <c r="K9" s="215">
        <f t="shared" si="1"/>
        <v>38.033690723363804</v>
      </c>
      <c r="L9" s="215">
        <f t="shared" si="2"/>
        <v>53.346184105150954</v>
      </c>
      <c r="M9">
        <f t="shared" si="0"/>
        <v>100</v>
      </c>
    </row>
    <row r="10" spans="1:13" x14ac:dyDescent="0.35">
      <c r="A10" t="s">
        <v>35</v>
      </c>
      <c r="B10" s="215">
        <v>4.6788799999999995</v>
      </c>
      <c r="C10" s="215">
        <v>12.482139999999999</v>
      </c>
      <c r="D10" s="215">
        <v>37.39884</v>
      </c>
      <c r="E10" s="215">
        <v>28.455010000000001</v>
      </c>
      <c r="F10" s="215">
        <v>31.08183</v>
      </c>
      <c r="G10" s="215">
        <v>38.084090000000003</v>
      </c>
      <c r="H10" s="209">
        <v>1.072344</v>
      </c>
      <c r="I10" s="209">
        <v>1.6966060000000001</v>
      </c>
      <c r="J10" s="209">
        <v>3.1166969999999998</v>
      </c>
      <c r="K10" s="215">
        <f t="shared" si="1"/>
        <v>34.406424493622573</v>
      </c>
      <c r="L10" s="215">
        <f t="shared" si="2"/>
        <v>54.436026344556439</v>
      </c>
      <c r="M10">
        <f t="shared" si="0"/>
        <v>100</v>
      </c>
    </row>
    <row r="11" spans="1:13" x14ac:dyDescent="0.35">
      <c r="A11" t="s">
        <v>33</v>
      </c>
      <c r="B11" s="215">
        <v>2.2562199999999999</v>
      </c>
      <c r="C11" s="215">
        <v>10.94566</v>
      </c>
      <c r="D11" s="215">
        <v>24.658720000000002</v>
      </c>
      <c r="E11" s="215">
        <v>34.511809999999997</v>
      </c>
      <c r="F11" s="215">
        <v>38.677410000000002</v>
      </c>
      <c r="G11" s="215">
        <v>38.906700000000001</v>
      </c>
      <c r="H11" s="209">
        <v>10.16436</v>
      </c>
      <c r="I11" s="209">
        <v>17.434989999999999</v>
      </c>
      <c r="J11" s="209">
        <v>39.189149999999998</v>
      </c>
      <c r="K11" s="215">
        <f t="shared" si="1"/>
        <v>25.936668695289388</v>
      </c>
      <c r="L11" s="215">
        <f t="shared" si="2"/>
        <v>44.489329316915523</v>
      </c>
      <c r="M11">
        <f t="shared" si="0"/>
        <v>100</v>
      </c>
    </row>
    <row r="12" spans="1:13" x14ac:dyDescent="0.35">
      <c r="A12" t="s">
        <v>32</v>
      </c>
      <c r="B12" s="215">
        <v>32.473239999999997</v>
      </c>
      <c r="C12" s="215">
        <v>40.484189999999998</v>
      </c>
      <c r="D12" s="215">
        <v>46.626480000000001</v>
      </c>
      <c r="E12" s="215">
        <v>52.342080000000003</v>
      </c>
      <c r="F12" s="215">
        <v>58.171979999999998</v>
      </c>
      <c r="G12" s="215">
        <v>64.258160000000004</v>
      </c>
      <c r="H12" s="209">
        <v>133.89689999999999</v>
      </c>
      <c r="I12" s="209">
        <v>231.1403</v>
      </c>
      <c r="J12" s="209">
        <v>529.96010000000001</v>
      </c>
      <c r="K12" s="215">
        <f t="shared" si="1"/>
        <v>25.265468098447407</v>
      </c>
      <c r="L12" s="215">
        <f t="shared" si="2"/>
        <v>43.614660801822623</v>
      </c>
      <c r="M12">
        <f t="shared" si="0"/>
        <v>100</v>
      </c>
    </row>
    <row r="13" spans="1:13" x14ac:dyDescent="0.35">
      <c r="A13" t="s">
        <v>40</v>
      </c>
      <c r="B13" s="215">
        <v>2.33643</v>
      </c>
      <c r="C13" s="215">
        <v>12.963240000000001</v>
      </c>
      <c r="D13" s="215">
        <v>38.051349999999999</v>
      </c>
      <c r="E13" s="215">
        <v>39.288539999999998</v>
      </c>
      <c r="F13" s="215">
        <v>43.961500000000001</v>
      </c>
      <c r="G13" s="215">
        <v>46.18291</v>
      </c>
      <c r="H13" s="209">
        <v>11.79921</v>
      </c>
      <c r="I13" s="209">
        <v>23.668109999999999</v>
      </c>
      <c r="J13" s="209">
        <v>58.30162</v>
      </c>
      <c r="K13" s="215">
        <f t="shared" si="1"/>
        <v>20.238219795607737</v>
      </c>
      <c r="L13" s="215">
        <f t="shared" si="2"/>
        <v>40.595973147915956</v>
      </c>
      <c r="M13">
        <f t="shared" si="0"/>
        <v>100</v>
      </c>
    </row>
    <row r="14" spans="1:13" x14ac:dyDescent="0.35">
      <c r="A14" t="s">
        <v>43</v>
      </c>
      <c r="B14" s="215">
        <v>2.5514700000000001</v>
      </c>
      <c r="C14" s="215">
        <v>7.6370900000000006</v>
      </c>
      <c r="D14" s="215">
        <v>49.67803</v>
      </c>
      <c r="E14" s="215">
        <v>20.578589999999998</v>
      </c>
      <c r="F14" s="215">
        <v>25.412669999999999</v>
      </c>
      <c r="G14" s="215">
        <v>38.432319999999997</v>
      </c>
      <c r="H14" s="209">
        <v>0.66170090000000004</v>
      </c>
      <c r="I14" s="209">
        <v>1.5882860000000001</v>
      </c>
      <c r="J14" s="209">
        <v>5.2983370000000001</v>
      </c>
      <c r="K14" s="215">
        <f t="shared" si="1"/>
        <v>12.488841310018596</v>
      </c>
      <c r="L14" s="215">
        <f t="shared" si="2"/>
        <v>29.977066388944301</v>
      </c>
      <c r="M14">
        <f t="shared" si="0"/>
        <v>100</v>
      </c>
    </row>
    <row r="15" spans="1:13" x14ac:dyDescent="0.35">
      <c r="A15" t="s">
        <v>37</v>
      </c>
      <c r="B15" s="215">
        <v>1.08657</v>
      </c>
      <c r="C15" s="215">
        <v>5.7816000000000001</v>
      </c>
      <c r="D15" s="215">
        <v>24.59102</v>
      </c>
      <c r="E15" s="215">
        <v>35.392910000000001</v>
      </c>
      <c r="F15" s="215">
        <v>39.492759999999997</v>
      </c>
      <c r="G15" s="215">
        <v>44.593240000000002</v>
      </c>
      <c r="H15" s="209">
        <v>2.4078249999999999</v>
      </c>
      <c r="I15" s="209">
        <v>4.2624459999999997</v>
      </c>
      <c r="J15" s="209">
        <v>9.3347850000000001</v>
      </c>
      <c r="K15" s="215">
        <f t="shared" si="1"/>
        <v>25.794113094195527</v>
      </c>
      <c r="L15" s="215">
        <f t="shared" si="2"/>
        <v>45.661962219804742</v>
      </c>
      <c r="M15">
        <f t="shared" si="0"/>
        <v>100</v>
      </c>
    </row>
    <row r="16" spans="1:13" x14ac:dyDescent="0.35">
      <c r="A16" t="s">
        <v>38</v>
      </c>
      <c r="B16" s="215">
        <v>1.0637699999999999</v>
      </c>
      <c r="C16" s="215">
        <v>6.7382399999999993</v>
      </c>
      <c r="D16" s="215">
        <v>28.709610000000001</v>
      </c>
      <c r="E16" s="215">
        <v>32.367640000000002</v>
      </c>
      <c r="F16" s="215">
        <v>38.19209</v>
      </c>
      <c r="G16" s="215">
        <v>42.66133</v>
      </c>
      <c r="H16" s="209">
        <v>4753.0349999999999</v>
      </c>
      <c r="I16" s="209">
        <v>8357.02</v>
      </c>
      <c r="J16" s="209">
        <v>19338.38</v>
      </c>
      <c r="K16" s="215">
        <f t="shared" si="1"/>
        <v>24.578248022843692</v>
      </c>
      <c r="L16" s="215">
        <f t="shared" si="2"/>
        <v>43.214684994296313</v>
      </c>
      <c r="M16">
        <f t="shared" si="0"/>
        <v>100</v>
      </c>
    </row>
    <row r="17" spans="1:13" x14ac:dyDescent="0.35">
      <c r="A17" t="s">
        <v>36</v>
      </c>
      <c r="B17" s="215">
        <v>2.0667999999999997</v>
      </c>
      <c r="C17" s="215">
        <v>15.470900000000002</v>
      </c>
      <c r="D17" s="215">
        <v>38.822050000000004</v>
      </c>
      <c r="E17" s="215">
        <v>37.0261</v>
      </c>
      <c r="F17" s="215">
        <v>42.474490000000003</v>
      </c>
      <c r="G17" s="215">
        <v>45.118899999999996</v>
      </c>
      <c r="H17" s="209">
        <v>0.77616390000000002</v>
      </c>
      <c r="I17" s="209">
        <v>1.3096840000000001</v>
      </c>
      <c r="J17" s="209">
        <v>2.4341759999999999</v>
      </c>
      <c r="K17" s="215">
        <f t="shared" si="1"/>
        <v>31.886104373718251</v>
      </c>
      <c r="L17" s="215">
        <f t="shared" si="2"/>
        <v>53.803997738865228</v>
      </c>
      <c r="M17">
        <f t="shared" si="0"/>
        <v>100</v>
      </c>
    </row>
    <row r="18" spans="1:13" x14ac:dyDescent="0.35">
      <c r="A18" t="s">
        <v>46</v>
      </c>
      <c r="B18" s="215">
        <v>22.184159999999999</v>
      </c>
      <c r="C18" s="215">
        <v>42.877450000000003</v>
      </c>
      <c r="D18" s="215">
        <v>81.394440000000003</v>
      </c>
      <c r="E18" s="215">
        <v>27.399750000000001</v>
      </c>
      <c r="F18" s="215">
        <v>34.202669999999998</v>
      </c>
      <c r="G18" s="215">
        <v>39.933570000000003</v>
      </c>
      <c r="H18" s="209">
        <v>94.802220000000005</v>
      </c>
      <c r="I18" s="209">
        <v>117.6597</v>
      </c>
      <c r="J18" s="209">
        <v>267.8331</v>
      </c>
      <c r="K18" s="215">
        <f t="shared" si="1"/>
        <v>35.39600594549367</v>
      </c>
      <c r="L18" s="215">
        <f t="shared" si="2"/>
        <v>43.930231177550496</v>
      </c>
      <c r="M18">
        <f t="shared" si="0"/>
        <v>100</v>
      </c>
    </row>
    <row r="19" spans="1:13" x14ac:dyDescent="0.35">
      <c r="A19" t="s">
        <v>30</v>
      </c>
      <c r="B19" s="215">
        <v>4.3197600000000005</v>
      </c>
      <c r="C19" s="215">
        <v>4.5616599999999998</v>
      </c>
      <c r="D19" s="215">
        <v>4.4739800000000001</v>
      </c>
      <c r="E19" s="215">
        <v>44.504860000000001</v>
      </c>
      <c r="F19" s="215">
        <v>37.351410000000001</v>
      </c>
      <c r="G19" s="215">
        <v>41.138809999999999</v>
      </c>
      <c r="H19" s="209">
        <v>91.808359999999993</v>
      </c>
      <c r="I19" s="209">
        <v>289.33510000000001</v>
      </c>
      <c r="J19" s="209">
        <v>1384.59</v>
      </c>
      <c r="K19" s="215">
        <f t="shared" si="1"/>
        <v>6.6307253410756974</v>
      </c>
      <c r="L19" s="215">
        <f t="shared" si="2"/>
        <v>20.896806997017169</v>
      </c>
      <c r="M19">
        <f t="shared" si="0"/>
        <v>100</v>
      </c>
    </row>
    <row r="20" spans="1:13" x14ac:dyDescent="0.35">
      <c r="A20" s="208" t="s">
        <v>29</v>
      </c>
      <c r="B20" s="350">
        <v>10.032999999999999</v>
      </c>
      <c r="C20" s="350">
        <v>25.804199999999998</v>
      </c>
      <c r="D20" s="350">
        <v>49.9788</v>
      </c>
      <c r="E20" s="348">
        <v>34.644799999999996</v>
      </c>
      <c r="F20" s="348">
        <v>38.836500000000001</v>
      </c>
      <c r="G20" s="348">
        <v>42.112200000000001</v>
      </c>
      <c r="H20" s="349">
        <v>0.2288762</v>
      </c>
      <c r="I20" s="349">
        <v>0.38638840000000002</v>
      </c>
      <c r="J20" s="349">
        <v>1</v>
      </c>
      <c r="K20" s="350">
        <f>AVERAGE(K4:K19)</f>
        <v>25.037756658414022</v>
      </c>
      <c r="L20" s="350">
        <f>AVERAGE(L4:L19)</f>
        <v>41.511728133416213</v>
      </c>
      <c r="M20" s="351">
        <f>AVERAGE(M4:M19)</f>
        <v>100</v>
      </c>
    </row>
  </sheetData>
  <mergeCells count="4">
    <mergeCell ref="B1:D1"/>
    <mergeCell ref="E1:G1"/>
    <mergeCell ref="H1:J1"/>
    <mergeCell ref="K1:M1"/>
  </mergeCell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2BB86A-941B-4608-A751-D96C007C208D}">
  <sheetPr>
    <tabColor rgb="FF3E7292"/>
  </sheetPr>
  <dimension ref="A1:B5"/>
  <sheetViews>
    <sheetView zoomScale="92" workbookViewId="0">
      <selection activeCell="L28" sqref="L28"/>
    </sheetView>
  </sheetViews>
  <sheetFormatPr defaultRowHeight="14.5" x14ac:dyDescent="0.35"/>
  <sheetData>
    <row r="1" spans="1:2" x14ac:dyDescent="0.35">
      <c r="A1" t="s">
        <v>267</v>
      </c>
      <c r="B1" s="7">
        <v>48.599998474121087</v>
      </c>
    </row>
    <row r="2" spans="1:2" x14ac:dyDescent="0.35">
      <c r="A2" t="s">
        <v>263</v>
      </c>
      <c r="B2" s="7">
        <v>41.099998474121087</v>
      </c>
    </row>
    <row r="3" spans="1:2" x14ac:dyDescent="0.35">
      <c r="A3" t="s">
        <v>266</v>
      </c>
      <c r="B3" s="7">
        <v>34.299999237060547</v>
      </c>
    </row>
    <row r="4" spans="1:2" x14ac:dyDescent="0.35">
      <c r="A4" t="s">
        <v>265</v>
      </c>
      <c r="B4" s="7">
        <v>28.60000038146973</v>
      </c>
    </row>
    <row r="5" spans="1:2" x14ac:dyDescent="0.35">
      <c r="A5" t="s">
        <v>264</v>
      </c>
      <c r="B5" s="7">
        <v>20.70000076293945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75121-51FF-4585-ABF3-050F81E2CA76}">
  <sheetPr>
    <tabColor rgb="FF3E7292"/>
  </sheetPr>
  <dimension ref="A1:N23"/>
  <sheetViews>
    <sheetView showGridLines="0" zoomScale="115" zoomScaleNormal="115" workbookViewId="0">
      <selection activeCell="M21" sqref="M21"/>
    </sheetView>
  </sheetViews>
  <sheetFormatPr defaultRowHeight="14.5" x14ac:dyDescent="0.35"/>
  <cols>
    <col min="2" max="2" width="9.81640625" bestFit="1" customWidth="1"/>
    <col min="3" max="3" width="11" bestFit="1" customWidth="1"/>
    <col min="4" max="4" width="10.54296875" bestFit="1" customWidth="1"/>
    <col min="5" max="5" width="10.54296875" customWidth="1"/>
    <col min="6" max="8" width="12.81640625" customWidth="1"/>
    <col min="9" max="9" width="6.81640625" customWidth="1"/>
    <col min="10" max="11" width="12.81640625" customWidth="1"/>
  </cols>
  <sheetData>
    <row r="1" spans="1:14" x14ac:dyDescent="0.35">
      <c r="A1" s="169"/>
      <c r="B1" s="504" t="s">
        <v>215</v>
      </c>
      <c r="C1" s="505"/>
      <c r="D1" s="505"/>
      <c r="E1" s="505"/>
      <c r="F1" s="504" t="s">
        <v>216</v>
      </c>
      <c r="G1" s="505"/>
      <c r="H1" s="505"/>
      <c r="I1" s="505"/>
      <c r="J1" s="504" t="s">
        <v>292</v>
      </c>
      <c r="K1" s="505"/>
      <c r="L1" s="505"/>
      <c r="M1" s="506"/>
      <c r="N1" s="346"/>
    </row>
    <row r="2" spans="1:14" x14ac:dyDescent="0.35">
      <c r="A2" t="s">
        <v>0</v>
      </c>
      <c r="B2" s="360" t="s">
        <v>75</v>
      </c>
      <c r="C2" s="210" t="s">
        <v>76</v>
      </c>
      <c r="D2" s="210" t="s">
        <v>78</v>
      </c>
      <c r="E2" s="210" t="s">
        <v>9</v>
      </c>
      <c r="F2" s="360" t="s">
        <v>75</v>
      </c>
      <c r="G2" s="210" t="s">
        <v>76</v>
      </c>
      <c r="H2" s="210" t="s">
        <v>78</v>
      </c>
      <c r="I2" s="210" t="s">
        <v>9</v>
      </c>
      <c r="J2" s="360" t="s">
        <v>75</v>
      </c>
      <c r="K2" s="210" t="s">
        <v>76</v>
      </c>
      <c r="L2" s="210" t="s">
        <v>78</v>
      </c>
      <c r="M2" s="361" t="s">
        <v>9</v>
      </c>
      <c r="N2" s="210"/>
    </row>
    <row r="3" spans="1:14" x14ac:dyDescent="0.35">
      <c r="A3" t="s">
        <v>44</v>
      </c>
      <c r="B3" s="362">
        <v>9.6635819999999999</v>
      </c>
      <c r="C3" s="215">
        <v>9.2171620000000001</v>
      </c>
      <c r="D3" s="215">
        <v>11.27585</v>
      </c>
      <c r="E3" s="215">
        <v>10.99863</v>
      </c>
      <c r="F3" s="363">
        <v>0.91483740000000002</v>
      </c>
      <c r="G3" s="364">
        <v>0.91713270000000002</v>
      </c>
      <c r="H3" s="364">
        <v>0.94333160000000005</v>
      </c>
      <c r="I3" s="364">
        <v>0.93498210000000004</v>
      </c>
      <c r="J3" s="363">
        <v>0.61470349999999996</v>
      </c>
      <c r="K3" s="364">
        <v>0.69770310000000002</v>
      </c>
      <c r="L3" s="364">
        <v>0.78033350000000001</v>
      </c>
      <c r="M3" s="365">
        <v>0.75587000000000004</v>
      </c>
      <c r="N3" s="409">
        <f>L3-J3</f>
        <v>0.16563000000000005</v>
      </c>
    </row>
    <row r="4" spans="1:14" x14ac:dyDescent="0.35">
      <c r="A4" t="s">
        <v>41</v>
      </c>
      <c r="B4" s="362">
        <v>6.0762739999999997</v>
      </c>
      <c r="C4" s="215">
        <v>6.846635</v>
      </c>
      <c r="D4" s="215">
        <v>10.373799999999999</v>
      </c>
      <c r="E4" s="215">
        <v>9.7110819999999993</v>
      </c>
      <c r="F4" s="363">
        <v>0.52714119999999998</v>
      </c>
      <c r="G4" s="364">
        <v>0.63935390000000003</v>
      </c>
      <c r="H4" s="364">
        <v>0.63362879999999999</v>
      </c>
      <c r="I4" s="364">
        <v>0.62286680000000005</v>
      </c>
      <c r="J4" s="363">
        <v>0.4538509</v>
      </c>
      <c r="K4" s="364">
        <v>0.77925900000000003</v>
      </c>
      <c r="L4" s="364">
        <v>0.8352733</v>
      </c>
      <c r="M4" s="365">
        <v>0.8148687</v>
      </c>
      <c r="N4" s="409">
        <f t="shared" ref="N4:N21" si="0">L4-J4</f>
        <v>0.38142239999999999</v>
      </c>
    </row>
    <row r="5" spans="1:14" x14ac:dyDescent="0.35">
      <c r="A5" t="s">
        <v>39</v>
      </c>
      <c r="B5" s="362">
        <v>6.9891560000000004</v>
      </c>
      <c r="C5" s="215">
        <v>7.8238089999999998</v>
      </c>
      <c r="D5" s="215">
        <v>10.191050000000001</v>
      </c>
      <c r="E5" s="215">
        <v>9.5806360000000002</v>
      </c>
      <c r="F5" s="363">
        <v>0.42209659999999999</v>
      </c>
      <c r="G5" s="364">
        <v>0.42745519999999998</v>
      </c>
      <c r="H5" s="364">
        <v>0.46735569999999999</v>
      </c>
      <c r="I5" s="364">
        <v>0.44717899999999999</v>
      </c>
      <c r="J5" s="363">
        <v>0.48855179999999998</v>
      </c>
      <c r="K5" s="364">
        <v>0.61091839999999997</v>
      </c>
      <c r="L5" s="364">
        <v>0.81642979999999998</v>
      </c>
      <c r="M5" s="365">
        <v>0.74540510000000004</v>
      </c>
      <c r="N5" s="409">
        <f t="shared" si="0"/>
        <v>0.327878</v>
      </c>
    </row>
    <row r="6" spans="1:14" x14ac:dyDescent="0.35">
      <c r="A6" t="s">
        <v>47</v>
      </c>
      <c r="B6" s="362">
        <v>9.9112279999999995</v>
      </c>
      <c r="C6" s="215">
        <v>8.8098259999999993</v>
      </c>
      <c r="D6" s="215">
        <v>11.286910000000001</v>
      </c>
      <c r="E6" s="215">
        <v>11.08947</v>
      </c>
      <c r="F6" s="363">
        <v>0.7758311</v>
      </c>
      <c r="G6" s="364">
        <v>0.77535770000000004</v>
      </c>
      <c r="H6" s="364">
        <v>0.8604832</v>
      </c>
      <c r="I6" s="364">
        <v>0.84755840000000005</v>
      </c>
      <c r="J6" s="363">
        <v>0.81659789999999999</v>
      </c>
      <c r="K6" s="364">
        <v>0.86811039999999995</v>
      </c>
      <c r="L6" s="364">
        <v>0.91642579999999996</v>
      </c>
      <c r="M6" s="365">
        <v>0.90855660000000005</v>
      </c>
      <c r="N6" s="409">
        <f t="shared" si="0"/>
        <v>9.9827899999999969E-2</v>
      </c>
    </row>
    <row r="7" spans="1:14" x14ac:dyDescent="0.35">
      <c r="A7" t="s">
        <v>34</v>
      </c>
      <c r="B7" s="362">
        <v>5.7688930000000003</v>
      </c>
      <c r="C7" s="215">
        <v>7.0674640000000002</v>
      </c>
      <c r="D7" s="215">
        <v>10.014889999999999</v>
      </c>
      <c r="E7" s="215">
        <v>8.7762510000000002</v>
      </c>
      <c r="F7" s="363">
        <v>0.48553990000000002</v>
      </c>
      <c r="G7" s="364">
        <v>0.59254059999999997</v>
      </c>
      <c r="H7" s="364">
        <v>0.74913879999999999</v>
      </c>
      <c r="I7" s="364">
        <v>0.63421680000000002</v>
      </c>
      <c r="J7" s="363">
        <v>0.57585609999999998</v>
      </c>
      <c r="K7" s="364">
        <v>0.68157710000000005</v>
      </c>
      <c r="L7" s="364">
        <v>0.87728280000000003</v>
      </c>
      <c r="M7" s="365">
        <v>0.7858676</v>
      </c>
      <c r="N7" s="409">
        <f t="shared" si="0"/>
        <v>0.30142670000000005</v>
      </c>
    </row>
    <row r="8" spans="1:14" x14ac:dyDescent="0.35">
      <c r="A8" t="s">
        <v>45</v>
      </c>
      <c r="B8" s="362">
        <v>5.9888940000000002</v>
      </c>
      <c r="C8" s="215">
        <v>6.260319</v>
      </c>
      <c r="D8" s="215">
        <v>9.3483330000000002</v>
      </c>
      <c r="E8" s="215">
        <v>8.8102549999999997</v>
      </c>
      <c r="F8" s="363">
        <v>0.74193350000000002</v>
      </c>
      <c r="G8" s="364">
        <v>0.76443340000000004</v>
      </c>
      <c r="H8" s="364">
        <v>0.80893610000000005</v>
      </c>
      <c r="I8" s="364">
        <v>0.79140390000000005</v>
      </c>
      <c r="J8" s="363">
        <v>0.51585689999999995</v>
      </c>
      <c r="K8" s="364">
        <v>0.57872520000000005</v>
      </c>
      <c r="L8" s="364">
        <v>0.80821270000000001</v>
      </c>
      <c r="M8" s="365">
        <v>0.76513220000000004</v>
      </c>
      <c r="N8" s="409">
        <f t="shared" si="0"/>
        <v>0.29235580000000005</v>
      </c>
    </row>
    <row r="9" spans="1:14" x14ac:dyDescent="0.35">
      <c r="A9" t="s">
        <v>42</v>
      </c>
      <c r="B9" s="362">
        <v>6.4080919999999999</v>
      </c>
      <c r="C9" s="215">
        <v>7.4849110000000003</v>
      </c>
      <c r="D9" s="215">
        <v>9.0614659999999994</v>
      </c>
      <c r="E9" s="215">
        <v>8.5243939999999991</v>
      </c>
      <c r="F9" s="363">
        <v>0.55743039999999999</v>
      </c>
      <c r="G9" s="364">
        <v>0.56485350000000001</v>
      </c>
      <c r="H9" s="364">
        <v>0.6780195</v>
      </c>
      <c r="I9" s="364">
        <v>0.62333609999999995</v>
      </c>
      <c r="J9" s="363">
        <v>0.56430360000000002</v>
      </c>
      <c r="K9" s="364">
        <v>0.53135060000000001</v>
      </c>
      <c r="L9" s="364">
        <v>0.70264070000000001</v>
      </c>
      <c r="M9" s="365">
        <v>0.66210500000000005</v>
      </c>
      <c r="N9" s="409">
        <f t="shared" si="0"/>
        <v>0.13833709999999999</v>
      </c>
    </row>
    <row r="10" spans="1:14" x14ac:dyDescent="0.35">
      <c r="A10" t="s">
        <v>35</v>
      </c>
      <c r="B10" s="362">
        <v>6.6016870000000001</v>
      </c>
      <c r="C10" s="215">
        <v>6.9768249999999998</v>
      </c>
      <c r="D10" s="215">
        <v>9.5584749999999996</v>
      </c>
      <c r="E10" s="215">
        <v>8.6870860000000008</v>
      </c>
      <c r="F10" s="363">
        <v>0.60400520000000002</v>
      </c>
      <c r="G10" s="364">
        <v>0.86373230000000001</v>
      </c>
      <c r="H10" s="364">
        <v>0.90104510000000004</v>
      </c>
      <c r="I10" s="364">
        <v>0.82656050000000003</v>
      </c>
      <c r="J10" s="363">
        <v>0.62078239999999996</v>
      </c>
      <c r="K10" s="364">
        <v>0.62684200000000001</v>
      </c>
      <c r="L10" s="364">
        <v>0.86792590000000003</v>
      </c>
      <c r="M10" s="365">
        <v>0.7900085</v>
      </c>
      <c r="N10" s="409">
        <f t="shared" si="0"/>
        <v>0.24714350000000007</v>
      </c>
    </row>
    <row r="11" spans="1:14" x14ac:dyDescent="0.35">
      <c r="A11" t="s">
        <v>33</v>
      </c>
      <c r="B11" s="362">
        <v>3.3634249999999999</v>
      </c>
      <c r="C11" s="215">
        <v>4.9032289999999996</v>
      </c>
      <c r="D11" s="215">
        <v>7.584543</v>
      </c>
      <c r="E11" s="215">
        <v>5.8561800000000002</v>
      </c>
      <c r="F11" s="363"/>
      <c r="G11" s="364"/>
      <c r="H11" s="364"/>
      <c r="I11" s="364"/>
      <c r="J11" s="363">
        <v>0.19570899999999999</v>
      </c>
      <c r="K11" s="364">
        <v>0.2497588</v>
      </c>
      <c r="L11" s="364">
        <v>0.50216360000000004</v>
      </c>
      <c r="M11" s="365">
        <v>0.37254989999999999</v>
      </c>
      <c r="N11" s="409">
        <f t="shared" si="0"/>
        <v>0.30645460000000002</v>
      </c>
    </row>
    <row r="12" spans="1:14" x14ac:dyDescent="0.35">
      <c r="A12" t="s">
        <v>32</v>
      </c>
      <c r="B12" s="362">
        <v>8.1851380000000002</v>
      </c>
      <c r="C12" s="215">
        <v>8.1622520000000005</v>
      </c>
      <c r="D12" s="215">
        <v>8.8430809999999997</v>
      </c>
      <c r="E12" s="215">
        <v>8.4999000000000002</v>
      </c>
      <c r="F12" s="363">
        <v>0.88298670000000001</v>
      </c>
      <c r="G12" s="364">
        <v>0.88517239999999997</v>
      </c>
      <c r="H12" s="364">
        <v>0.87999280000000002</v>
      </c>
      <c r="I12" s="364">
        <v>0.88262830000000003</v>
      </c>
      <c r="J12" s="363">
        <v>0.62427149999999998</v>
      </c>
      <c r="K12" s="364">
        <v>0.70003550000000003</v>
      </c>
      <c r="L12" s="364">
        <v>0.69747950000000003</v>
      </c>
      <c r="M12" s="365">
        <v>0.67814370000000002</v>
      </c>
      <c r="N12" s="409">
        <f t="shared" si="0"/>
        <v>7.3208000000000051E-2</v>
      </c>
    </row>
    <row r="13" spans="1:14" x14ac:dyDescent="0.35">
      <c r="A13" t="s">
        <v>31</v>
      </c>
      <c r="B13" s="362">
        <v>4.1763240000000001</v>
      </c>
      <c r="C13" s="215">
        <v>4.8957199999999998</v>
      </c>
      <c r="D13" s="215">
        <v>7.5145049999999998</v>
      </c>
      <c r="E13" s="215">
        <v>5.8406630000000002</v>
      </c>
      <c r="F13" s="363">
        <v>0.52571520000000005</v>
      </c>
      <c r="G13" s="364">
        <v>0.47118409999999999</v>
      </c>
      <c r="H13" s="364">
        <v>0.53536649999999997</v>
      </c>
      <c r="I13" s="364">
        <v>0.51362620000000003</v>
      </c>
      <c r="J13" s="363">
        <v>0.2345941</v>
      </c>
      <c r="K13" s="364">
        <v>0.35679050000000001</v>
      </c>
      <c r="L13" s="364">
        <v>0.59921360000000001</v>
      </c>
      <c r="M13" s="365">
        <v>0.4289306</v>
      </c>
      <c r="N13" s="409">
        <f t="shared" si="0"/>
        <v>0.36461949999999999</v>
      </c>
    </row>
    <row r="14" spans="1:14" x14ac:dyDescent="0.35">
      <c r="A14" t="s">
        <v>40</v>
      </c>
      <c r="B14" s="362">
        <v>5.6137240000000004</v>
      </c>
      <c r="C14" s="215">
        <v>7.0383639999999996</v>
      </c>
      <c r="D14" s="215">
        <v>10.10192</v>
      </c>
      <c r="E14" s="215">
        <v>9.1498670000000004</v>
      </c>
      <c r="F14" s="363">
        <v>0.87742920000000002</v>
      </c>
      <c r="G14" s="364">
        <v>0.90718189999999999</v>
      </c>
      <c r="H14" s="364">
        <v>0.92972120000000003</v>
      </c>
      <c r="I14" s="364">
        <v>0.91534879999999996</v>
      </c>
      <c r="J14" s="363">
        <v>0.42367490000000002</v>
      </c>
      <c r="K14" s="364">
        <v>0.52520639999999996</v>
      </c>
      <c r="L14" s="364">
        <v>0.68793059999999995</v>
      </c>
      <c r="M14" s="365">
        <v>0.64021419999999996</v>
      </c>
      <c r="N14" s="409">
        <f t="shared" si="0"/>
        <v>0.26425569999999993</v>
      </c>
    </row>
    <row r="15" spans="1:14" x14ac:dyDescent="0.35">
      <c r="A15" t="s">
        <v>43</v>
      </c>
      <c r="B15" s="362">
        <v>6.0237879999999997</v>
      </c>
      <c r="C15" s="215">
        <v>7.0007330000000003</v>
      </c>
      <c r="D15" s="215">
        <v>10.705579999999999</v>
      </c>
      <c r="E15" s="215">
        <v>10.13306</v>
      </c>
      <c r="F15" s="363">
        <v>0.61273359999999999</v>
      </c>
      <c r="G15" s="364">
        <v>0.68916619999999995</v>
      </c>
      <c r="H15" s="364">
        <v>0.76728859999999999</v>
      </c>
      <c r="I15" s="364">
        <v>0.73111409999999999</v>
      </c>
      <c r="J15" s="363">
        <v>0.41481960000000001</v>
      </c>
      <c r="K15" s="364">
        <v>0.55747469999999999</v>
      </c>
      <c r="L15" s="364">
        <v>0.79406560000000004</v>
      </c>
      <c r="M15" s="365">
        <v>0.74272349999999998</v>
      </c>
      <c r="N15" s="409">
        <f t="shared" si="0"/>
        <v>0.37924600000000003</v>
      </c>
    </row>
    <row r="16" spans="1:14" x14ac:dyDescent="0.35">
      <c r="A16" t="s">
        <v>37</v>
      </c>
      <c r="B16" s="362">
        <v>6.6459659999999996</v>
      </c>
      <c r="C16" s="215">
        <v>7.4986069999999998</v>
      </c>
      <c r="D16" s="215">
        <v>9.9939140000000002</v>
      </c>
      <c r="E16" s="215">
        <v>9.0545829999999992</v>
      </c>
      <c r="F16" s="363">
        <v>0.71806270000000005</v>
      </c>
      <c r="G16" s="364">
        <v>0.80546220000000002</v>
      </c>
      <c r="H16" s="364">
        <v>0.82762340000000001</v>
      </c>
      <c r="I16" s="364">
        <v>0.80166269999999995</v>
      </c>
      <c r="J16" s="363">
        <v>0.76035459999999999</v>
      </c>
      <c r="K16" s="364">
        <v>0.81679749999999995</v>
      </c>
      <c r="L16" s="364">
        <v>0.91295349999999997</v>
      </c>
      <c r="M16" s="365">
        <v>0.88097630000000005</v>
      </c>
      <c r="N16" s="409">
        <f t="shared" si="0"/>
        <v>0.15259889999999998</v>
      </c>
    </row>
    <row r="17" spans="1:14" x14ac:dyDescent="0.35">
      <c r="A17" t="s">
        <v>38</v>
      </c>
      <c r="B17" s="362">
        <v>6.3672060000000004</v>
      </c>
      <c r="C17" s="215">
        <v>7.230677</v>
      </c>
      <c r="D17" s="215">
        <v>10.56204</v>
      </c>
      <c r="E17" s="215">
        <v>9.5395260000000004</v>
      </c>
      <c r="F17" s="363">
        <v>0.97564320000000004</v>
      </c>
      <c r="G17" s="364">
        <v>1</v>
      </c>
      <c r="H17" s="364">
        <v>0.98851290000000003</v>
      </c>
      <c r="I17" s="364">
        <v>0.98915850000000005</v>
      </c>
      <c r="J17" s="363">
        <v>0.50454940000000004</v>
      </c>
      <c r="K17" s="364">
        <v>0.48464079999999998</v>
      </c>
      <c r="L17" s="364">
        <v>0.80173079999999997</v>
      </c>
      <c r="M17" s="365">
        <v>0.73323179999999999</v>
      </c>
      <c r="N17" s="409">
        <f t="shared" si="0"/>
        <v>0.29718139999999993</v>
      </c>
    </row>
    <row r="18" spans="1:14" x14ac:dyDescent="0.35">
      <c r="A18" t="s">
        <v>36</v>
      </c>
      <c r="B18" s="362">
        <v>4.5811469999999996</v>
      </c>
      <c r="C18" s="215">
        <v>5.864471</v>
      </c>
      <c r="D18" s="215">
        <v>8.3696920000000006</v>
      </c>
      <c r="E18" s="215">
        <v>7.2292209999999999</v>
      </c>
      <c r="F18" s="363">
        <v>0.48072549999999997</v>
      </c>
      <c r="G18" s="364">
        <v>0.48601840000000002</v>
      </c>
      <c r="H18" s="364">
        <v>0.56330009999999997</v>
      </c>
      <c r="I18" s="364">
        <v>0.51924870000000001</v>
      </c>
      <c r="J18" s="363">
        <v>0.39384799999999998</v>
      </c>
      <c r="K18" s="364">
        <v>0.49013129999999999</v>
      </c>
      <c r="L18" s="364">
        <v>0.71886059999999996</v>
      </c>
      <c r="M18" s="365">
        <v>0.63373060000000003</v>
      </c>
      <c r="N18" s="409">
        <f t="shared" si="0"/>
        <v>0.32501259999999998</v>
      </c>
    </row>
    <row r="19" spans="1:14" x14ac:dyDescent="0.35">
      <c r="A19" t="s">
        <v>46</v>
      </c>
      <c r="B19" s="362">
        <v>7.1369509999999998</v>
      </c>
      <c r="C19" s="215">
        <v>7.6718599999999997</v>
      </c>
      <c r="D19" s="215">
        <v>10.295389999999999</v>
      </c>
      <c r="E19" s="215">
        <v>10.03037</v>
      </c>
      <c r="F19" s="363">
        <v>0.94280280000000005</v>
      </c>
      <c r="G19" s="364">
        <v>0.99300739999999998</v>
      </c>
      <c r="H19" s="364">
        <v>0.98299840000000005</v>
      </c>
      <c r="I19" s="364">
        <v>0.98060979999999998</v>
      </c>
      <c r="J19" s="363">
        <v>9.7880900000000007E-2</v>
      </c>
      <c r="K19" s="364">
        <v>0.17332729999999999</v>
      </c>
      <c r="L19" s="364">
        <v>0.56207010000000002</v>
      </c>
      <c r="M19" s="365">
        <v>0.50977329999999998</v>
      </c>
      <c r="N19" s="409">
        <f t="shared" si="0"/>
        <v>0.46418920000000002</v>
      </c>
    </row>
    <row r="20" spans="1:14" x14ac:dyDescent="0.35">
      <c r="A20" t="s">
        <v>30</v>
      </c>
      <c r="B20" s="362">
        <v>9.4801110000000008</v>
      </c>
      <c r="C20" s="215">
        <v>9.8724889999999998</v>
      </c>
      <c r="D20" s="215">
        <v>10.83037</v>
      </c>
      <c r="E20" s="215">
        <v>10.00034</v>
      </c>
      <c r="F20" s="363">
        <v>0.98353550000000001</v>
      </c>
      <c r="G20" s="364">
        <v>1</v>
      </c>
      <c r="H20" s="364">
        <v>0.99771449999999995</v>
      </c>
      <c r="I20" s="364">
        <v>0.98954439999999999</v>
      </c>
      <c r="J20" s="363">
        <v>0.7088141</v>
      </c>
      <c r="K20" s="364">
        <v>0.70949649999999997</v>
      </c>
      <c r="L20" s="364">
        <v>0.84349810000000003</v>
      </c>
      <c r="M20" s="365">
        <v>0.74967220000000001</v>
      </c>
      <c r="N20" s="409">
        <f t="shared" si="0"/>
        <v>0.13468400000000003</v>
      </c>
    </row>
    <row r="21" spans="1:14" x14ac:dyDescent="0.35">
      <c r="A21" s="351" t="s">
        <v>29</v>
      </c>
      <c r="B21" s="366">
        <v>6.6869139999999998</v>
      </c>
      <c r="C21" s="367">
        <v>7.5455069999999997</v>
      </c>
      <c r="D21" s="367">
        <v>10.094810000000001</v>
      </c>
      <c r="E21" s="367">
        <v>9.2961019999999994</v>
      </c>
      <c r="F21" s="368">
        <v>0.63692720000000003</v>
      </c>
      <c r="G21" s="369">
        <v>0.67191650000000003</v>
      </c>
      <c r="H21" s="369">
        <v>0.71619029999999995</v>
      </c>
      <c r="I21" s="369">
        <v>0.68809279999999995</v>
      </c>
      <c r="J21" s="370">
        <v>0.51426039999999995</v>
      </c>
      <c r="K21" s="371">
        <v>0.60995790000000005</v>
      </c>
      <c r="L21" s="371">
        <v>0.78700150000000002</v>
      </c>
      <c r="M21" s="372">
        <v>0.72330320000000003</v>
      </c>
      <c r="N21" s="409">
        <f t="shared" si="0"/>
        <v>0.27274110000000007</v>
      </c>
    </row>
    <row r="23" spans="1:14" x14ac:dyDescent="0.35">
      <c r="L23" s="213"/>
      <c r="M23" s="323"/>
    </row>
  </sheetData>
  <mergeCells count="3">
    <mergeCell ref="J1:M1"/>
    <mergeCell ref="F1:I1"/>
    <mergeCell ref="B1:E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4350F-E5C3-4AAF-BF43-8298C2038AB6}">
  <sheetPr>
    <tabColor rgb="FF002060"/>
  </sheetPr>
  <dimension ref="A1:AX115"/>
  <sheetViews>
    <sheetView showGridLines="0" topLeftCell="A4" zoomScale="83" zoomScaleNormal="115" workbookViewId="0">
      <selection activeCell="F23" sqref="F23"/>
    </sheetView>
  </sheetViews>
  <sheetFormatPr defaultColWidth="8.7265625" defaultRowHeight="14.5" x14ac:dyDescent="0.35"/>
  <cols>
    <col min="1" max="3" width="8.7265625" style="21"/>
    <col min="4" max="4" width="8.1796875" style="21" customWidth="1"/>
    <col min="5" max="6" width="12.54296875" style="21" bestFit="1" customWidth="1"/>
    <col min="7" max="8" width="8.7265625" style="21"/>
    <col min="9" max="9" width="5.81640625" style="21" customWidth="1"/>
    <col min="10" max="16384" width="8.7265625" style="21"/>
  </cols>
  <sheetData>
    <row r="1" spans="1:50" ht="15" thickBot="1" x14ac:dyDescent="0.4">
      <c r="A1"/>
      <c r="B1" s="16"/>
      <c r="C1" s="16"/>
      <c r="D1" s="16"/>
      <c r="E1" s="16"/>
      <c r="F1" s="16"/>
      <c r="G1" s="16"/>
      <c r="H1" s="16"/>
      <c r="AB1" s="38"/>
      <c r="AC1" s="38"/>
      <c r="AD1" s="38"/>
      <c r="AE1" s="38"/>
      <c r="AF1" s="38"/>
      <c r="AG1" s="38"/>
      <c r="AH1" s="38"/>
      <c r="AI1" s="38"/>
      <c r="AJ1" s="38"/>
      <c r="AK1" s="38"/>
      <c r="AL1" s="38"/>
      <c r="AM1" s="38"/>
      <c r="AN1" s="38"/>
      <c r="AO1" s="38"/>
      <c r="AP1" s="38"/>
      <c r="AQ1" s="38"/>
      <c r="AR1" s="38"/>
      <c r="AS1" s="38"/>
      <c r="AT1" s="38"/>
      <c r="AU1" s="38"/>
      <c r="AV1" s="38"/>
      <c r="AW1" s="38"/>
      <c r="AX1" s="38"/>
    </row>
    <row r="2" spans="1:50" ht="15" customHeight="1" thickTop="1" x14ac:dyDescent="0.35">
      <c r="A2"/>
      <c r="B2" s="30"/>
      <c r="C2" s="30"/>
      <c r="D2" s="30"/>
      <c r="E2" s="494" t="s">
        <v>3</v>
      </c>
      <c r="F2" s="494"/>
      <c r="G2" s="494"/>
      <c r="H2" s="494"/>
      <c r="AB2" s="38"/>
      <c r="AC2" s="38"/>
      <c r="AD2" s="38"/>
      <c r="AE2" s="38"/>
      <c r="AF2" s="38"/>
      <c r="AG2" s="38"/>
      <c r="AH2" s="38"/>
      <c r="AI2" s="38"/>
      <c r="AJ2" s="38"/>
      <c r="AK2" s="38"/>
      <c r="AL2" s="38"/>
      <c r="AM2" s="38"/>
      <c r="AN2" s="38"/>
      <c r="AO2" s="38"/>
      <c r="AP2" s="38"/>
      <c r="AQ2" s="38"/>
      <c r="AR2" s="38"/>
      <c r="AS2" s="38"/>
      <c r="AT2" s="38"/>
      <c r="AU2" s="38"/>
      <c r="AV2" s="38"/>
      <c r="AW2" s="38"/>
      <c r="AX2" s="38"/>
    </row>
    <row r="3" spans="1:50" ht="29" x14ac:dyDescent="0.35">
      <c r="A3"/>
      <c r="B3" s="37" t="s">
        <v>0</v>
      </c>
      <c r="C3" s="34" t="s">
        <v>73</v>
      </c>
      <c r="D3" s="31" t="s">
        <v>1</v>
      </c>
      <c r="E3" s="3" t="s">
        <v>7</v>
      </c>
      <c r="F3" s="3" t="s">
        <v>8</v>
      </c>
      <c r="G3" s="2" t="s">
        <v>5</v>
      </c>
      <c r="H3" s="2" t="s">
        <v>6</v>
      </c>
      <c r="K3" s="23" t="s">
        <v>52</v>
      </c>
      <c r="L3" s="23"/>
      <c r="M3" s="23"/>
      <c r="N3" s="23"/>
      <c r="O3" s="23"/>
      <c r="P3" s="23" t="s">
        <v>51</v>
      </c>
      <c r="Q3" s="23"/>
      <c r="S3" s="23"/>
      <c r="T3" s="23"/>
      <c r="U3" s="23" t="s">
        <v>9</v>
      </c>
      <c r="V3" s="23"/>
      <c r="X3" s="23"/>
      <c r="AB3" s="38"/>
      <c r="AC3" s="38"/>
      <c r="AD3" s="38"/>
      <c r="AE3" s="38"/>
      <c r="AF3" s="38"/>
      <c r="AG3" s="38"/>
      <c r="AH3" s="38"/>
      <c r="AI3" s="38"/>
      <c r="AK3" s="22"/>
      <c r="AL3" s="22"/>
      <c r="AM3" s="22"/>
      <c r="AN3" s="22"/>
      <c r="AO3" s="22"/>
      <c r="AP3" s="22"/>
      <c r="AQ3" s="22"/>
      <c r="AR3" s="22"/>
      <c r="AS3" s="22"/>
      <c r="AT3" s="22"/>
      <c r="AU3" s="22"/>
      <c r="AV3" s="38"/>
      <c r="AW3" s="38"/>
      <c r="AX3" s="38"/>
    </row>
    <row r="4" spans="1:50" x14ac:dyDescent="0.35">
      <c r="A4" s="318">
        <f>E4/$E$23</f>
        <v>7.3438036948519761E-2</v>
      </c>
      <c r="B4" s="6" t="s">
        <v>10</v>
      </c>
      <c r="C4" t="s">
        <v>44</v>
      </c>
      <c r="D4" s="8">
        <v>2022</v>
      </c>
      <c r="E4" s="10">
        <v>45.773884000000002</v>
      </c>
      <c r="F4" s="10">
        <v>3.7171610538083653</v>
      </c>
      <c r="G4" s="10">
        <v>5.8872808940169126</v>
      </c>
      <c r="H4" s="10">
        <v>9.6044415112915047</v>
      </c>
      <c r="AB4" s="38"/>
      <c r="AC4" s="38"/>
      <c r="AD4" s="38"/>
      <c r="AE4" s="38"/>
      <c r="AF4" s="38"/>
      <c r="AG4" s="38"/>
      <c r="AH4" s="38"/>
      <c r="AI4" s="38"/>
      <c r="AK4" s="22"/>
      <c r="AL4" s="39" t="s">
        <v>50</v>
      </c>
      <c r="AM4" s="22"/>
      <c r="AN4" s="40"/>
      <c r="AO4" s="22"/>
      <c r="AP4" s="22"/>
      <c r="AQ4" s="41"/>
      <c r="AR4" s="22"/>
      <c r="AS4" s="22"/>
      <c r="AT4" s="22"/>
      <c r="AU4" s="22"/>
      <c r="AV4" s="38"/>
      <c r="AW4" s="38"/>
      <c r="AX4" s="38"/>
    </row>
    <row r="5" spans="1:50" ht="14.5" customHeight="1" x14ac:dyDescent="0.35">
      <c r="A5" s="318">
        <f t="shared" ref="A5:A21" si="0">E5/$E$23</f>
        <v>1.9875795002175484E-2</v>
      </c>
      <c r="B5" s="6" t="s">
        <v>11</v>
      </c>
      <c r="C5" t="s">
        <v>41</v>
      </c>
      <c r="D5" s="8">
        <v>2022</v>
      </c>
      <c r="E5" s="10">
        <v>12.388571000000001</v>
      </c>
      <c r="F5" s="11">
        <v>1.1346490639670086</v>
      </c>
      <c r="G5" s="11">
        <v>1.5598044011704166</v>
      </c>
      <c r="H5" s="11">
        <v>2.6944534651374252</v>
      </c>
      <c r="AB5" s="38"/>
      <c r="AC5" s="38"/>
      <c r="AD5" s="38"/>
      <c r="AE5" s="38"/>
      <c r="AF5" s="38"/>
      <c r="AG5" s="38"/>
      <c r="AH5" s="38"/>
      <c r="AI5" s="38"/>
      <c r="AK5" s="22"/>
      <c r="AL5" s="42" t="s">
        <v>8</v>
      </c>
      <c r="AM5" s="43"/>
      <c r="AN5" s="44"/>
      <c r="AO5" s="45" t="s">
        <v>5</v>
      </c>
      <c r="AP5" s="43"/>
      <c r="AQ5" s="46"/>
      <c r="AR5" s="45" t="s">
        <v>49</v>
      </c>
      <c r="AS5" s="43"/>
      <c r="AT5" s="46"/>
      <c r="AU5" s="22"/>
      <c r="AV5" s="38"/>
      <c r="AW5" s="38"/>
      <c r="AX5" s="38"/>
    </row>
    <row r="6" spans="1:50" x14ac:dyDescent="0.35">
      <c r="A6" s="318">
        <f t="shared" si="0"/>
        <v>0.34722068998639094</v>
      </c>
      <c r="B6" s="6" t="s">
        <v>12</v>
      </c>
      <c r="C6" t="s">
        <v>39</v>
      </c>
      <c r="D6" s="8">
        <v>2022</v>
      </c>
      <c r="E6" s="10">
        <v>216.42244600000001</v>
      </c>
      <c r="F6" s="11">
        <v>23.514981435056807</v>
      </c>
      <c r="G6" s="11">
        <v>40.190559834385951</v>
      </c>
      <c r="H6" s="11">
        <v>63.705539205477486</v>
      </c>
      <c r="AB6" s="38"/>
      <c r="AC6" s="38"/>
      <c r="AD6" s="38"/>
      <c r="AE6" s="38"/>
      <c r="AF6" s="38"/>
      <c r="AG6" s="38"/>
      <c r="AH6" s="38"/>
      <c r="AI6" s="38"/>
      <c r="AK6" s="22"/>
      <c r="AL6" s="47"/>
      <c r="AM6" s="24"/>
      <c r="AN6" s="48"/>
      <c r="AO6" s="49"/>
      <c r="AP6" s="50"/>
      <c r="AQ6" s="48"/>
      <c r="AR6" s="49"/>
      <c r="AS6" s="24"/>
      <c r="AT6" s="51"/>
      <c r="AU6" s="22"/>
      <c r="AV6" s="38"/>
      <c r="AW6" s="38"/>
      <c r="AX6" s="38"/>
    </row>
    <row r="7" spans="1:50" x14ac:dyDescent="0.35">
      <c r="A7" s="318">
        <f t="shared" si="0"/>
        <v>3.1493035541932467E-2</v>
      </c>
      <c r="B7" s="6" t="s">
        <v>13</v>
      </c>
      <c r="C7" t="s">
        <v>47</v>
      </c>
      <c r="D7" s="8">
        <v>2022</v>
      </c>
      <c r="E7" s="10">
        <v>19.62959</v>
      </c>
      <c r="F7" s="10">
        <v>0.63148063575634938</v>
      </c>
      <c r="G7" s="10">
        <v>1.5707972038168907</v>
      </c>
      <c r="H7" s="10">
        <v>2.2022777459720606</v>
      </c>
      <c r="AB7" s="38"/>
      <c r="AC7" s="38"/>
      <c r="AD7" s="38"/>
      <c r="AE7" s="38"/>
      <c r="AF7" s="38"/>
      <c r="AG7" s="38"/>
      <c r="AH7" s="38"/>
      <c r="AI7" s="38"/>
      <c r="AK7" s="22"/>
      <c r="AL7" s="49"/>
      <c r="AM7" s="24"/>
      <c r="AN7" s="48"/>
      <c r="AO7" s="49"/>
      <c r="AP7" s="50"/>
      <c r="AQ7" s="48"/>
      <c r="AR7" s="49"/>
      <c r="AS7" s="24"/>
      <c r="AT7" s="51"/>
      <c r="AU7" s="22"/>
      <c r="AV7" s="38"/>
      <c r="AW7" s="38"/>
      <c r="AX7" s="38"/>
    </row>
    <row r="8" spans="1:50" x14ac:dyDescent="0.35">
      <c r="A8" s="318">
        <f t="shared" si="0"/>
        <v>8.3563642798016854E-2</v>
      </c>
      <c r="B8" s="6" t="s">
        <v>14</v>
      </c>
      <c r="C8" t="s">
        <v>34</v>
      </c>
      <c r="D8" s="8">
        <v>2022</v>
      </c>
      <c r="E8" s="10">
        <v>52.085168000000003</v>
      </c>
      <c r="F8" s="10">
        <v>10.163221128289489</v>
      </c>
      <c r="G8" s="10">
        <v>11.307494780581058</v>
      </c>
      <c r="H8" s="10">
        <v>21.470716902316287</v>
      </c>
      <c r="AB8" s="38"/>
      <c r="AC8" s="38"/>
      <c r="AD8" s="38"/>
      <c r="AE8" s="38"/>
      <c r="AF8" s="38"/>
      <c r="AG8" s="38"/>
      <c r="AH8" s="38"/>
      <c r="AI8" s="38"/>
      <c r="AK8" s="22">
        <v>18</v>
      </c>
      <c r="AL8" s="52" t="s">
        <v>46</v>
      </c>
      <c r="AM8" s="53">
        <f>VLOOKUP(AL8,$C$4:$H$21,4,0)</f>
        <v>0.13685308712398289</v>
      </c>
      <c r="AN8" s="54" t="str">
        <f t="shared" ref="AN8:AN14" si="1">AL8&amp;"   "&amp;AK8</f>
        <v>URY   18</v>
      </c>
      <c r="AO8" s="52" t="s">
        <v>32</v>
      </c>
      <c r="AP8" s="53">
        <f t="shared" ref="AP8:AP25" si="2">VLOOKUP(AO8,$C$3:$H$21,5,0)</f>
        <v>0.21112013936714175</v>
      </c>
      <c r="AQ8" s="54" t="str">
        <f t="shared" ref="AQ8:AQ14" si="3">AO8&amp;"   "&amp;AK8</f>
        <v>GUY   18</v>
      </c>
      <c r="AR8" s="52" t="s">
        <v>32</v>
      </c>
      <c r="AS8" s="53">
        <f t="shared" ref="AS8:AS25" si="4">VLOOKUP(AR8,$C$4:$H$21,6,0)</f>
        <v>0.47153450810989378</v>
      </c>
      <c r="AT8" s="54" t="str">
        <f t="shared" ref="AT8:AT14" si="5">AR8&amp;"   "&amp;AK8</f>
        <v>GUY   18</v>
      </c>
      <c r="AU8" s="22"/>
      <c r="AV8" s="38"/>
      <c r="AW8" s="38"/>
      <c r="AX8" s="38"/>
    </row>
    <row r="9" spans="1:50" x14ac:dyDescent="0.35">
      <c r="A9" s="318">
        <f t="shared" si="0"/>
        <v>8.3622301606758355E-3</v>
      </c>
      <c r="B9" s="6" t="s">
        <v>15</v>
      </c>
      <c r="C9" t="s">
        <v>45</v>
      </c>
      <c r="D9" s="8">
        <v>2023</v>
      </c>
      <c r="E9" s="10">
        <v>5.2121729999999999</v>
      </c>
      <c r="F9" s="10">
        <v>0.34346227608389851</v>
      </c>
      <c r="G9" s="10">
        <v>0.74457063598548878</v>
      </c>
      <c r="H9" s="10">
        <v>1.0880328623622324</v>
      </c>
      <c r="AB9" s="38"/>
      <c r="AC9" s="38"/>
      <c r="AD9" s="38"/>
      <c r="AE9" s="38"/>
      <c r="AF9" s="38"/>
      <c r="AG9" s="38"/>
      <c r="AH9" s="38"/>
      <c r="AI9" s="38"/>
      <c r="AK9" s="22">
        <v>17</v>
      </c>
      <c r="AL9" s="52" t="s">
        <v>32</v>
      </c>
      <c r="AM9" s="53">
        <f t="shared" ref="AM9:AM25" si="6">VLOOKUP(AL9,$C$4:$H$21,4,0)</f>
        <v>0.26041435322010037</v>
      </c>
      <c r="AN9" s="54" t="str">
        <f t="shared" si="1"/>
        <v>GUY   17</v>
      </c>
      <c r="AO9" s="52" t="s">
        <v>46</v>
      </c>
      <c r="AP9" s="53">
        <f t="shared" si="2"/>
        <v>0.35308568088478082</v>
      </c>
      <c r="AQ9" s="54" t="str">
        <f t="shared" si="3"/>
        <v>URY   17</v>
      </c>
      <c r="AR9" s="52" t="s">
        <v>46</v>
      </c>
      <c r="AS9" s="53">
        <f t="shared" si="4"/>
        <v>0.48993874352478023</v>
      </c>
      <c r="AT9" s="54" t="str">
        <f t="shared" si="5"/>
        <v>URY   17</v>
      </c>
      <c r="AU9" s="22"/>
      <c r="AV9" s="38"/>
      <c r="AW9" s="38"/>
      <c r="AX9" s="38"/>
    </row>
    <row r="10" spans="1:50" x14ac:dyDescent="0.35">
      <c r="A10" s="318">
        <f t="shared" si="0"/>
        <v>1.8182230066178716E-2</v>
      </c>
      <c r="B10" s="6" t="s">
        <v>16</v>
      </c>
      <c r="C10" t="s">
        <v>42</v>
      </c>
      <c r="D10" s="8">
        <v>2022</v>
      </c>
      <c r="E10" s="10">
        <v>11.332973000000001</v>
      </c>
      <c r="F10" s="10">
        <v>1.0258575868378925</v>
      </c>
      <c r="G10" s="10">
        <v>2.297396868725472</v>
      </c>
      <c r="H10" s="10">
        <v>3.3232543474837115</v>
      </c>
      <c r="AB10" s="38"/>
      <c r="AC10" s="38"/>
      <c r="AD10" s="38"/>
      <c r="AE10" s="38"/>
      <c r="AF10" s="38"/>
      <c r="AG10" s="38"/>
      <c r="AH10" s="38"/>
      <c r="AI10" s="38"/>
      <c r="AK10" s="22">
        <v>16</v>
      </c>
      <c r="AL10" s="52" t="s">
        <v>45</v>
      </c>
      <c r="AM10" s="53">
        <f t="shared" si="6"/>
        <v>0.34346227608389851</v>
      </c>
      <c r="AN10" s="54" t="str">
        <f t="shared" si="1"/>
        <v>CRI   16</v>
      </c>
      <c r="AO10" s="52" t="s">
        <v>43</v>
      </c>
      <c r="AP10" s="53">
        <f t="shared" si="2"/>
        <v>0.46876486901865011</v>
      </c>
      <c r="AQ10" s="54" t="str">
        <f t="shared" si="3"/>
        <v>PAN   16</v>
      </c>
      <c r="AR10" s="52" t="s">
        <v>43</v>
      </c>
      <c r="AS10" s="53">
        <f t="shared" si="4"/>
        <v>0.8684746100954247</v>
      </c>
      <c r="AT10" s="54" t="str">
        <f t="shared" si="5"/>
        <v>PAN   16</v>
      </c>
      <c r="AU10" s="22"/>
      <c r="AV10" s="38"/>
      <c r="AW10" s="38"/>
      <c r="AX10" s="38"/>
    </row>
    <row r="11" spans="1:50" x14ac:dyDescent="0.35">
      <c r="A11" s="318">
        <f t="shared" si="0"/>
        <v>2.9184183629762717E-2</v>
      </c>
      <c r="B11" s="6" t="s">
        <v>17</v>
      </c>
      <c r="C11" t="s">
        <v>35</v>
      </c>
      <c r="D11" s="8">
        <v>2023</v>
      </c>
      <c r="E11" s="10">
        <v>18.190484000000001</v>
      </c>
      <c r="F11" s="10">
        <v>2.8826111526124185</v>
      </c>
      <c r="G11" s="10">
        <v>4.4608542565551756</v>
      </c>
      <c r="H11" s="10">
        <v>7.3434648887336751</v>
      </c>
      <c r="AB11" s="38"/>
      <c r="AC11" s="38"/>
      <c r="AD11" s="38"/>
      <c r="AE11" s="38"/>
      <c r="AF11" s="38"/>
      <c r="AG11" s="38"/>
      <c r="AH11" s="38"/>
      <c r="AI11" s="38"/>
      <c r="AK11" s="22">
        <v>15</v>
      </c>
      <c r="AL11" s="52" t="s">
        <v>43</v>
      </c>
      <c r="AM11" s="53">
        <f t="shared" si="6"/>
        <v>0.39970974107677459</v>
      </c>
      <c r="AN11" s="54" t="str">
        <f t="shared" si="1"/>
        <v>PAN   15</v>
      </c>
      <c r="AO11" s="52" t="s">
        <v>45</v>
      </c>
      <c r="AP11" s="53">
        <f t="shared" si="2"/>
        <v>0.74457063598548878</v>
      </c>
      <c r="AQ11" s="54" t="str">
        <f t="shared" si="3"/>
        <v>CRI   15</v>
      </c>
      <c r="AR11" s="52" t="s">
        <v>45</v>
      </c>
      <c r="AS11" s="53">
        <f t="shared" si="4"/>
        <v>1.0880328623622324</v>
      </c>
      <c r="AT11" s="54" t="str">
        <f t="shared" si="5"/>
        <v>CRI   15</v>
      </c>
      <c r="AU11" s="22"/>
      <c r="AV11" s="38"/>
      <c r="AW11" s="38"/>
      <c r="AX11" s="38"/>
    </row>
    <row r="12" spans="1:50" x14ac:dyDescent="0.35">
      <c r="A12" s="318">
        <f t="shared" si="0"/>
        <v>2.9026221018552414E-2</v>
      </c>
      <c r="B12" s="6" t="s">
        <v>18</v>
      </c>
      <c r="C12" t="s">
        <v>33</v>
      </c>
      <c r="D12" s="8">
        <v>2022</v>
      </c>
      <c r="E12" s="10">
        <v>18.092026000000001</v>
      </c>
      <c r="F12" s="10">
        <v>5.7733238598006063</v>
      </c>
      <c r="G12" s="10">
        <v>4.2435278192482002</v>
      </c>
      <c r="H12" s="10">
        <v>10.016851333970793</v>
      </c>
      <c r="AB12" s="38"/>
      <c r="AC12" s="38"/>
      <c r="AD12" s="38"/>
      <c r="AE12" s="38"/>
      <c r="AF12" s="38"/>
      <c r="AG12" s="38"/>
      <c r="AH12" s="38"/>
      <c r="AI12" s="38"/>
      <c r="AK12" s="22">
        <v>14</v>
      </c>
      <c r="AL12" s="52" t="s">
        <v>47</v>
      </c>
      <c r="AM12" s="53">
        <f t="shared" si="6"/>
        <v>0.63148063575634938</v>
      </c>
      <c r="AN12" s="54" t="str">
        <f t="shared" si="1"/>
        <v>CHL   14</v>
      </c>
      <c r="AO12" s="52" t="s">
        <v>38</v>
      </c>
      <c r="AP12" s="53">
        <f t="shared" si="2"/>
        <v>1.3007250206314087</v>
      </c>
      <c r="AQ12" s="54" t="str">
        <f t="shared" si="3"/>
        <v>PRY   14</v>
      </c>
      <c r="AR12" s="52" t="s">
        <v>38</v>
      </c>
      <c r="AS12" s="53">
        <f t="shared" si="4"/>
        <v>2.1492926127069096</v>
      </c>
      <c r="AT12" s="54" t="str">
        <f t="shared" si="5"/>
        <v>PRY   14</v>
      </c>
      <c r="AU12" s="22"/>
      <c r="AV12" s="38"/>
      <c r="AW12" s="38"/>
      <c r="AX12" s="38"/>
    </row>
    <row r="13" spans="1:50" x14ac:dyDescent="0.35">
      <c r="A13" s="318">
        <f t="shared" si="0"/>
        <v>1.3056871329066508E-3</v>
      </c>
      <c r="B13" s="6" t="s">
        <v>19</v>
      </c>
      <c r="C13" t="s">
        <v>32</v>
      </c>
      <c r="D13" s="8">
        <v>2021</v>
      </c>
      <c r="E13" s="10">
        <v>0.81383399999999995</v>
      </c>
      <c r="F13" s="10">
        <v>0.26041435322010037</v>
      </c>
      <c r="G13" s="10">
        <v>0.21112013936714175</v>
      </c>
      <c r="H13" s="10">
        <v>0.47153450810989378</v>
      </c>
      <c r="AB13" s="38"/>
      <c r="AC13" s="38"/>
      <c r="AD13" s="38"/>
      <c r="AE13" s="38"/>
      <c r="AF13" s="38"/>
      <c r="AG13" s="38"/>
      <c r="AH13" s="38"/>
      <c r="AI13" s="38"/>
      <c r="AK13" s="22">
        <v>13</v>
      </c>
      <c r="AL13" s="52" t="s">
        <v>38</v>
      </c>
      <c r="AM13" s="53">
        <f t="shared" si="6"/>
        <v>0.84856778838527713</v>
      </c>
      <c r="AN13" s="54" t="str">
        <f t="shared" si="1"/>
        <v>PRY   13</v>
      </c>
      <c r="AO13" s="52" t="s">
        <v>36</v>
      </c>
      <c r="AP13" s="53">
        <f t="shared" si="2"/>
        <v>1.4697356399693871</v>
      </c>
      <c r="AQ13" s="54" t="str">
        <f t="shared" si="3"/>
        <v>SLV   13</v>
      </c>
      <c r="AR13" s="52" t="s">
        <v>47</v>
      </c>
      <c r="AS13" s="53">
        <f t="shared" si="4"/>
        <v>2.2022777459720606</v>
      </c>
      <c r="AT13" s="54" t="str">
        <f t="shared" si="5"/>
        <v>CHL   13</v>
      </c>
      <c r="AU13" s="22"/>
      <c r="AV13" s="38"/>
      <c r="AW13" s="38"/>
      <c r="AX13" s="38"/>
    </row>
    <row r="14" spans="1:50" x14ac:dyDescent="0.35">
      <c r="A14" s="318">
        <f t="shared" si="0"/>
        <v>1.6996323251685496E-2</v>
      </c>
      <c r="B14" s="6" t="s">
        <v>20</v>
      </c>
      <c r="C14" t="s">
        <v>31</v>
      </c>
      <c r="D14" s="8">
        <v>2023</v>
      </c>
      <c r="E14" s="10">
        <v>10.593798</v>
      </c>
      <c r="F14" s="10">
        <v>3.7194538498455048</v>
      </c>
      <c r="G14" s="10">
        <v>2.6553589643136974</v>
      </c>
      <c r="H14" s="10">
        <v>6.3748130162198633</v>
      </c>
      <c r="AB14" s="38"/>
      <c r="AC14" s="38"/>
      <c r="AD14" s="38"/>
      <c r="AE14" s="38"/>
      <c r="AF14" s="38"/>
      <c r="AG14" s="38"/>
      <c r="AH14" s="38"/>
      <c r="AI14" s="38"/>
      <c r="AK14" s="22">
        <v>12</v>
      </c>
      <c r="AL14" s="52" t="s">
        <v>36</v>
      </c>
      <c r="AM14" s="53">
        <f t="shared" si="6"/>
        <v>0.99081491936101007</v>
      </c>
      <c r="AN14" s="54" t="str">
        <f t="shared" si="1"/>
        <v>SLV   12</v>
      </c>
      <c r="AO14" s="52" t="s">
        <v>41</v>
      </c>
      <c r="AP14" s="53">
        <f t="shared" si="2"/>
        <v>1.5598044011704166</v>
      </c>
      <c r="AQ14" s="54" t="str">
        <f t="shared" si="3"/>
        <v>BOL   12</v>
      </c>
      <c r="AR14" s="52" t="s">
        <v>36</v>
      </c>
      <c r="AS14" s="53">
        <f t="shared" si="4"/>
        <v>2.4605504986295701</v>
      </c>
      <c r="AT14" s="54" t="str">
        <f t="shared" si="5"/>
        <v>SLV   12</v>
      </c>
      <c r="AU14" s="22"/>
      <c r="AV14" s="38"/>
      <c r="AW14" s="38"/>
      <c r="AX14" s="38"/>
    </row>
    <row r="15" spans="1:50" x14ac:dyDescent="0.35">
      <c r="A15" s="318">
        <f t="shared" si="0"/>
        <v>0.20608967059882999</v>
      </c>
      <c r="B15" s="6" t="s">
        <v>21</v>
      </c>
      <c r="C15" t="s">
        <v>40</v>
      </c>
      <c r="D15" s="8">
        <v>2022</v>
      </c>
      <c r="E15" s="10">
        <v>128.455567</v>
      </c>
      <c r="F15" s="10">
        <v>13.191083868116422</v>
      </c>
      <c r="G15" s="10">
        <v>27.882843880275782</v>
      </c>
      <c r="H15" s="10">
        <v>41.073930198487709</v>
      </c>
      <c r="AB15" s="38"/>
      <c r="AC15" s="38"/>
      <c r="AD15" s="38"/>
      <c r="AE15" s="38"/>
      <c r="AF15" s="38"/>
      <c r="AG15" s="38"/>
      <c r="AH15" s="38"/>
      <c r="AI15" s="38"/>
      <c r="AK15" s="22">
        <v>11</v>
      </c>
      <c r="AL15" s="52" t="s">
        <v>42</v>
      </c>
      <c r="AM15" s="53">
        <f t="shared" si="6"/>
        <v>1.0258575868378925</v>
      </c>
      <c r="AN15" s="54" t="str">
        <f>AL15&amp;"   "&amp;AK15</f>
        <v>DOM   11</v>
      </c>
      <c r="AO15" s="52" t="s">
        <v>47</v>
      </c>
      <c r="AP15" s="53">
        <f t="shared" si="2"/>
        <v>1.5707972038168907</v>
      </c>
      <c r="AQ15" s="54" t="str">
        <f>AO15&amp;"   "&amp;AK15</f>
        <v>CHL   11</v>
      </c>
      <c r="AR15" s="52" t="s">
        <v>41</v>
      </c>
      <c r="AS15" s="53">
        <f t="shared" si="4"/>
        <v>2.6944534651374252</v>
      </c>
      <c r="AT15" s="54" t="str">
        <f>AR15&amp;"   "&amp;AK15</f>
        <v>BOL   11</v>
      </c>
      <c r="AU15" s="22"/>
      <c r="AV15" s="38"/>
      <c r="AW15" s="38"/>
      <c r="AX15" s="38"/>
    </row>
    <row r="16" spans="1:50" x14ac:dyDescent="0.35">
      <c r="A16" s="318">
        <f t="shared" si="0"/>
        <v>7.1684443075706828E-3</v>
      </c>
      <c r="B16" t="s">
        <v>22</v>
      </c>
      <c r="C16" t="s">
        <v>43</v>
      </c>
      <c r="D16" s="8">
        <v>2022</v>
      </c>
      <c r="E16" s="10">
        <v>4.4680869999999997</v>
      </c>
      <c r="F16" s="10">
        <v>0.39970974107677459</v>
      </c>
      <c r="G16" s="10">
        <v>0.46876486901865011</v>
      </c>
      <c r="H16" s="10">
        <v>0.8684746100954247</v>
      </c>
      <c r="AB16" s="38"/>
      <c r="AC16" s="38"/>
      <c r="AD16" s="38"/>
      <c r="AE16" s="38"/>
      <c r="AF16" s="38"/>
      <c r="AG16" s="38"/>
      <c r="AH16" s="38"/>
      <c r="AI16" s="38"/>
      <c r="AK16" s="22">
        <v>10</v>
      </c>
      <c r="AL16" s="52" t="s">
        <v>41</v>
      </c>
      <c r="AM16" s="53">
        <f t="shared" si="6"/>
        <v>1.1346490639670086</v>
      </c>
      <c r="AN16" s="54" t="str">
        <f>AL16&amp;"   "&amp;AK16</f>
        <v>BOL   10</v>
      </c>
      <c r="AO16" s="52" t="s">
        <v>42</v>
      </c>
      <c r="AP16" s="53">
        <f t="shared" si="2"/>
        <v>2.297396868725472</v>
      </c>
      <c r="AQ16" s="54" t="str">
        <f>AO16&amp;"   "&amp;AK16</f>
        <v>DOM   10</v>
      </c>
      <c r="AR16" s="52" t="s">
        <v>42</v>
      </c>
      <c r="AS16" s="53">
        <f t="shared" si="4"/>
        <v>3.3232543474837115</v>
      </c>
      <c r="AT16" s="54" t="str">
        <f t="shared" ref="AT16" si="7">AR16&amp;"  "&amp;AK16</f>
        <v>DOM  10</v>
      </c>
      <c r="AU16" s="22"/>
      <c r="AV16" s="38"/>
      <c r="AW16" s="38"/>
      <c r="AX16" s="38"/>
    </row>
    <row r="17" spans="1:50" x14ac:dyDescent="0.35">
      <c r="A17" s="318">
        <f t="shared" si="0"/>
        <v>5.5114314686604188E-2</v>
      </c>
      <c r="B17" t="s">
        <v>23</v>
      </c>
      <c r="C17" t="s">
        <v>37</v>
      </c>
      <c r="D17" s="8">
        <v>2022</v>
      </c>
      <c r="E17" s="10">
        <v>34.352719</v>
      </c>
      <c r="F17" s="10">
        <v>4.2811720921195029</v>
      </c>
      <c r="G17" s="10">
        <v>8.6586185231677426</v>
      </c>
      <c r="H17" s="10">
        <v>12.939790615287246</v>
      </c>
      <c r="AB17" s="38"/>
      <c r="AC17" s="38"/>
      <c r="AD17" s="38"/>
      <c r="AE17" s="38"/>
      <c r="AF17" s="38"/>
      <c r="AG17" s="38"/>
      <c r="AH17" s="38"/>
      <c r="AI17" s="38"/>
      <c r="AK17" s="22">
        <v>9</v>
      </c>
      <c r="AL17" s="52" t="s">
        <v>35</v>
      </c>
      <c r="AM17" s="53">
        <f t="shared" si="6"/>
        <v>2.8826111526124185</v>
      </c>
      <c r="AN17" s="54" t="str">
        <f t="shared" ref="AN17:AN25" si="8">AL17&amp;"    "&amp;AK17</f>
        <v>ECU    9</v>
      </c>
      <c r="AO17" s="52" t="s">
        <v>31</v>
      </c>
      <c r="AP17" s="53">
        <f t="shared" si="2"/>
        <v>2.6553589643136974</v>
      </c>
      <c r="AQ17" s="54" t="str">
        <f>AO17&amp;"    "&amp;AK17</f>
        <v>HND    9</v>
      </c>
      <c r="AR17" s="52" t="s">
        <v>31</v>
      </c>
      <c r="AS17" s="53">
        <f t="shared" si="4"/>
        <v>6.3748130162198633</v>
      </c>
      <c r="AT17" s="54" t="str">
        <f>AR17&amp;"    "&amp;AK17</f>
        <v>HND    9</v>
      </c>
      <c r="AU17" s="22"/>
      <c r="AV17" s="38"/>
      <c r="AW17" s="38"/>
      <c r="AX17" s="38"/>
    </row>
    <row r="18" spans="1:50" x14ac:dyDescent="0.35">
      <c r="A18" s="318">
        <f t="shared" si="0"/>
        <v>1.1008391882042499E-2</v>
      </c>
      <c r="B18" t="s">
        <v>24</v>
      </c>
      <c r="C18" t="s">
        <v>38</v>
      </c>
      <c r="D18" s="8">
        <v>2022</v>
      </c>
      <c r="E18" s="10">
        <v>6.8615240000000002</v>
      </c>
      <c r="F18" s="10">
        <v>0.84856778838527713</v>
      </c>
      <c r="G18" s="10">
        <v>1.3007250206314087</v>
      </c>
      <c r="H18" s="10">
        <v>2.1492926127069096</v>
      </c>
      <c r="AB18" s="38"/>
      <c r="AC18" s="38"/>
      <c r="AD18" s="38"/>
      <c r="AE18" s="38"/>
      <c r="AF18" s="38"/>
      <c r="AG18" s="38"/>
      <c r="AH18" s="38"/>
      <c r="AI18" s="38"/>
      <c r="AK18" s="22">
        <v>8</v>
      </c>
      <c r="AL18" s="55" t="s">
        <v>44</v>
      </c>
      <c r="AM18" s="53">
        <f t="shared" si="6"/>
        <v>3.7171610538083653</v>
      </c>
      <c r="AN18" s="54" t="str">
        <f t="shared" si="8"/>
        <v>ARG    8</v>
      </c>
      <c r="AO18" s="52" t="s">
        <v>33</v>
      </c>
      <c r="AP18" s="53">
        <f t="shared" si="2"/>
        <v>4.2435278192482002</v>
      </c>
      <c r="AQ18" s="54" t="str">
        <f t="shared" ref="AQ18:AQ21" si="9">AO18&amp;"    "&amp;AK18</f>
        <v>GTM    8</v>
      </c>
      <c r="AR18" s="52" t="s">
        <v>35</v>
      </c>
      <c r="AS18" s="53">
        <f t="shared" si="4"/>
        <v>7.3434648887336751</v>
      </c>
      <c r="AT18" s="54" t="str">
        <f t="shared" ref="AT18:AT25" si="10">AR18&amp;"    "&amp;AK18</f>
        <v>ECU    8</v>
      </c>
      <c r="AU18" s="22"/>
      <c r="AV18" s="38"/>
      <c r="AW18" s="38"/>
      <c r="AX18" s="38"/>
    </row>
    <row r="19" spans="1:50" x14ac:dyDescent="0.35">
      <c r="A19" s="318">
        <f t="shared" si="0"/>
        <v>1.0211694493943799E-2</v>
      </c>
      <c r="B19" s="6" t="s">
        <v>25</v>
      </c>
      <c r="C19" t="s">
        <v>36</v>
      </c>
      <c r="D19" s="8">
        <v>2023</v>
      </c>
      <c r="E19" s="10">
        <v>6.3649430000000002</v>
      </c>
      <c r="F19" s="11">
        <v>0.99081491936101007</v>
      </c>
      <c r="G19" s="11">
        <v>1.4697356399693871</v>
      </c>
      <c r="H19" s="11">
        <v>2.4605504986295701</v>
      </c>
      <c r="AB19" s="38"/>
      <c r="AC19" s="38"/>
      <c r="AD19" s="38"/>
      <c r="AE19" s="38"/>
      <c r="AF19" s="38"/>
      <c r="AG19" s="38"/>
      <c r="AH19" s="38"/>
      <c r="AI19" s="38"/>
      <c r="AK19" s="22">
        <v>7</v>
      </c>
      <c r="AL19" s="52" t="s">
        <v>31</v>
      </c>
      <c r="AM19" s="53">
        <f t="shared" si="6"/>
        <v>3.7194538498455048</v>
      </c>
      <c r="AN19" s="54" t="str">
        <f t="shared" si="8"/>
        <v>HND    7</v>
      </c>
      <c r="AO19" s="52" t="s">
        <v>35</v>
      </c>
      <c r="AP19" s="53">
        <f t="shared" si="2"/>
        <v>4.4608542565551756</v>
      </c>
      <c r="AQ19" s="54" t="str">
        <f t="shared" si="9"/>
        <v>ECU    7</v>
      </c>
      <c r="AR19" s="55" t="s">
        <v>44</v>
      </c>
      <c r="AS19" s="53">
        <f t="shared" si="4"/>
        <v>9.6044415112915047</v>
      </c>
      <c r="AT19" s="54" t="str">
        <f t="shared" si="10"/>
        <v>ARG    7</v>
      </c>
      <c r="AU19" s="22"/>
      <c r="AV19" s="38"/>
      <c r="AW19" s="38"/>
      <c r="AX19" s="38"/>
    </row>
    <row r="20" spans="1:50" x14ac:dyDescent="0.35">
      <c r="A20" s="318">
        <f t="shared" si="0"/>
        <v>5.4919177324085173E-3</v>
      </c>
      <c r="B20" s="6" t="s">
        <v>26</v>
      </c>
      <c r="C20" t="s">
        <v>46</v>
      </c>
      <c r="D20" s="8">
        <v>2022</v>
      </c>
      <c r="E20" s="10">
        <v>3.4231090000000002</v>
      </c>
      <c r="F20" s="11">
        <v>0.13685308712398289</v>
      </c>
      <c r="G20" s="11">
        <v>0.35308568088478082</v>
      </c>
      <c r="H20" s="11">
        <v>0.48993874352478023</v>
      </c>
      <c r="AB20" s="38"/>
      <c r="AC20" s="38"/>
      <c r="AD20" s="38"/>
      <c r="AE20" s="38"/>
      <c r="AF20" s="38"/>
      <c r="AG20" s="38"/>
      <c r="AH20" s="38"/>
      <c r="AI20" s="38"/>
      <c r="AK20" s="22">
        <v>6</v>
      </c>
      <c r="AL20" s="52" t="s">
        <v>37</v>
      </c>
      <c r="AM20" s="53">
        <f t="shared" si="6"/>
        <v>4.2811720921195029</v>
      </c>
      <c r="AN20" s="54" t="str">
        <f t="shared" si="8"/>
        <v>PER    6</v>
      </c>
      <c r="AO20" s="52" t="s">
        <v>30</v>
      </c>
      <c r="AP20" s="53">
        <f t="shared" si="2"/>
        <v>4.941968614996548</v>
      </c>
      <c r="AQ20" s="54" t="str">
        <f t="shared" si="9"/>
        <v>VEN    6</v>
      </c>
      <c r="AR20" s="52" t="s">
        <v>33</v>
      </c>
      <c r="AS20" s="53">
        <f t="shared" si="4"/>
        <v>10.016851333970793</v>
      </c>
      <c r="AT20" s="54" t="str">
        <f t="shared" si="10"/>
        <v>GTM    6</v>
      </c>
      <c r="AU20" s="22"/>
      <c r="AV20" s="38"/>
      <c r="AW20" s="38"/>
      <c r="AX20" s="38"/>
    </row>
    <row r="21" spans="1:50" ht="15" thickBot="1" x14ac:dyDescent="0.4">
      <c r="A21" s="318">
        <f t="shared" si="0"/>
        <v>4.6267490761803171E-2</v>
      </c>
      <c r="B21" s="12" t="s">
        <v>27</v>
      </c>
      <c r="C21" s="16" t="s">
        <v>30</v>
      </c>
      <c r="D21" s="13">
        <v>2021</v>
      </c>
      <c r="E21" s="14">
        <v>28.838498999999999</v>
      </c>
      <c r="F21" s="15">
        <v>15.534655543933413</v>
      </c>
      <c r="G21" s="15">
        <v>4.941968614996548</v>
      </c>
      <c r="H21" s="15">
        <v>20.47662360887924</v>
      </c>
      <c r="AB21" s="38"/>
      <c r="AC21" s="38"/>
      <c r="AD21" s="38"/>
      <c r="AE21" s="38"/>
      <c r="AF21" s="38"/>
      <c r="AG21" s="38"/>
      <c r="AH21" s="38"/>
      <c r="AI21" s="38"/>
      <c r="AK21" s="22">
        <v>5</v>
      </c>
      <c r="AL21" s="52" t="s">
        <v>33</v>
      </c>
      <c r="AM21" s="53">
        <f t="shared" si="6"/>
        <v>5.7733238598006063</v>
      </c>
      <c r="AN21" s="54" t="str">
        <f t="shared" si="8"/>
        <v>GTM    5</v>
      </c>
      <c r="AO21" s="52" t="s">
        <v>44</v>
      </c>
      <c r="AP21" s="53">
        <f t="shared" si="2"/>
        <v>5.8872808940169126</v>
      </c>
      <c r="AQ21" s="54" t="str">
        <f t="shared" si="9"/>
        <v>ARG    5</v>
      </c>
      <c r="AR21" s="52" t="s">
        <v>37</v>
      </c>
      <c r="AS21" s="53">
        <f t="shared" si="4"/>
        <v>12.939790615287246</v>
      </c>
      <c r="AT21" s="54" t="str">
        <f t="shared" si="10"/>
        <v>PER    5</v>
      </c>
      <c r="AU21" s="22"/>
      <c r="AV21" s="38"/>
      <c r="AW21" s="38"/>
      <c r="AX21" s="38"/>
    </row>
    <row r="22" spans="1:50" ht="15" thickTop="1" x14ac:dyDescent="0.35">
      <c r="AB22" s="38"/>
      <c r="AC22" s="38"/>
      <c r="AD22" s="38"/>
      <c r="AE22" s="38"/>
      <c r="AF22" s="38"/>
      <c r="AG22" s="38"/>
      <c r="AH22" s="38"/>
      <c r="AI22" s="38"/>
      <c r="AK22" s="22">
        <v>4</v>
      </c>
      <c r="AL22" s="52" t="s">
        <v>34</v>
      </c>
      <c r="AM22" s="53">
        <f t="shared" si="6"/>
        <v>10.163221128289489</v>
      </c>
      <c r="AN22" s="54" t="str">
        <f t="shared" ref="AN22:AN23" si="11">AL22&amp;"   "&amp;AK22</f>
        <v>COL   4</v>
      </c>
      <c r="AO22" s="52" t="s">
        <v>37</v>
      </c>
      <c r="AP22" s="53">
        <f t="shared" si="2"/>
        <v>8.6586185231677426</v>
      </c>
      <c r="AQ22" s="54" t="str">
        <f>AO22&amp;"   "&amp;AK22</f>
        <v>PER   4</v>
      </c>
      <c r="AR22" s="55" t="s">
        <v>30</v>
      </c>
      <c r="AS22" s="53">
        <f t="shared" si="4"/>
        <v>20.47662360887924</v>
      </c>
      <c r="AT22" s="54" t="str">
        <f t="shared" si="10"/>
        <v>VEN    4</v>
      </c>
      <c r="AU22" s="22"/>
      <c r="AV22" s="38"/>
      <c r="AW22" s="38"/>
      <c r="AX22" s="38"/>
    </row>
    <row r="23" spans="1:50" x14ac:dyDescent="0.35">
      <c r="B23" s="35"/>
      <c r="C23" s="17" t="s">
        <v>29</v>
      </c>
      <c r="D23"/>
      <c r="E23" s="5">
        <v>623.29939499999989</v>
      </c>
      <c r="F23" s="5">
        <v>88.54947343539483</v>
      </c>
      <c r="G23" s="5">
        <v>120.20450802711071</v>
      </c>
      <c r="H23" s="5">
        <v>208.75398067468583</v>
      </c>
      <c r="AC23" s="38"/>
      <c r="AD23" s="38"/>
      <c r="AE23" s="38"/>
      <c r="AF23" s="38"/>
      <c r="AG23" s="38"/>
      <c r="AH23" s="38"/>
      <c r="AI23" s="38"/>
      <c r="AK23" s="22">
        <v>3</v>
      </c>
      <c r="AL23" s="52" t="s">
        <v>40</v>
      </c>
      <c r="AM23" s="53">
        <f t="shared" si="6"/>
        <v>13.191083868116422</v>
      </c>
      <c r="AN23" s="54" t="str">
        <f t="shared" si="11"/>
        <v>MEX   3</v>
      </c>
      <c r="AO23" s="52" t="s">
        <v>34</v>
      </c>
      <c r="AP23" s="53">
        <f t="shared" si="2"/>
        <v>11.307494780581058</v>
      </c>
      <c r="AQ23" s="54" t="str">
        <f>AO23&amp;"   "&amp;AK23</f>
        <v>COL   3</v>
      </c>
      <c r="AR23" s="52" t="s">
        <v>34</v>
      </c>
      <c r="AS23" s="53">
        <f t="shared" si="4"/>
        <v>21.470716902316287</v>
      </c>
      <c r="AT23" s="54" t="str">
        <f>AR23&amp;"   "&amp;AK23</f>
        <v>COL   3</v>
      </c>
      <c r="AU23" s="22"/>
      <c r="AV23" s="38"/>
      <c r="AW23" s="38"/>
      <c r="AX23" s="38"/>
    </row>
    <row r="24" spans="1:50" x14ac:dyDescent="0.35">
      <c r="C24" s="22" t="s">
        <v>271</v>
      </c>
      <c r="E24" s="317">
        <f>E23-H23</f>
        <v>414.54541432531403</v>
      </c>
      <c r="AB24" s="38"/>
      <c r="AC24" s="38"/>
      <c r="AD24" s="38"/>
      <c r="AE24" s="38"/>
      <c r="AF24" s="38"/>
      <c r="AG24" s="38"/>
      <c r="AH24" s="38"/>
      <c r="AI24" s="38"/>
      <c r="AK24" s="22">
        <v>2</v>
      </c>
      <c r="AL24" s="55" t="s">
        <v>30</v>
      </c>
      <c r="AM24" s="53">
        <f t="shared" si="6"/>
        <v>15.534655543933413</v>
      </c>
      <c r="AN24" s="54" t="str">
        <f>AL24&amp;"   "&amp;AK24</f>
        <v>VEN   2</v>
      </c>
      <c r="AO24" s="52" t="s">
        <v>40</v>
      </c>
      <c r="AP24" s="53">
        <f t="shared" si="2"/>
        <v>27.882843880275782</v>
      </c>
      <c r="AQ24" s="54" t="str">
        <f>AO24&amp;"   "&amp;AK24</f>
        <v>MEX   2</v>
      </c>
      <c r="AR24" s="52" t="s">
        <v>40</v>
      </c>
      <c r="AS24" s="53">
        <f t="shared" si="4"/>
        <v>41.073930198487709</v>
      </c>
      <c r="AT24" s="54" t="str">
        <f>AR24&amp;"   "&amp;AK24</f>
        <v>MEX   2</v>
      </c>
      <c r="AU24" s="22"/>
      <c r="AV24" s="38"/>
      <c r="AW24" s="38"/>
      <c r="AX24" s="38"/>
    </row>
    <row r="25" spans="1:50" x14ac:dyDescent="0.35">
      <c r="AB25" s="38"/>
      <c r="AC25" s="38"/>
      <c r="AD25" s="38"/>
      <c r="AE25" s="38"/>
      <c r="AF25" s="38"/>
      <c r="AG25" s="38"/>
      <c r="AH25" s="38"/>
      <c r="AI25" s="38"/>
      <c r="AK25" s="22">
        <v>1</v>
      </c>
      <c r="AL25" s="56" t="s">
        <v>39</v>
      </c>
      <c r="AM25" s="57">
        <f t="shared" si="6"/>
        <v>23.514981435056807</v>
      </c>
      <c r="AN25" s="54" t="str">
        <f t="shared" si="8"/>
        <v>BRA    1</v>
      </c>
      <c r="AO25" s="56" t="s">
        <v>39</v>
      </c>
      <c r="AP25" s="57">
        <f t="shared" si="2"/>
        <v>40.190559834385951</v>
      </c>
      <c r="AQ25" s="54" t="str">
        <f>AO25&amp;"    "&amp;AK25</f>
        <v>BRA    1</v>
      </c>
      <c r="AR25" s="56" t="s">
        <v>39</v>
      </c>
      <c r="AS25" s="57">
        <f t="shared" si="4"/>
        <v>63.705539205477486</v>
      </c>
      <c r="AT25" s="54" t="str">
        <f t="shared" si="10"/>
        <v>BRA    1</v>
      </c>
      <c r="AU25" s="22"/>
      <c r="AV25" s="38"/>
      <c r="AW25" s="38"/>
      <c r="AX25" s="38"/>
    </row>
    <row r="26" spans="1:50" x14ac:dyDescent="0.35">
      <c r="A26"/>
      <c r="B26"/>
      <c r="D26"/>
      <c r="E26"/>
      <c r="F26"/>
      <c r="G26"/>
      <c r="H26"/>
      <c r="AB26" s="38"/>
      <c r="AC26" s="38"/>
      <c r="AD26" s="38"/>
      <c r="AE26" s="38"/>
      <c r="AF26" s="38"/>
      <c r="AG26" s="38"/>
      <c r="AH26" s="38"/>
      <c r="AI26" s="38"/>
      <c r="AK26" s="22"/>
      <c r="AL26" s="22"/>
      <c r="AT26" s="40"/>
      <c r="AU26" s="22"/>
      <c r="AV26" s="38"/>
      <c r="AW26" s="38"/>
      <c r="AX26" s="38"/>
    </row>
    <row r="27" spans="1:50" x14ac:dyDescent="0.35">
      <c r="A27"/>
      <c r="C27" s="22"/>
      <c r="AB27" s="38"/>
      <c r="AC27" s="38"/>
      <c r="AK27" s="25"/>
      <c r="AL27" s="50"/>
      <c r="AM27" s="26">
        <f>SUM(AM8:AM25)</f>
        <v>88.549473435394816</v>
      </c>
      <c r="AN27" s="58"/>
      <c r="AO27" s="26"/>
      <c r="AP27" s="26">
        <f>SUM(AP8:AP25)</f>
        <v>120.20450802711071</v>
      </c>
      <c r="AQ27" s="26"/>
      <c r="AR27" s="26"/>
      <c r="AS27" s="26">
        <f>SUM(AS8:AS25)</f>
        <v>208.75398067468581</v>
      </c>
      <c r="AT27" s="22"/>
      <c r="AU27" s="22"/>
      <c r="AV27" s="38"/>
      <c r="AW27" s="38"/>
      <c r="AX27" s="38"/>
    </row>
    <row r="28" spans="1:50" x14ac:dyDescent="0.35">
      <c r="B28"/>
      <c r="C28" s="36"/>
      <c r="E28" s="22"/>
      <c r="AB28" s="27"/>
      <c r="AC28" s="27"/>
      <c r="AK28" s="22"/>
      <c r="AL28" s="22"/>
      <c r="AM28" s="26">
        <f>SUM(AM23:AM25)</f>
        <v>52.240720847106644</v>
      </c>
      <c r="AN28" s="58"/>
      <c r="AO28" s="26"/>
      <c r="AP28" s="26">
        <f>SUM(AP23:AP25)</f>
        <v>79.380898495242789</v>
      </c>
      <c r="AQ28" s="26"/>
      <c r="AR28" s="26"/>
      <c r="AS28" s="26">
        <f>SUM(AS23:AS25)</f>
        <v>126.25018630628148</v>
      </c>
      <c r="AV28" s="38"/>
      <c r="AW28" s="38"/>
      <c r="AX28" s="38"/>
    </row>
    <row r="29" spans="1:50" x14ac:dyDescent="0.35">
      <c r="B29"/>
      <c r="C29"/>
      <c r="AB29" s="27"/>
      <c r="AC29" s="27"/>
      <c r="AK29" s="22"/>
      <c r="AL29" s="22"/>
      <c r="AM29" s="59">
        <f>AM28/AM27</f>
        <v>0.589960830034988</v>
      </c>
      <c r="AN29" s="60"/>
      <c r="AO29" s="61"/>
      <c r="AP29" s="59">
        <f>AP28/AP27</f>
        <v>0.66038204222207175</v>
      </c>
      <c r="AQ29" s="61"/>
      <c r="AR29" s="61"/>
      <c r="AS29" s="59">
        <f>AS28/AS27</f>
        <v>0.60477977904059677</v>
      </c>
      <c r="AV29" s="38"/>
      <c r="AW29" s="38"/>
      <c r="AX29" s="38"/>
    </row>
    <row r="30" spans="1:50" x14ac:dyDescent="0.35">
      <c r="B30"/>
      <c r="C30" s="36"/>
      <c r="AB30" s="27"/>
      <c r="AC30" s="27"/>
      <c r="AK30" s="22"/>
      <c r="AL30" s="22"/>
      <c r="AM30" s="62"/>
      <c r="AN30" s="40"/>
      <c r="AO30" s="22"/>
      <c r="AP30" s="22"/>
      <c r="AQ30" s="22"/>
      <c r="AR30" s="22"/>
      <c r="AS30" s="22"/>
      <c r="AV30" s="38"/>
      <c r="AW30" s="38"/>
      <c r="AX30" s="38"/>
    </row>
    <row r="31" spans="1:50" x14ac:dyDescent="0.35">
      <c r="AB31" s="27"/>
      <c r="AC31" s="27"/>
      <c r="AK31" s="22"/>
      <c r="AL31" s="22"/>
      <c r="AV31" s="38"/>
      <c r="AW31" s="38"/>
      <c r="AX31" s="38"/>
    </row>
    <row r="32" spans="1:50" x14ac:dyDescent="0.35">
      <c r="AB32" s="27"/>
      <c r="AC32" s="27"/>
      <c r="AD32" s="27"/>
      <c r="AE32" s="27"/>
      <c r="AF32" s="27"/>
      <c r="AG32" s="27"/>
      <c r="AH32" s="27"/>
      <c r="AI32" s="27"/>
      <c r="AJ32" s="22"/>
      <c r="AK32" s="22"/>
      <c r="AL32" s="22"/>
      <c r="AV32" s="38"/>
      <c r="AW32" s="38"/>
      <c r="AX32" s="38"/>
    </row>
    <row r="33" spans="28:50" x14ac:dyDescent="0.35">
      <c r="AB33" s="38"/>
      <c r="AC33" s="38"/>
      <c r="AD33" s="38"/>
      <c r="AE33" s="38"/>
      <c r="AF33" s="38"/>
      <c r="AG33" s="38"/>
      <c r="AH33" s="38"/>
      <c r="AI33" s="38"/>
      <c r="AV33" s="38"/>
      <c r="AW33" s="38"/>
      <c r="AX33" s="38"/>
    </row>
    <row r="34" spans="28:50" x14ac:dyDescent="0.35">
      <c r="AB34" s="38"/>
      <c r="AC34" s="38"/>
      <c r="AD34" s="38"/>
      <c r="AE34" s="38"/>
      <c r="AF34" s="38"/>
      <c r="AG34" s="38"/>
      <c r="AH34" s="38"/>
      <c r="AI34" s="38"/>
      <c r="AV34" s="38"/>
      <c r="AW34" s="38"/>
      <c r="AX34" s="38"/>
    </row>
    <row r="35" spans="28:50" x14ac:dyDescent="0.35">
      <c r="AB35" s="38"/>
      <c r="AC35" s="38"/>
      <c r="AD35" s="38"/>
      <c r="AE35" s="38"/>
      <c r="AF35" s="38"/>
      <c r="AG35" s="38"/>
      <c r="AH35" s="38"/>
      <c r="AI35" s="38"/>
      <c r="AJ35" s="38"/>
      <c r="AK35" s="38"/>
      <c r="AL35" s="38"/>
      <c r="AM35" s="38"/>
      <c r="AN35" s="38"/>
      <c r="AO35" s="38"/>
      <c r="AP35" s="38"/>
      <c r="AQ35" s="38"/>
      <c r="AR35" s="38"/>
      <c r="AS35" s="38"/>
      <c r="AT35" s="38"/>
      <c r="AU35" s="38"/>
      <c r="AV35" s="38"/>
      <c r="AW35" s="38"/>
      <c r="AX35" s="38"/>
    </row>
    <row r="36" spans="28:50" x14ac:dyDescent="0.35">
      <c r="AB36" s="38"/>
      <c r="AC36" s="38"/>
      <c r="AD36" s="38"/>
      <c r="AE36" s="38"/>
      <c r="AF36" s="38"/>
      <c r="AG36" s="38"/>
      <c r="AH36" s="38"/>
      <c r="AI36" s="38"/>
      <c r="AJ36" s="38"/>
      <c r="AK36" s="38"/>
      <c r="AL36" s="38"/>
      <c r="AM36" s="38"/>
      <c r="AN36" s="38"/>
      <c r="AO36" s="38"/>
      <c r="AP36" s="38"/>
      <c r="AQ36" s="38"/>
      <c r="AR36" s="38"/>
      <c r="AS36" s="38"/>
      <c r="AT36" s="38"/>
      <c r="AU36" s="38"/>
      <c r="AV36" s="38"/>
      <c r="AW36" s="38"/>
      <c r="AX36" s="38"/>
    </row>
    <row r="37" spans="28:50" x14ac:dyDescent="0.35">
      <c r="AB37" s="38"/>
      <c r="AC37" s="38"/>
      <c r="AD37" s="38"/>
      <c r="AE37" s="38"/>
      <c r="AF37" s="38"/>
      <c r="AG37" s="38"/>
      <c r="AH37" s="38"/>
      <c r="AI37" s="38"/>
      <c r="AJ37" s="38"/>
      <c r="AK37" s="38"/>
      <c r="AL37" s="38"/>
      <c r="AM37" s="38"/>
      <c r="AN37" s="38"/>
      <c r="AO37" s="38"/>
      <c r="AP37" s="38"/>
      <c r="AQ37" s="38"/>
      <c r="AR37" s="38"/>
      <c r="AS37" s="38"/>
      <c r="AT37" s="38"/>
      <c r="AU37" s="38"/>
      <c r="AV37" s="38"/>
      <c r="AW37" s="38"/>
      <c r="AX37" s="38"/>
    </row>
    <row r="38" spans="28:50" x14ac:dyDescent="0.35">
      <c r="AB38" s="38"/>
      <c r="AC38" s="38"/>
      <c r="AD38" s="38"/>
      <c r="AE38" s="38"/>
      <c r="AF38" s="38"/>
      <c r="AG38" s="38"/>
      <c r="AH38" s="38"/>
      <c r="AI38" s="38"/>
      <c r="AJ38" s="38"/>
      <c r="AK38" s="38"/>
      <c r="AL38" s="38"/>
      <c r="AM38" s="38"/>
      <c r="AN38" s="38"/>
      <c r="AO38" s="38"/>
      <c r="AP38" s="38"/>
      <c r="AQ38" s="38"/>
      <c r="AR38" s="38"/>
      <c r="AS38" s="38"/>
      <c r="AT38" s="38"/>
      <c r="AU38" s="38"/>
      <c r="AV38" s="38"/>
      <c r="AW38" s="38"/>
      <c r="AX38" s="38"/>
    </row>
    <row r="39" spans="28:50" x14ac:dyDescent="0.35">
      <c r="AB39" s="38"/>
      <c r="AC39" s="38"/>
      <c r="AD39" s="38"/>
      <c r="AE39" s="38"/>
      <c r="AF39" s="38"/>
      <c r="AG39" s="38"/>
      <c r="AH39" s="38"/>
      <c r="AI39" s="38"/>
      <c r="AJ39" s="38"/>
      <c r="AK39" s="38"/>
      <c r="AL39" s="38"/>
      <c r="AM39" s="38"/>
      <c r="AN39" s="38"/>
      <c r="AO39" s="38"/>
      <c r="AP39" s="38"/>
      <c r="AQ39" s="38"/>
      <c r="AR39" s="38"/>
      <c r="AS39" s="38"/>
      <c r="AT39" s="38"/>
      <c r="AU39" s="38"/>
      <c r="AV39" s="38"/>
      <c r="AW39" s="38"/>
      <c r="AX39" s="38"/>
    </row>
    <row r="40" spans="28:50" x14ac:dyDescent="0.35">
      <c r="AB40" s="38"/>
      <c r="AC40" s="38"/>
      <c r="AD40" s="38"/>
      <c r="AE40" s="38"/>
      <c r="AF40" s="38"/>
      <c r="AG40" s="38"/>
      <c r="AH40" s="38"/>
      <c r="AI40" s="38"/>
      <c r="AJ40" s="38"/>
      <c r="AK40" s="38"/>
      <c r="AL40" s="38"/>
      <c r="AM40" s="38"/>
      <c r="AN40" s="38"/>
      <c r="AO40" s="38"/>
      <c r="AP40" s="38"/>
      <c r="AQ40" s="38"/>
      <c r="AR40" s="38"/>
      <c r="AS40" s="38"/>
      <c r="AT40" s="38"/>
      <c r="AU40" s="38"/>
      <c r="AV40" s="38"/>
      <c r="AW40" s="38"/>
      <c r="AX40" s="38"/>
    </row>
    <row r="41" spans="28:50" x14ac:dyDescent="0.35">
      <c r="AB41" s="38"/>
      <c r="AC41" s="38"/>
      <c r="AD41" s="38"/>
      <c r="AE41" s="38"/>
      <c r="AF41" s="38"/>
      <c r="AG41" s="38"/>
      <c r="AH41" s="38"/>
      <c r="AI41" s="38"/>
      <c r="AJ41" s="38"/>
      <c r="AK41" s="38"/>
      <c r="AL41" s="38"/>
      <c r="AM41" s="38"/>
      <c r="AN41" s="38"/>
      <c r="AO41" s="38"/>
      <c r="AP41" s="38"/>
      <c r="AQ41" s="38"/>
      <c r="AR41" s="38"/>
      <c r="AS41" s="38"/>
      <c r="AT41" s="38"/>
      <c r="AU41" s="38"/>
      <c r="AV41" s="38"/>
      <c r="AW41" s="38"/>
      <c r="AX41" s="38"/>
    </row>
    <row r="42" spans="28:50" x14ac:dyDescent="0.35">
      <c r="AB42" s="38"/>
      <c r="AC42" s="38"/>
      <c r="AD42" s="38"/>
      <c r="AE42" s="38"/>
      <c r="AF42" s="38"/>
      <c r="AG42" s="38"/>
      <c r="AH42" s="38"/>
      <c r="AI42" s="38"/>
      <c r="AJ42" s="38"/>
      <c r="AK42" s="38"/>
      <c r="AL42" s="38"/>
      <c r="AM42" s="38"/>
      <c r="AN42" s="38"/>
      <c r="AO42" s="38"/>
      <c r="AP42" s="38"/>
      <c r="AQ42" s="38"/>
      <c r="AR42" s="38"/>
      <c r="AS42" s="38"/>
      <c r="AT42" s="38"/>
      <c r="AU42" s="38"/>
      <c r="AV42" s="38"/>
      <c r="AW42" s="38"/>
      <c r="AX42" s="38"/>
    </row>
    <row r="43" spans="28:50" x14ac:dyDescent="0.35">
      <c r="AB43" s="38"/>
      <c r="AC43" s="38"/>
      <c r="AD43" s="38"/>
      <c r="AE43" s="38"/>
      <c r="AF43" s="38"/>
      <c r="AG43" s="38"/>
      <c r="AH43" s="38"/>
      <c r="AI43" s="38"/>
      <c r="AJ43" s="38"/>
      <c r="AK43" s="38"/>
      <c r="AL43" s="38"/>
      <c r="AM43" s="38"/>
      <c r="AN43" s="38"/>
      <c r="AO43" s="38"/>
      <c r="AP43" s="38"/>
      <c r="AQ43" s="38"/>
      <c r="AR43" s="38"/>
      <c r="AS43" s="38"/>
      <c r="AT43" s="38"/>
      <c r="AU43" s="38"/>
      <c r="AV43" s="38"/>
      <c r="AW43" s="38"/>
      <c r="AX43" s="38"/>
    </row>
    <row r="44" spans="28:50" x14ac:dyDescent="0.35">
      <c r="AB44" s="38"/>
      <c r="AC44" s="38"/>
      <c r="AD44" s="38"/>
      <c r="AE44" s="38"/>
      <c r="AF44" s="38"/>
      <c r="AG44" s="38"/>
      <c r="AH44" s="38"/>
      <c r="AI44" s="38"/>
      <c r="AJ44" s="38"/>
      <c r="AK44" s="38"/>
      <c r="AL44" s="38"/>
      <c r="AM44" s="38"/>
      <c r="AN44" s="38"/>
      <c r="AO44" s="38"/>
      <c r="AP44" s="38"/>
      <c r="AQ44" s="38"/>
      <c r="AR44" s="38"/>
      <c r="AS44" s="38"/>
      <c r="AT44" s="38"/>
      <c r="AU44" s="38"/>
      <c r="AV44" s="38"/>
      <c r="AW44" s="38"/>
      <c r="AX44" s="38"/>
    </row>
    <row r="45" spans="28:50" x14ac:dyDescent="0.35">
      <c r="AB45" s="38"/>
      <c r="AC45" s="38"/>
      <c r="AD45" s="38"/>
      <c r="AE45" s="38"/>
      <c r="AF45" s="38"/>
      <c r="AG45" s="38"/>
      <c r="AH45" s="38"/>
      <c r="AI45" s="38"/>
      <c r="AJ45" s="38"/>
      <c r="AK45" s="38"/>
      <c r="AL45" s="38"/>
      <c r="AM45" s="38"/>
      <c r="AN45" s="38"/>
      <c r="AO45" s="38"/>
      <c r="AP45" s="38"/>
      <c r="AQ45" s="38"/>
      <c r="AR45" s="38"/>
      <c r="AS45" s="38"/>
      <c r="AT45" s="38"/>
      <c r="AU45" s="38"/>
      <c r="AV45" s="38"/>
      <c r="AW45" s="38"/>
      <c r="AX45" s="38"/>
    </row>
    <row r="46" spans="28:50" x14ac:dyDescent="0.35">
      <c r="AB46" s="38"/>
      <c r="AC46" s="38"/>
      <c r="AD46" s="38"/>
      <c r="AE46" s="38"/>
      <c r="AF46" s="38"/>
      <c r="AG46" s="38"/>
      <c r="AH46" s="38"/>
      <c r="AI46" s="38"/>
      <c r="AJ46" s="38"/>
      <c r="AK46" s="38"/>
      <c r="AL46" s="38"/>
      <c r="AM46" s="38"/>
      <c r="AN46" s="38"/>
      <c r="AO46" s="38"/>
      <c r="AP46" s="38"/>
      <c r="AQ46" s="38"/>
      <c r="AR46" s="38"/>
      <c r="AS46" s="38"/>
      <c r="AT46" s="38"/>
      <c r="AU46" s="38"/>
      <c r="AV46" s="38"/>
      <c r="AW46" s="38"/>
      <c r="AX46" s="38"/>
    </row>
    <row r="47" spans="28:50" x14ac:dyDescent="0.35">
      <c r="AB47" s="38"/>
      <c r="AC47" s="38"/>
      <c r="AD47" s="38"/>
      <c r="AE47" s="38"/>
      <c r="AF47" s="38"/>
      <c r="AG47" s="38"/>
      <c r="AH47" s="38"/>
      <c r="AI47" s="38"/>
      <c r="AJ47" s="38"/>
      <c r="AK47" s="38"/>
      <c r="AL47" s="38"/>
      <c r="AM47" s="38"/>
      <c r="AN47" s="38"/>
      <c r="AO47" s="38"/>
      <c r="AP47" s="38"/>
      <c r="AQ47" s="38"/>
      <c r="AR47" s="38"/>
      <c r="AS47" s="38"/>
      <c r="AT47" s="38"/>
      <c r="AU47" s="38"/>
      <c r="AV47" s="38"/>
      <c r="AW47" s="38"/>
      <c r="AX47" s="38"/>
    </row>
    <row r="48" spans="28:50" x14ac:dyDescent="0.35">
      <c r="AB48" s="38"/>
      <c r="AC48" s="38"/>
      <c r="AD48" s="38"/>
      <c r="AE48" s="38"/>
      <c r="AF48" s="38"/>
      <c r="AG48" s="38"/>
      <c r="AH48" s="38"/>
      <c r="AI48" s="38"/>
      <c r="AJ48" s="38"/>
      <c r="AK48" s="38"/>
      <c r="AL48" s="38"/>
      <c r="AM48" s="38"/>
      <c r="AN48" s="38"/>
      <c r="AO48" s="38"/>
      <c r="AP48" s="38"/>
      <c r="AQ48" s="38"/>
      <c r="AR48" s="38"/>
      <c r="AS48" s="38"/>
      <c r="AT48" s="38"/>
      <c r="AU48" s="38"/>
      <c r="AV48" s="38"/>
      <c r="AW48" s="38"/>
      <c r="AX48" s="38"/>
    </row>
    <row r="49" spans="1:50" x14ac:dyDescent="0.35">
      <c r="AB49" s="38"/>
      <c r="AC49" s="38"/>
      <c r="AD49" s="38"/>
      <c r="AE49" s="38"/>
      <c r="AF49" s="38"/>
      <c r="AG49" s="38"/>
      <c r="AH49" s="38"/>
      <c r="AI49" s="38"/>
      <c r="AJ49" s="38"/>
      <c r="AK49" s="38"/>
      <c r="AL49" s="38"/>
      <c r="AM49" s="38"/>
      <c r="AN49" s="38"/>
      <c r="AO49" s="38"/>
      <c r="AP49" s="38"/>
      <c r="AQ49" s="38"/>
      <c r="AR49" s="38"/>
      <c r="AS49" s="38"/>
      <c r="AT49" s="38"/>
      <c r="AU49" s="38"/>
      <c r="AV49" s="38"/>
      <c r="AW49" s="38"/>
      <c r="AX49" s="38"/>
    </row>
    <row r="50" spans="1:50" x14ac:dyDescent="0.35">
      <c r="AB50" s="38"/>
      <c r="AC50" s="38"/>
      <c r="AD50" s="38"/>
      <c r="AE50" s="38"/>
      <c r="AF50" s="38"/>
      <c r="AG50" s="38"/>
      <c r="AH50" s="38"/>
      <c r="AI50" s="38"/>
      <c r="AJ50" s="38"/>
      <c r="AK50" s="38"/>
      <c r="AL50" s="38"/>
      <c r="AM50" s="38"/>
      <c r="AN50" s="38"/>
      <c r="AO50" s="38"/>
      <c r="AP50" s="38"/>
      <c r="AQ50" s="38"/>
      <c r="AR50" s="38"/>
      <c r="AS50" s="38"/>
      <c r="AT50" s="38"/>
      <c r="AU50" s="38"/>
      <c r="AV50" s="38"/>
      <c r="AW50" s="38"/>
      <c r="AX50" s="38"/>
    </row>
    <row r="51" spans="1:50" x14ac:dyDescent="0.35">
      <c r="AB51" s="38"/>
      <c r="AC51" s="38"/>
      <c r="AD51" s="38"/>
      <c r="AE51" s="38"/>
      <c r="AF51" s="38"/>
      <c r="AG51" s="38"/>
      <c r="AH51" s="38"/>
      <c r="AI51" s="38"/>
      <c r="AJ51" s="38"/>
      <c r="AK51" s="38"/>
      <c r="AL51" s="38"/>
      <c r="AM51" s="38"/>
      <c r="AN51" s="38"/>
      <c r="AO51" s="38"/>
      <c r="AP51" s="38"/>
      <c r="AQ51" s="38"/>
      <c r="AR51" s="38"/>
      <c r="AS51" s="38"/>
      <c r="AT51" s="38"/>
      <c r="AU51" s="38"/>
      <c r="AV51" s="38"/>
      <c r="AW51" s="38"/>
      <c r="AX51" s="38"/>
    </row>
    <row r="52" spans="1:50" x14ac:dyDescent="0.35">
      <c r="AB52" s="38"/>
      <c r="AC52" s="38"/>
      <c r="AD52" s="38"/>
      <c r="AE52" s="38"/>
      <c r="AF52" s="38"/>
      <c r="AG52" s="38"/>
      <c r="AH52" s="38"/>
      <c r="AI52" s="38"/>
      <c r="AJ52" s="38"/>
      <c r="AK52" s="38"/>
      <c r="AL52" s="38"/>
      <c r="AM52" s="38"/>
      <c r="AN52" s="38"/>
      <c r="AO52" s="38"/>
      <c r="AP52" s="38"/>
      <c r="AQ52" s="38"/>
      <c r="AR52" s="38"/>
      <c r="AS52" s="38"/>
      <c r="AT52" s="38"/>
      <c r="AU52" s="38"/>
      <c r="AV52" s="38"/>
      <c r="AW52" s="38"/>
      <c r="AX52" s="38"/>
    </row>
    <row r="53" spans="1:50" x14ac:dyDescent="0.35">
      <c r="AB53" s="38"/>
      <c r="AC53" s="38"/>
      <c r="AD53" s="38"/>
      <c r="AE53" s="38"/>
      <c r="AF53" s="38"/>
      <c r="AG53" s="38"/>
      <c r="AH53" s="38"/>
      <c r="AI53" s="38"/>
      <c r="AJ53" s="38"/>
      <c r="AK53" s="38"/>
      <c r="AL53" s="38"/>
      <c r="AM53" s="38"/>
      <c r="AN53" s="38"/>
      <c r="AO53" s="38"/>
      <c r="AP53" s="38"/>
      <c r="AQ53" s="38"/>
      <c r="AR53" s="38"/>
      <c r="AS53" s="38"/>
      <c r="AT53" s="38"/>
      <c r="AU53" s="38"/>
      <c r="AV53" s="38"/>
      <c r="AW53" s="38"/>
      <c r="AX53" s="38"/>
    </row>
    <row r="54" spans="1:50" x14ac:dyDescent="0.35">
      <c r="AB54" s="38"/>
      <c r="AC54" s="38"/>
      <c r="AD54" s="38"/>
      <c r="AE54" s="38"/>
      <c r="AF54" s="38"/>
      <c r="AG54" s="38"/>
      <c r="AH54" s="38"/>
      <c r="AI54" s="38"/>
      <c r="AJ54" s="38"/>
      <c r="AK54" s="38"/>
      <c r="AL54" s="38"/>
      <c r="AM54" s="38"/>
      <c r="AN54" s="38"/>
      <c r="AO54" s="38"/>
      <c r="AP54" s="38"/>
      <c r="AQ54" s="38"/>
      <c r="AR54" s="38"/>
      <c r="AS54" s="38"/>
      <c r="AT54" s="38"/>
      <c r="AU54" s="38"/>
      <c r="AV54" s="38"/>
      <c r="AW54" s="38"/>
      <c r="AX54" s="38"/>
    </row>
    <row r="55" spans="1:50" x14ac:dyDescent="0.35">
      <c r="F55" s="28"/>
      <c r="AB55" s="38"/>
      <c r="AC55" s="38"/>
      <c r="AD55" s="38"/>
      <c r="AE55" s="38"/>
      <c r="AF55" s="38"/>
      <c r="AG55" s="38"/>
      <c r="AH55" s="38"/>
      <c r="AI55" s="38"/>
      <c r="AJ55" s="38"/>
      <c r="AK55" s="38"/>
      <c r="AL55" s="38"/>
      <c r="AM55" s="38"/>
      <c r="AN55" s="38"/>
      <c r="AO55" s="38"/>
      <c r="AP55" s="38"/>
      <c r="AQ55" s="38"/>
      <c r="AR55" s="38"/>
      <c r="AS55" s="38"/>
      <c r="AT55" s="38"/>
      <c r="AU55" s="38"/>
      <c r="AV55" s="38"/>
      <c r="AW55" s="38"/>
      <c r="AX55" s="38"/>
    </row>
    <row r="56" spans="1:50" x14ac:dyDescent="0.35">
      <c r="F56" s="28"/>
      <c r="AB56" s="38"/>
      <c r="AC56" s="38"/>
      <c r="AD56" s="38"/>
      <c r="AE56" s="38"/>
      <c r="AF56" s="38"/>
      <c r="AG56" s="38"/>
      <c r="AH56" s="38"/>
      <c r="AI56" s="38"/>
      <c r="AJ56" s="38"/>
      <c r="AK56" s="38"/>
      <c r="AL56" s="38"/>
      <c r="AM56" s="38"/>
      <c r="AN56" s="38"/>
      <c r="AO56" s="38"/>
      <c r="AP56" s="38"/>
      <c r="AQ56" s="38"/>
      <c r="AR56" s="38"/>
      <c r="AS56" s="38"/>
      <c r="AT56" s="38"/>
      <c r="AU56" s="38"/>
      <c r="AV56" s="38"/>
      <c r="AW56" s="38"/>
      <c r="AX56" s="38"/>
    </row>
    <row r="57" spans="1:50" x14ac:dyDescent="0.35">
      <c r="F57" s="28"/>
      <c r="AB57" s="38"/>
      <c r="AC57" s="38"/>
      <c r="AD57" s="38"/>
      <c r="AE57" s="38"/>
      <c r="AF57" s="38"/>
      <c r="AG57" s="38"/>
      <c r="AH57" s="38"/>
      <c r="AI57" s="38"/>
      <c r="AJ57" s="38"/>
      <c r="AK57" s="38"/>
      <c r="AL57" s="38"/>
      <c r="AM57" s="38"/>
      <c r="AN57" s="38"/>
      <c r="AO57" s="38"/>
      <c r="AP57" s="38"/>
      <c r="AQ57" s="38"/>
      <c r="AR57" s="38"/>
      <c r="AS57" s="38"/>
      <c r="AT57" s="38"/>
      <c r="AU57" s="38"/>
      <c r="AV57" s="38"/>
      <c r="AW57" s="38"/>
      <c r="AX57" s="38"/>
    </row>
    <row r="58" spans="1:50" x14ac:dyDescent="0.35">
      <c r="F58" s="28"/>
      <c r="AB58" s="38"/>
      <c r="AC58" s="38"/>
      <c r="AD58" s="38"/>
      <c r="AE58" s="38"/>
      <c r="AF58" s="38"/>
      <c r="AG58" s="38"/>
      <c r="AH58" s="38"/>
      <c r="AI58" s="38"/>
      <c r="AJ58" s="38"/>
      <c r="AK58" s="38"/>
      <c r="AL58" s="38"/>
      <c r="AM58" s="38"/>
      <c r="AN58" s="38"/>
      <c r="AO58" s="38"/>
      <c r="AP58" s="38"/>
      <c r="AQ58" s="38"/>
      <c r="AR58" s="38"/>
      <c r="AS58" s="38"/>
      <c r="AT58" s="38"/>
      <c r="AU58" s="38"/>
      <c r="AV58" s="38"/>
      <c r="AW58" s="38"/>
      <c r="AX58" s="38"/>
    </row>
    <row r="59" spans="1:50" x14ac:dyDescent="0.35">
      <c r="F59" s="28"/>
      <c r="AB59" s="38"/>
      <c r="AC59" s="38"/>
      <c r="AD59" s="38"/>
      <c r="AE59" s="38"/>
      <c r="AF59" s="38"/>
      <c r="AG59" s="38"/>
      <c r="AH59" s="38"/>
      <c r="AI59" s="38"/>
      <c r="AJ59" s="38"/>
      <c r="AK59" s="38"/>
      <c r="AL59" s="38"/>
      <c r="AM59" s="38"/>
      <c r="AN59" s="38"/>
      <c r="AO59" s="38"/>
      <c r="AP59" s="38"/>
      <c r="AQ59" s="38"/>
      <c r="AR59" s="38"/>
      <c r="AS59" s="38"/>
      <c r="AT59" s="38"/>
      <c r="AU59" s="38"/>
      <c r="AV59" s="38"/>
      <c r="AW59" s="38"/>
      <c r="AX59" s="38"/>
    </row>
    <row r="60" spans="1:50" x14ac:dyDescent="0.35">
      <c r="F60" s="28"/>
      <c r="AB60" s="38"/>
      <c r="AC60" s="38"/>
      <c r="AD60" s="38"/>
      <c r="AE60" s="38"/>
      <c r="AF60" s="38"/>
      <c r="AG60" s="38"/>
      <c r="AH60" s="38"/>
      <c r="AI60" s="38"/>
      <c r="AJ60" s="38"/>
      <c r="AK60" s="38"/>
      <c r="AL60" s="38"/>
      <c r="AM60" s="38"/>
      <c r="AN60" s="38"/>
      <c r="AO60" s="38"/>
      <c r="AP60" s="38"/>
      <c r="AQ60" s="38"/>
      <c r="AR60" s="38"/>
      <c r="AS60" s="38"/>
      <c r="AT60" s="38"/>
      <c r="AU60" s="38"/>
      <c r="AV60" s="38"/>
      <c r="AW60" s="38"/>
      <c r="AX60" s="38"/>
    </row>
    <row r="61" spans="1:50" x14ac:dyDescent="0.35">
      <c r="AB61" s="38"/>
      <c r="AC61" s="38"/>
      <c r="AD61" s="38"/>
      <c r="AE61" s="38"/>
      <c r="AF61" s="38"/>
      <c r="AG61" s="38"/>
      <c r="AH61" s="38"/>
      <c r="AI61" s="38"/>
      <c r="AJ61" s="38"/>
      <c r="AK61" s="38"/>
      <c r="AL61" s="38"/>
      <c r="AM61" s="38"/>
      <c r="AN61" s="38"/>
      <c r="AO61" s="38"/>
      <c r="AP61" s="38"/>
      <c r="AQ61" s="38"/>
      <c r="AR61" s="38"/>
      <c r="AS61" s="38"/>
      <c r="AT61" s="38"/>
      <c r="AU61" s="38"/>
      <c r="AV61" s="38"/>
      <c r="AW61" s="38"/>
      <c r="AX61" s="38"/>
    </row>
    <row r="62" spans="1:50" x14ac:dyDescent="0.35">
      <c r="AB62" s="38"/>
      <c r="AC62" s="38"/>
      <c r="AD62" s="38"/>
      <c r="AE62" s="38"/>
      <c r="AF62" s="38"/>
      <c r="AG62" s="38"/>
      <c r="AH62" s="38"/>
      <c r="AI62" s="38"/>
      <c r="AJ62" s="38"/>
      <c r="AK62" s="38"/>
      <c r="AL62" s="38"/>
      <c r="AM62" s="38"/>
      <c r="AN62" s="38"/>
      <c r="AO62" s="38"/>
      <c r="AP62" s="38"/>
      <c r="AQ62" s="38"/>
      <c r="AR62" s="38"/>
      <c r="AS62" s="38"/>
      <c r="AT62" s="38"/>
      <c r="AU62" s="38"/>
      <c r="AV62" s="38"/>
      <c r="AW62" s="38"/>
      <c r="AX62" s="38"/>
    </row>
    <row r="63" spans="1:50" ht="15" customHeight="1" x14ac:dyDescent="0.35">
      <c r="AB63" s="38"/>
      <c r="AC63" s="38"/>
      <c r="AD63" s="38"/>
      <c r="AE63" s="38"/>
      <c r="AF63" s="38"/>
      <c r="AG63" s="38"/>
      <c r="AH63" s="38"/>
      <c r="AI63" s="38"/>
      <c r="AJ63" s="38"/>
      <c r="AK63" s="38"/>
      <c r="AL63" s="38"/>
      <c r="AM63" s="38"/>
      <c r="AN63" s="38"/>
      <c r="AO63" s="38"/>
      <c r="AP63" s="38"/>
      <c r="AQ63" s="38"/>
      <c r="AR63" s="38"/>
      <c r="AS63" s="38"/>
      <c r="AT63" s="38"/>
      <c r="AU63" s="38"/>
      <c r="AV63" s="38"/>
      <c r="AW63" s="38"/>
      <c r="AX63" s="38"/>
    </row>
    <row r="64" spans="1:50" s="24" customFormat="1" ht="56.15" customHeight="1" x14ac:dyDescent="0.35">
      <c r="A64" s="21"/>
      <c r="AB64" s="29"/>
      <c r="AC64" s="29"/>
      <c r="AD64" s="29"/>
      <c r="AE64" s="29"/>
      <c r="AF64" s="29"/>
      <c r="AG64" s="29"/>
      <c r="AH64" s="29"/>
      <c r="AI64" s="29"/>
      <c r="AJ64" s="29"/>
      <c r="AK64" s="29"/>
      <c r="AL64" s="29"/>
      <c r="AM64" s="29"/>
      <c r="AN64" s="29"/>
      <c r="AO64" s="29"/>
      <c r="AP64" s="29"/>
      <c r="AQ64" s="38"/>
      <c r="AR64" s="38"/>
      <c r="AS64" s="38"/>
      <c r="AT64" s="38"/>
      <c r="AU64" s="38"/>
      <c r="AV64" s="38"/>
      <c r="AW64" s="38"/>
      <c r="AX64" s="38"/>
    </row>
    <row r="65" spans="1:50" s="24" customFormat="1" ht="7.5" customHeight="1" x14ac:dyDescent="0.35">
      <c r="A65" s="21"/>
      <c r="AB65" s="29"/>
      <c r="AC65" s="29"/>
      <c r="AD65" s="29"/>
      <c r="AE65" s="29"/>
      <c r="AF65" s="29"/>
      <c r="AG65" s="29"/>
      <c r="AH65" s="29"/>
      <c r="AI65" s="29"/>
      <c r="AJ65" s="29"/>
      <c r="AK65" s="29"/>
      <c r="AL65" s="29"/>
      <c r="AM65" s="29"/>
      <c r="AN65" s="29"/>
      <c r="AO65" s="29"/>
      <c r="AP65" s="29"/>
      <c r="AQ65" s="38"/>
      <c r="AR65" s="38"/>
      <c r="AS65" s="38"/>
      <c r="AT65" s="38"/>
      <c r="AU65" s="38"/>
      <c r="AV65" s="38"/>
      <c r="AW65" s="38"/>
      <c r="AX65" s="38"/>
    </row>
    <row r="66" spans="1:50" s="24" customFormat="1" ht="14.15" customHeight="1" x14ac:dyDescent="0.35">
      <c r="A66" s="21"/>
      <c r="AB66" s="29"/>
      <c r="AC66" s="29"/>
      <c r="AD66" s="29"/>
      <c r="AE66" s="29"/>
      <c r="AF66" s="29"/>
      <c r="AG66" s="29"/>
      <c r="AH66" s="29"/>
      <c r="AI66" s="29"/>
      <c r="AJ66" s="29"/>
      <c r="AK66" s="29"/>
      <c r="AL66" s="29"/>
      <c r="AM66" s="29"/>
      <c r="AN66" s="29"/>
      <c r="AO66" s="29"/>
      <c r="AP66" s="29"/>
      <c r="AQ66" s="38"/>
      <c r="AR66" s="38"/>
      <c r="AS66" s="38"/>
      <c r="AT66" s="38"/>
      <c r="AU66" s="38"/>
      <c r="AV66" s="38"/>
      <c r="AW66" s="38"/>
      <c r="AX66" s="38"/>
    </row>
    <row r="67" spans="1:50" s="24" customFormat="1" ht="20.5" customHeight="1" x14ac:dyDescent="0.35">
      <c r="A67" s="21"/>
      <c r="AB67" s="29"/>
      <c r="AC67" s="29"/>
      <c r="AD67" s="29"/>
      <c r="AE67" s="29"/>
      <c r="AF67" s="29"/>
      <c r="AG67" s="29"/>
      <c r="AH67" s="29"/>
      <c r="AI67" s="29"/>
      <c r="AJ67" s="29"/>
      <c r="AK67" s="29"/>
      <c r="AL67" s="29"/>
      <c r="AM67" s="29"/>
      <c r="AN67" s="29"/>
      <c r="AO67" s="29"/>
      <c r="AP67" s="29"/>
      <c r="AQ67" s="38"/>
      <c r="AR67" s="38"/>
      <c r="AS67" s="38"/>
      <c r="AT67" s="38"/>
      <c r="AU67" s="38"/>
      <c r="AV67" s="38"/>
      <c r="AW67" s="38"/>
      <c r="AX67" s="38"/>
    </row>
    <row r="68" spans="1:50" ht="17.149999999999999" customHeight="1" x14ac:dyDescent="0.35">
      <c r="AQ68" s="24"/>
      <c r="AR68" s="24"/>
      <c r="AS68" s="24"/>
      <c r="AT68" s="24"/>
      <c r="AU68" s="24"/>
      <c r="AV68" s="24"/>
      <c r="AW68" s="24"/>
      <c r="AX68" s="24"/>
    </row>
    <row r="114" spans="22:32" x14ac:dyDescent="0.35">
      <c r="V114" s="24"/>
      <c r="W114" s="24"/>
      <c r="X114" s="24"/>
      <c r="Y114" s="24"/>
      <c r="Z114" s="24"/>
      <c r="AA114" s="24"/>
      <c r="AB114" s="24"/>
      <c r="AC114" s="24"/>
      <c r="AD114" s="24"/>
      <c r="AE114" s="24"/>
      <c r="AF114" s="24"/>
    </row>
    <row r="115" spans="22:32" x14ac:dyDescent="0.35">
      <c r="V115" s="24"/>
      <c r="W115" s="24"/>
      <c r="X115" s="24"/>
      <c r="Y115" s="24"/>
      <c r="Z115" s="24"/>
      <c r="AA115" s="24"/>
      <c r="AB115" s="24"/>
      <c r="AC115" s="24"/>
      <c r="AD115" s="24"/>
      <c r="AE115" s="24"/>
      <c r="AF115" s="24"/>
    </row>
  </sheetData>
  <sortState xmlns:xlrd2="http://schemas.microsoft.com/office/spreadsheetml/2017/richdata2" ref="AR8:AS25">
    <sortCondition ref="AS8:AS25"/>
  </sortState>
  <mergeCells count="1">
    <mergeCell ref="E2:H2"/>
  </mergeCells>
  <pageMargins left="0.7" right="0.7" top="0.75" bottom="0.75" header="0.3" footer="0.3"/>
  <pageSetup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8904EC-BA2A-48FA-9ECF-B8AFBF56BB12}">
  <sheetPr>
    <tabColor rgb="FF3E7292"/>
  </sheetPr>
  <dimension ref="A1:R32"/>
  <sheetViews>
    <sheetView showGridLines="0" zoomScale="115" zoomScaleNormal="115" workbookViewId="0">
      <selection activeCell="AF37" sqref="AF37"/>
    </sheetView>
  </sheetViews>
  <sheetFormatPr defaultRowHeight="14.5" x14ac:dyDescent="0.35"/>
  <cols>
    <col min="2" max="2" width="12.1796875" bestFit="1" customWidth="1"/>
  </cols>
  <sheetData>
    <row r="1" spans="1:18" x14ac:dyDescent="0.35">
      <c r="A1" s="35" t="s">
        <v>293</v>
      </c>
      <c r="I1" s="35" t="s">
        <v>294</v>
      </c>
      <c r="N1" s="35" t="s">
        <v>295</v>
      </c>
    </row>
    <row r="2" spans="1:18" ht="29" x14ac:dyDescent="0.35">
      <c r="A2" s="324" t="s">
        <v>0</v>
      </c>
      <c r="B2" s="332" t="s">
        <v>288</v>
      </c>
      <c r="C2" s="332" t="s">
        <v>71</v>
      </c>
      <c r="D2" s="332" t="s">
        <v>5</v>
      </c>
      <c r="E2" s="332" t="s">
        <v>61</v>
      </c>
      <c r="F2" s="332" t="s">
        <v>289</v>
      </c>
      <c r="G2" s="352"/>
      <c r="H2" s="352"/>
      <c r="I2" s="332" t="s">
        <v>0</v>
      </c>
      <c r="J2" s="332" t="s">
        <v>49</v>
      </c>
      <c r="K2" s="332" t="s">
        <v>61</v>
      </c>
      <c r="L2" s="352"/>
      <c r="M2" s="352"/>
      <c r="N2" s="332" t="s">
        <v>0</v>
      </c>
      <c r="O2" s="332" t="s">
        <v>71</v>
      </c>
      <c r="P2" s="332" t="s">
        <v>5</v>
      </c>
      <c r="Q2" s="332" t="s">
        <v>61</v>
      </c>
      <c r="R2" s="332" t="s">
        <v>9</v>
      </c>
    </row>
    <row r="3" spans="1:18" x14ac:dyDescent="0.35">
      <c r="A3" s="325" t="s">
        <v>44</v>
      </c>
      <c r="B3" s="326">
        <v>3945681</v>
      </c>
      <c r="C3" s="327">
        <v>0.27575602088900358</v>
      </c>
      <c r="D3" s="327">
        <v>0.30470889007154889</v>
      </c>
      <c r="E3" s="327">
        <v>5.9626563393405642E-2</v>
      </c>
      <c r="F3" s="327">
        <v>0.13484315884940301</v>
      </c>
      <c r="G3" s="353"/>
      <c r="H3" s="353"/>
      <c r="I3" t="s">
        <v>44</v>
      </c>
      <c r="J3" s="213">
        <v>0.28548601902438386</v>
      </c>
      <c r="K3" s="213">
        <v>5.9626563393405642E-2</v>
      </c>
      <c r="L3" s="353"/>
      <c r="M3" s="353"/>
      <c r="N3" s="325" t="s">
        <v>39</v>
      </c>
      <c r="O3" s="355">
        <v>0.49214095865094587</v>
      </c>
      <c r="P3" s="355">
        <v>0.29451809148356445</v>
      </c>
      <c r="Q3" s="355">
        <v>0.21334094986548968</v>
      </c>
      <c r="R3" s="355">
        <v>1</v>
      </c>
    </row>
    <row r="4" spans="1:18" x14ac:dyDescent="0.35">
      <c r="A4" s="325" t="s">
        <v>41</v>
      </c>
      <c r="B4" s="326">
        <v>6779909</v>
      </c>
      <c r="C4" s="327">
        <v>0.81971992300688867</v>
      </c>
      <c r="D4" s="327">
        <v>0.71251938136043524</v>
      </c>
      <c r="E4" s="327">
        <v>0.52009803414759503</v>
      </c>
      <c r="F4" s="327">
        <v>0.56953282728794408</v>
      </c>
      <c r="G4" s="353"/>
      <c r="H4" s="353"/>
      <c r="I4" t="s">
        <v>41</v>
      </c>
      <c r="J4" s="213">
        <v>0.75341246490797875</v>
      </c>
      <c r="K4" s="213">
        <v>0.52009803414759503</v>
      </c>
      <c r="L4" s="353"/>
      <c r="M4" s="353"/>
      <c r="N4" s="325" t="s">
        <v>34</v>
      </c>
      <c r="O4" s="355">
        <v>0.46848401776034582</v>
      </c>
      <c r="P4" s="355">
        <v>0.31064982011780384</v>
      </c>
      <c r="Q4" s="355">
        <v>0.22086616212185034</v>
      </c>
      <c r="R4" s="355">
        <v>1</v>
      </c>
    </row>
    <row r="5" spans="1:18" x14ac:dyDescent="0.35">
      <c r="A5" s="325" t="s">
        <v>39</v>
      </c>
      <c r="B5" s="326">
        <v>48580289</v>
      </c>
      <c r="C5" s="327">
        <v>0.71632183172447916</v>
      </c>
      <c r="D5" s="327">
        <v>0.39425381148578031</v>
      </c>
      <c r="E5" s="327">
        <v>7.1773959560255896E-2</v>
      </c>
      <c r="F5" s="327">
        <v>0.22693923161299814</v>
      </c>
      <c r="G5" s="353"/>
      <c r="H5" s="353"/>
      <c r="I5" t="s">
        <v>39</v>
      </c>
      <c r="J5" s="213">
        <v>0.54855168313715885</v>
      </c>
      <c r="K5" s="213">
        <v>7.1773959560255896E-2</v>
      </c>
      <c r="L5" s="353"/>
      <c r="M5" s="353"/>
      <c r="N5" s="325" t="s">
        <v>44</v>
      </c>
      <c r="O5" s="355">
        <v>0.45220305442837372</v>
      </c>
      <c r="P5" s="355">
        <v>0.2529228794725169</v>
      </c>
      <c r="Q5" s="355">
        <v>0.29487406609910938</v>
      </c>
      <c r="R5" s="355">
        <v>1</v>
      </c>
    </row>
    <row r="6" spans="1:18" x14ac:dyDescent="0.35">
      <c r="A6" s="325" t="s">
        <v>47</v>
      </c>
      <c r="B6" s="326">
        <v>2908720</v>
      </c>
      <c r="C6" s="327">
        <v>0.2875277491535404</v>
      </c>
      <c r="D6" s="327">
        <v>0.30536042715642914</v>
      </c>
      <c r="E6" s="327">
        <v>0.12467536450228453</v>
      </c>
      <c r="F6" s="327">
        <v>0.14632438656436758</v>
      </c>
      <c r="G6" s="353"/>
      <c r="H6" s="353"/>
      <c r="I6" t="s">
        <v>47</v>
      </c>
      <c r="J6" s="213">
        <v>0.29921900792591771</v>
      </c>
      <c r="K6" s="213">
        <v>0.12467536450228453</v>
      </c>
      <c r="L6" s="353"/>
      <c r="M6" s="353"/>
      <c r="N6" s="325" t="s">
        <v>35</v>
      </c>
      <c r="O6" s="355">
        <v>0.38394007788860457</v>
      </c>
      <c r="P6" s="355">
        <v>0.37004671570825559</v>
      </c>
      <c r="Q6" s="355">
        <v>0.24601320640313981</v>
      </c>
      <c r="R6" s="355">
        <v>1</v>
      </c>
    </row>
    <row r="7" spans="1:18" x14ac:dyDescent="0.35">
      <c r="A7" s="325" t="s">
        <v>34</v>
      </c>
      <c r="B7" s="326">
        <v>5830467</v>
      </c>
      <c r="C7" s="327">
        <v>0.26322184481618599</v>
      </c>
      <c r="D7" s="327">
        <v>0.16901110151025622</v>
      </c>
      <c r="E7" s="327">
        <v>4.389618844969076E-2</v>
      </c>
      <c r="F7" s="327">
        <v>0.11532050420652734</v>
      </c>
      <c r="G7" s="353"/>
      <c r="H7" s="353"/>
      <c r="I7" t="s">
        <v>34</v>
      </c>
      <c r="J7" s="213">
        <v>0.21535821046577594</v>
      </c>
      <c r="K7" s="213">
        <v>4.389618844969076E-2</v>
      </c>
      <c r="L7" s="353"/>
      <c r="M7" s="353"/>
      <c r="N7" s="329" t="s">
        <v>29</v>
      </c>
      <c r="O7" s="356">
        <v>0.37643852</v>
      </c>
      <c r="P7" s="356">
        <v>0.29057516</v>
      </c>
      <c r="Q7" s="355">
        <v>0.32794197000000003</v>
      </c>
      <c r="R7" s="355">
        <v>1</v>
      </c>
    </row>
    <row r="8" spans="1:18" x14ac:dyDescent="0.35">
      <c r="A8" s="325" t="s">
        <v>45</v>
      </c>
      <c r="B8" s="326">
        <v>986495</v>
      </c>
      <c r="C8" s="327">
        <v>0.55022143644861454</v>
      </c>
      <c r="D8" s="327">
        <v>0.37993295279067357</v>
      </c>
      <c r="E8" s="327">
        <v>0.10821827958188322</v>
      </c>
      <c r="F8" s="327">
        <v>0.1892200603052088</v>
      </c>
      <c r="G8" s="353"/>
      <c r="H8" s="353"/>
      <c r="I8" t="s">
        <v>45</v>
      </c>
      <c r="J8" s="213">
        <v>0.44131905334330346</v>
      </c>
      <c r="K8" s="213">
        <v>0.10821827958188322</v>
      </c>
      <c r="L8" s="353"/>
      <c r="M8" s="353"/>
      <c r="N8" s="325" t="s">
        <v>37</v>
      </c>
      <c r="O8" s="355">
        <v>0.37351368306446953</v>
      </c>
      <c r="P8" s="355">
        <v>0.36208432995956324</v>
      </c>
      <c r="Q8" s="355">
        <v>0.26440198697596723</v>
      </c>
      <c r="R8" s="355">
        <v>1</v>
      </c>
    </row>
    <row r="9" spans="1:18" x14ac:dyDescent="0.35">
      <c r="A9" s="325" t="s">
        <v>42</v>
      </c>
      <c r="B9" s="326">
        <v>3688569</v>
      </c>
      <c r="C9" s="327">
        <v>0.60690540797428161</v>
      </c>
      <c r="D9" s="327">
        <v>0.43429305741454349</v>
      </c>
      <c r="E9" s="327">
        <v>0.27592238481363951</v>
      </c>
      <c r="F9" s="327">
        <v>0.34903548872712636</v>
      </c>
      <c r="G9" s="353"/>
      <c r="H9" s="353"/>
      <c r="I9" t="s">
        <v>42</v>
      </c>
      <c r="J9" s="213">
        <v>0.49277004521065426</v>
      </c>
      <c r="K9" s="213">
        <v>0.27592238481363951</v>
      </c>
      <c r="L9" s="353"/>
      <c r="M9" s="353"/>
      <c r="N9" s="325" t="s">
        <v>38</v>
      </c>
      <c r="O9" s="355">
        <v>0.33193200260399952</v>
      </c>
      <c r="P9" s="355">
        <v>0.37703284645877461</v>
      </c>
      <c r="Q9" s="355">
        <v>0.29103515093722587</v>
      </c>
      <c r="R9" s="355">
        <v>1</v>
      </c>
    </row>
    <row r="10" spans="1:18" x14ac:dyDescent="0.35">
      <c r="A10" s="325" t="s">
        <v>35</v>
      </c>
      <c r="B10" s="326">
        <v>4812514</v>
      </c>
      <c r="C10" s="327">
        <v>0.52674089871541629</v>
      </c>
      <c r="D10" s="327">
        <v>0.40573548449125835</v>
      </c>
      <c r="E10" s="327">
        <v>0.11227551028826917</v>
      </c>
      <c r="F10" s="327">
        <v>0.26049523450727707</v>
      </c>
      <c r="G10" s="353"/>
      <c r="H10" s="353"/>
      <c r="I10" t="s">
        <v>35</v>
      </c>
      <c r="J10" s="213">
        <v>0.45948559654888022</v>
      </c>
      <c r="K10" s="213">
        <v>0.11227551028826917</v>
      </c>
      <c r="L10" s="353"/>
      <c r="M10" s="353"/>
      <c r="N10" s="325" t="s">
        <v>46</v>
      </c>
      <c r="O10" s="355">
        <v>0.27737698797429861</v>
      </c>
      <c r="P10" s="355">
        <v>0.32548430998247629</v>
      </c>
      <c r="Q10" s="355">
        <v>0.3971387020432251</v>
      </c>
      <c r="R10" s="355">
        <v>1</v>
      </c>
    </row>
    <row r="11" spans="1:18" x14ac:dyDescent="0.35">
      <c r="A11" s="325" t="s">
        <v>36</v>
      </c>
      <c r="B11" s="326">
        <v>153175</v>
      </c>
      <c r="C11" s="327">
        <v>2.6613925042095424E-2</v>
      </c>
      <c r="D11" s="327">
        <v>3.6963666969966266E-2</v>
      </c>
      <c r="E11" s="327">
        <v>1.8161722712692355E-2</v>
      </c>
      <c r="F11" s="327">
        <v>2.4194776360814997E-2</v>
      </c>
      <c r="G11" s="353"/>
      <c r="H11" s="353"/>
      <c r="I11" t="s">
        <v>36</v>
      </c>
      <c r="J11" s="213">
        <v>3.1866720250312175E-2</v>
      </c>
      <c r="K11" s="213">
        <v>1.8161722712692355E-2</v>
      </c>
      <c r="L11" s="353"/>
      <c r="M11" s="353"/>
      <c r="N11" s="325" t="s">
        <v>45</v>
      </c>
      <c r="O11" s="355">
        <v>0.25490245769111858</v>
      </c>
      <c r="P11" s="355">
        <v>0.31225601751656118</v>
      </c>
      <c r="Q11" s="355">
        <v>0.4328415247923203</v>
      </c>
      <c r="R11" s="355">
        <v>1</v>
      </c>
    </row>
    <row r="12" spans="1:18" x14ac:dyDescent="0.35">
      <c r="A12" s="325" t="s">
        <v>40</v>
      </c>
      <c r="B12" s="326">
        <v>27228390</v>
      </c>
      <c r="C12" s="327">
        <v>0.44512749128334345</v>
      </c>
      <c r="D12" s="327">
        <v>0.28449490762216156</v>
      </c>
      <c r="E12" s="327">
        <v>0.14851854585442648</v>
      </c>
      <c r="F12" s="327">
        <v>0.21107436475611546</v>
      </c>
      <c r="G12" s="353"/>
      <c r="H12" s="353"/>
      <c r="I12" t="s">
        <v>40</v>
      </c>
      <c r="J12" s="213">
        <v>0.33910755589431157</v>
      </c>
      <c r="K12" s="213">
        <v>0.14851854585442648</v>
      </c>
      <c r="L12" s="353"/>
      <c r="M12" s="353"/>
      <c r="N12" s="325" t="s">
        <v>36</v>
      </c>
      <c r="O12" s="355">
        <v>0.23846580708340134</v>
      </c>
      <c r="P12" s="355">
        <v>0.34132854578096949</v>
      </c>
      <c r="Q12" s="355">
        <v>0.42020564713562919</v>
      </c>
      <c r="R12" s="355">
        <v>1</v>
      </c>
    </row>
    <row r="13" spans="1:18" x14ac:dyDescent="0.35">
      <c r="A13" s="325" t="s">
        <v>43</v>
      </c>
      <c r="B13" s="326">
        <v>2369186</v>
      </c>
      <c r="C13" s="327">
        <v>0.84081165936664215</v>
      </c>
      <c r="D13" s="327">
        <v>0.70819736775062525</v>
      </c>
      <c r="E13" s="327">
        <v>0.46716809039043561</v>
      </c>
      <c r="F13" s="327">
        <v>0.53273092319810433</v>
      </c>
      <c r="G13" s="353"/>
      <c r="H13" s="353"/>
      <c r="I13" t="s">
        <v>43</v>
      </c>
      <c r="J13" s="213">
        <v>0.77893094861280099</v>
      </c>
      <c r="K13" s="213">
        <v>0.46716809039043561</v>
      </c>
      <c r="L13" s="353"/>
      <c r="M13" s="353"/>
      <c r="N13" s="325" t="s">
        <v>40</v>
      </c>
      <c r="O13" s="355">
        <v>0.23533058693518052</v>
      </c>
      <c r="P13" s="355">
        <v>0.29198648910199981</v>
      </c>
      <c r="Q13" s="355">
        <v>0.47268292396281969</v>
      </c>
      <c r="R13" s="355">
        <v>1</v>
      </c>
    </row>
    <row r="14" spans="1:18" x14ac:dyDescent="0.35">
      <c r="A14" s="325" t="s">
        <v>38</v>
      </c>
      <c r="B14" s="326">
        <v>654378</v>
      </c>
      <c r="C14" s="327">
        <v>0.23303836390672844</v>
      </c>
      <c r="D14" s="327">
        <v>0.17777332643535379</v>
      </c>
      <c r="E14" s="327">
        <v>3.7874635665919969E-2</v>
      </c>
      <c r="F14" s="327">
        <v>8.8360037127586513E-2</v>
      </c>
      <c r="G14" s="353"/>
      <c r="H14" s="353"/>
      <c r="I14" t="s">
        <v>38</v>
      </c>
      <c r="J14" s="213">
        <v>0.19997715438463395</v>
      </c>
      <c r="K14" s="213">
        <v>3.7874635665919969E-2</v>
      </c>
      <c r="L14" s="353"/>
      <c r="M14" s="353"/>
      <c r="N14" s="325" t="s">
        <v>42</v>
      </c>
      <c r="O14" s="355">
        <v>0.20513348130399622</v>
      </c>
      <c r="P14" s="355">
        <v>0.28650595935713824</v>
      </c>
      <c r="Q14" s="355">
        <v>0.50836055933886559</v>
      </c>
      <c r="R14" s="355">
        <v>1</v>
      </c>
    </row>
    <row r="15" spans="1:18" x14ac:dyDescent="0.35">
      <c r="A15" s="325" t="s">
        <v>37</v>
      </c>
      <c r="B15" s="326">
        <v>4291144</v>
      </c>
      <c r="C15" s="327">
        <v>0.30570763892875746</v>
      </c>
      <c r="D15" s="327">
        <v>0.18268207645022849</v>
      </c>
      <c r="E15" s="327">
        <v>5.3913852697360536E-2</v>
      </c>
      <c r="F15" s="327">
        <v>0.12333492658354749</v>
      </c>
      <c r="G15" s="353"/>
      <c r="H15" s="353"/>
      <c r="I15" t="s">
        <v>37</v>
      </c>
      <c r="J15" s="213">
        <v>0.22959838937074303</v>
      </c>
      <c r="K15" s="213">
        <v>5.3913852697360536E-2</v>
      </c>
      <c r="L15" s="353"/>
      <c r="M15" s="353"/>
      <c r="N15" s="325" t="s">
        <v>43</v>
      </c>
      <c r="O15" s="355">
        <v>0.18311859009803366</v>
      </c>
      <c r="P15" s="355">
        <v>0.13493284191279198</v>
      </c>
      <c r="Q15" s="355">
        <v>0.68194856798917436</v>
      </c>
      <c r="R15" s="355">
        <v>1</v>
      </c>
    </row>
    <row r="16" spans="1:18" x14ac:dyDescent="0.35">
      <c r="A16" s="325" t="s">
        <v>46</v>
      </c>
      <c r="B16" s="326">
        <v>664244</v>
      </c>
      <c r="C16" s="327">
        <v>0.90156241589720254</v>
      </c>
      <c r="D16" s="327">
        <v>0.62548929411458376</v>
      </c>
      <c r="E16" s="327">
        <v>8.7792216955073041E-2</v>
      </c>
      <c r="F16" s="327">
        <v>0.18685822726554108</v>
      </c>
      <c r="G16" s="353"/>
      <c r="H16" s="353"/>
      <c r="I16" t="s">
        <v>46</v>
      </c>
      <c r="J16" s="213">
        <v>0.72806692193289624</v>
      </c>
      <c r="K16" s="213">
        <v>8.7792216955073041E-2</v>
      </c>
      <c r="L16" s="353"/>
      <c r="M16" s="353"/>
      <c r="N16" s="325" t="s">
        <v>41</v>
      </c>
      <c r="O16" s="355">
        <v>0.11632973244921134</v>
      </c>
      <c r="P16" s="355">
        <v>0.16395869030100552</v>
      </c>
      <c r="Q16" s="355">
        <v>0.71971157724978319</v>
      </c>
      <c r="R16" s="355">
        <v>1</v>
      </c>
    </row>
    <row r="17" spans="1:18" x14ac:dyDescent="0.35">
      <c r="A17" s="329" t="s">
        <v>29</v>
      </c>
      <c r="B17" s="330">
        <f>SUM(B3:B16)</f>
        <v>112893161</v>
      </c>
      <c r="C17" s="328">
        <v>0.52850861000000005</v>
      </c>
      <c r="D17" s="328">
        <v>0.32851367999999997</v>
      </c>
      <c r="E17" s="328">
        <v>0.1040915</v>
      </c>
      <c r="F17" s="328">
        <v>0.20817332999999999</v>
      </c>
      <c r="G17" s="354"/>
      <c r="H17" s="354"/>
      <c r="I17" t="s">
        <v>29</v>
      </c>
      <c r="J17" s="216">
        <v>0.41700300000000001</v>
      </c>
      <c r="K17" s="216">
        <v>0.10509599999999999</v>
      </c>
      <c r="L17" s="354"/>
      <c r="M17" s="354"/>
      <c r="N17" s="325" t="s">
        <v>47</v>
      </c>
      <c r="O17" s="355">
        <v>8.3936233119722758E-2</v>
      </c>
      <c r="P17" s="355">
        <v>0.16969732390879838</v>
      </c>
      <c r="Q17" s="355">
        <v>0.74636644297147892</v>
      </c>
      <c r="R17" s="355">
        <v>1</v>
      </c>
    </row>
    <row r="32" spans="1:18" x14ac:dyDescent="0.35">
      <c r="K32" s="329"/>
      <c r="L32" s="331"/>
      <c r="M32" s="331"/>
      <c r="N32" s="328"/>
      <c r="O32" s="328"/>
    </row>
  </sheetData>
  <autoFilter ref="N2:R17" xr:uid="{FD8904EC-BA2A-48FA-9ECF-B8AFBF56BB12}">
    <sortState xmlns:xlrd2="http://schemas.microsoft.com/office/spreadsheetml/2017/richdata2" ref="N3:R17">
      <sortCondition descending="1" ref="O2:O17"/>
    </sortState>
  </autoFilter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5C921-F264-45C8-A994-F3417E870939}">
  <dimension ref="A1:E29"/>
  <sheetViews>
    <sheetView showGridLines="0" zoomScale="55" zoomScaleNormal="55" workbookViewId="0">
      <selection activeCell="B32" sqref="B32"/>
    </sheetView>
  </sheetViews>
  <sheetFormatPr defaultColWidth="9" defaultRowHeight="10.5" x14ac:dyDescent="0.35"/>
  <cols>
    <col min="1" max="1" width="9.453125" style="445" customWidth="1"/>
    <col min="2" max="2" width="26" style="462" customWidth="1"/>
    <col min="3" max="3" width="37.1796875" style="463" customWidth="1"/>
    <col min="4" max="4" width="23.54296875" style="464" customWidth="1"/>
    <col min="5" max="5" width="9.54296875" style="439" customWidth="1"/>
    <col min="6" max="16384" width="9" style="434"/>
  </cols>
  <sheetData>
    <row r="1" spans="1:5" ht="13" x14ac:dyDescent="0.35">
      <c r="A1" s="433"/>
      <c r="B1" s="452"/>
      <c r="C1" s="453"/>
      <c r="D1" s="454"/>
      <c r="E1" s="435"/>
    </row>
    <row r="2" spans="1:5" ht="13" x14ac:dyDescent="0.35">
      <c r="A2" s="436"/>
      <c r="B2" s="452"/>
      <c r="C2" s="453"/>
      <c r="D2" s="454"/>
      <c r="E2" s="435"/>
    </row>
    <row r="3" spans="1:5" ht="14" x14ac:dyDescent="0.35">
      <c r="A3" s="437" t="s">
        <v>0</v>
      </c>
      <c r="B3" s="455" t="s">
        <v>296</v>
      </c>
      <c r="C3" s="456" t="s">
        <v>377</v>
      </c>
      <c r="D3" s="455" t="s">
        <v>374</v>
      </c>
      <c r="E3" s="435"/>
    </row>
    <row r="4" spans="1:5" s="440" customFormat="1" ht="28" x14ac:dyDescent="0.35">
      <c r="A4" s="438" t="s">
        <v>44</v>
      </c>
      <c r="B4" s="449" t="s">
        <v>329</v>
      </c>
      <c r="C4" s="449" t="s">
        <v>330</v>
      </c>
      <c r="D4" s="457" t="s">
        <v>375</v>
      </c>
      <c r="E4" s="439"/>
    </row>
    <row r="5" spans="1:5" s="440" customFormat="1" ht="28" x14ac:dyDescent="0.35">
      <c r="A5" s="438" t="s">
        <v>41</v>
      </c>
      <c r="B5" s="449" t="s">
        <v>333</v>
      </c>
      <c r="C5" s="449" t="s">
        <v>334</v>
      </c>
      <c r="D5" s="457" t="s">
        <v>385</v>
      </c>
      <c r="E5" s="439"/>
    </row>
    <row r="6" spans="1:5" s="440" customFormat="1" ht="28" x14ac:dyDescent="0.35">
      <c r="A6" s="509" t="s">
        <v>39</v>
      </c>
      <c r="B6" s="511" t="s">
        <v>335</v>
      </c>
      <c r="C6" s="458" t="s">
        <v>336</v>
      </c>
      <c r="D6" s="459" t="s">
        <v>337</v>
      </c>
      <c r="E6" s="439"/>
    </row>
    <row r="7" spans="1:5" s="440" customFormat="1" ht="28" x14ac:dyDescent="0.35">
      <c r="A7" s="510"/>
      <c r="B7" s="512"/>
      <c r="C7" s="450" t="s">
        <v>338</v>
      </c>
      <c r="D7" s="460" t="s">
        <v>376</v>
      </c>
      <c r="E7" s="439"/>
    </row>
    <row r="8" spans="1:5" s="440" customFormat="1" ht="31.5" customHeight="1" x14ac:dyDescent="0.35">
      <c r="A8" s="446" t="s">
        <v>47</v>
      </c>
      <c r="B8" s="458" t="s">
        <v>339</v>
      </c>
      <c r="C8" s="458" t="s">
        <v>340</v>
      </c>
      <c r="D8" s="458" t="s">
        <v>378</v>
      </c>
      <c r="E8" s="439"/>
    </row>
    <row r="9" spans="1:5" s="440" customFormat="1" ht="14" x14ac:dyDescent="0.35">
      <c r="A9" s="447" t="s">
        <v>34</v>
      </c>
      <c r="B9" s="511" t="s">
        <v>341</v>
      </c>
      <c r="C9" s="449" t="s">
        <v>342</v>
      </c>
      <c r="D9" s="457" t="s">
        <v>343</v>
      </c>
      <c r="E9" s="439"/>
    </row>
    <row r="10" spans="1:5" s="440" customFormat="1" ht="14" x14ac:dyDescent="0.35">
      <c r="A10" s="448"/>
      <c r="B10" s="512"/>
      <c r="C10" s="450" t="s">
        <v>334</v>
      </c>
      <c r="D10" s="460" t="s">
        <v>371</v>
      </c>
      <c r="E10" s="444"/>
    </row>
    <row r="11" spans="1:5" s="440" customFormat="1" ht="28" x14ac:dyDescent="0.35">
      <c r="A11" s="447" t="s">
        <v>45</v>
      </c>
      <c r="B11" s="451" t="s">
        <v>344</v>
      </c>
      <c r="C11" s="458" t="s">
        <v>345</v>
      </c>
      <c r="D11" s="459" t="s">
        <v>386</v>
      </c>
      <c r="E11" s="439"/>
    </row>
    <row r="12" spans="1:5" s="440" customFormat="1" ht="28" x14ac:dyDescent="0.35">
      <c r="A12" s="448"/>
      <c r="B12" s="451"/>
      <c r="C12" s="451" t="s">
        <v>346</v>
      </c>
      <c r="D12" s="451" t="s">
        <v>372</v>
      </c>
      <c r="E12" s="439"/>
    </row>
    <row r="13" spans="1:5" s="440" customFormat="1" ht="28" x14ac:dyDescent="0.35">
      <c r="A13" s="513" t="s">
        <v>42</v>
      </c>
      <c r="B13" s="511" t="s">
        <v>347</v>
      </c>
      <c r="C13" s="458" t="s">
        <v>348</v>
      </c>
      <c r="D13" s="458" t="s">
        <v>379</v>
      </c>
      <c r="E13" s="439"/>
    </row>
    <row r="14" spans="1:5" s="440" customFormat="1" ht="14" x14ac:dyDescent="0.35">
      <c r="A14" s="514"/>
      <c r="B14" s="512"/>
      <c r="C14" s="450" t="s">
        <v>349</v>
      </c>
      <c r="D14" s="460" t="s">
        <v>373</v>
      </c>
      <c r="E14" s="439"/>
    </row>
    <row r="15" spans="1:5" s="440" customFormat="1" ht="28" x14ac:dyDescent="0.35">
      <c r="A15" s="446" t="s">
        <v>35</v>
      </c>
      <c r="B15" s="458" t="s">
        <v>350</v>
      </c>
      <c r="C15" s="450" t="s">
        <v>351</v>
      </c>
      <c r="D15" s="460" t="s">
        <v>387</v>
      </c>
      <c r="E15" s="439"/>
    </row>
    <row r="16" spans="1:5" s="440" customFormat="1" ht="28" x14ac:dyDescent="0.35">
      <c r="A16" s="447" t="s">
        <v>33</v>
      </c>
      <c r="B16" s="451" t="s">
        <v>333</v>
      </c>
      <c r="C16" s="458" t="s">
        <v>352</v>
      </c>
      <c r="D16" s="459" t="s">
        <v>380</v>
      </c>
      <c r="E16" s="439"/>
    </row>
    <row r="17" spans="1:5" s="440" customFormat="1" ht="28" x14ac:dyDescent="0.35">
      <c r="A17" s="448"/>
      <c r="B17" s="451"/>
      <c r="C17" s="451" t="s">
        <v>353</v>
      </c>
      <c r="D17" s="461">
        <v>2006</v>
      </c>
      <c r="E17" s="439"/>
    </row>
    <row r="18" spans="1:5" s="440" customFormat="1" ht="14" x14ac:dyDescent="0.35">
      <c r="A18" s="446" t="s">
        <v>32</v>
      </c>
      <c r="B18" s="458" t="s">
        <v>354</v>
      </c>
      <c r="C18" s="458" t="s">
        <v>332</v>
      </c>
      <c r="D18" s="459" t="s">
        <v>355</v>
      </c>
      <c r="E18" s="439"/>
    </row>
    <row r="19" spans="1:5" s="440" customFormat="1" ht="28" x14ac:dyDescent="0.35">
      <c r="A19" s="446" t="s">
        <v>31</v>
      </c>
      <c r="B19" s="458" t="s">
        <v>356</v>
      </c>
      <c r="C19" s="458" t="s">
        <v>357</v>
      </c>
      <c r="D19" s="459" t="s">
        <v>388</v>
      </c>
      <c r="E19" s="444"/>
    </row>
    <row r="20" spans="1:5" s="440" customFormat="1" ht="33.65" customHeight="1" x14ac:dyDescent="0.35">
      <c r="A20" s="446" t="s">
        <v>40</v>
      </c>
      <c r="B20" s="458" t="s">
        <v>358</v>
      </c>
      <c r="C20" s="458" t="s">
        <v>359</v>
      </c>
      <c r="D20" s="458" t="s">
        <v>381</v>
      </c>
      <c r="E20" s="439"/>
    </row>
    <row r="21" spans="1:5" s="440" customFormat="1" ht="28" x14ac:dyDescent="0.35">
      <c r="A21" s="447" t="s">
        <v>43</v>
      </c>
      <c r="B21" s="449" t="s">
        <v>360</v>
      </c>
      <c r="C21" s="458" t="s">
        <v>346</v>
      </c>
      <c r="D21" s="458" t="s">
        <v>361</v>
      </c>
      <c r="E21" s="439"/>
    </row>
    <row r="22" spans="1:5" s="440" customFormat="1" ht="14" x14ac:dyDescent="0.35">
      <c r="A22" s="441"/>
      <c r="B22" s="450"/>
      <c r="C22" s="451" t="s">
        <v>362</v>
      </c>
      <c r="D22" s="461" t="s">
        <v>382</v>
      </c>
      <c r="E22" s="439"/>
    </row>
    <row r="23" spans="1:5" s="440" customFormat="1" ht="28" x14ac:dyDescent="0.35">
      <c r="A23" s="438" t="s">
        <v>38</v>
      </c>
      <c r="B23" s="511" t="s">
        <v>363</v>
      </c>
      <c r="C23" s="449" t="s">
        <v>364</v>
      </c>
      <c r="D23" s="457" t="s">
        <v>384</v>
      </c>
      <c r="E23" s="439"/>
    </row>
    <row r="24" spans="1:5" s="440" customFormat="1" ht="14" x14ac:dyDescent="0.35">
      <c r="A24" s="443"/>
      <c r="B24" s="515"/>
      <c r="C24" s="451" t="s">
        <v>365</v>
      </c>
      <c r="D24" s="461" t="s">
        <v>383</v>
      </c>
      <c r="E24" s="439"/>
    </row>
    <row r="25" spans="1:5" s="440" customFormat="1" ht="28" x14ac:dyDescent="0.35">
      <c r="A25" s="442" t="s">
        <v>37</v>
      </c>
      <c r="B25" s="458" t="s">
        <v>366</v>
      </c>
      <c r="C25" s="458" t="s">
        <v>345</v>
      </c>
      <c r="D25" s="459" t="s">
        <v>331</v>
      </c>
      <c r="E25" s="439"/>
    </row>
    <row r="26" spans="1:5" ht="28" x14ac:dyDescent="0.35">
      <c r="A26" s="442" t="s">
        <v>36</v>
      </c>
      <c r="B26" s="458" t="s">
        <v>367</v>
      </c>
      <c r="C26" s="458" t="s">
        <v>346</v>
      </c>
      <c r="D26" s="459" t="s">
        <v>387</v>
      </c>
    </row>
    <row r="27" spans="1:5" ht="28" x14ac:dyDescent="0.35">
      <c r="A27" s="443" t="s">
        <v>46</v>
      </c>
      <c r="B27" s="458" t="s">
        <v>333</v>
      </c>
      <c r="C27" s="458" t="s">
        <v>334</v>
      </c>
      <c r="D27" s="459" t="s">
        <v>331</v>
      </c>
    </row>
    <row r="28" spans="1:5" ht="28" x14ac:dyDescent="0.35">
      <c r="A28" s="507" t="s">
        <v>30</v>
      </c>
      <c r="B28" s="465" t="s">
        <v>369</v>
      </c>
      <c r="C28" s="458" t="s">
        <v>353</v>
      </c>
      <c r="D28" s="459" t="s">
        <v>355</v>
      </c>
    </row>
    <row r="29" spans="1:5" ht="28" x14ac:dyDescent="0.35">
      <c r="A29" s="508"/>
      <c r="B29" s="450" t="s">
        <v>333</v>
      </c>
      <c r="C29" s="450" t="s">
        <v>368</v>
      </c>
      <c r="D29" s="460" t="s">
        <v>370</v>
      </c>
    </row>
  </sheetData>
  <mergeCells count="7">
    <mergeCell ref="A28:A29"/>
    <mergeCell ref="A6:A7"/>
    <mergeCell ref="B6:B7"/>
    <mergeCell ref="B9:B10"/>
    <mergeCell ref="A13:A14"/>
    <mergeCell ref="B13:B14"/>
    <mergeCell ref="B23:B24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0863D-903C-4AF2-8CD1-975209598C4E}">
  <sheetPr>
    <tabColor rgb="FF002060"/>
  </sheetPr>
  <dimension ref="B12:AJ56"/>
  <sheetViews>
    <sheetView showGridLines="0" zoomScale="55" zoomScaleNormal="55" workbookViewId="0">
      <selection activeCell="B38" sqref="B38:I58"/>
    </sheetView>
  </sheetViews>
  <sheetFormatPr defaultRowHeight="14.5" x14ac:dyDescent="0.35"/>
  <cols>
    <col min="2" max="2" width="6.54296875" customWidth="1"/>
    <col min="3" max="3" width="8.453125" customWidth="1"/>
    <col min="4" max="4" width="1.26953125" customWidth="1"/>
    <col min="5" max="5" width="10.26953125" customWidth="1"/>
    <col min="6" max="6" width="9.7265625" customWidth="1"/>
    <col min="7" max="7" width="9.81640625" customWidth="1"/>
    <col min="8" max="8" width="1.81640625" customWidth="1"/>
    <col min="9" max="9" width="8.1796875" customWidth="1"/>
    <col min="10" max="10" width="6.81640625" bestFit="1" customWidth="1"/>
    <col min="11" max="11" width="10.1796875" customWidth="1"/>
    <col min="12" max="12" width="1.26953125" customWidth="1"/>
    <col min="13" max="13" width="7.453125" customWidth="1"/>
    <col min="14" max="14" width="9.453125" customWidth="1"/>
    <col min="15" max="15" width="1.1796875" customWidth="1"/>
    <col min="16" max="16" width="6.453125" customWidth="1"/>
    <col min="17" max="17" width="10.54296875" customWidth="1"/>
    <col min="18" max="18" width="8.54296875" customWidth="1"/>
    <col min="19" max="21" width="8.1796875" customWidth="1"/>
    <col min="22" max="22" width="1.54296875" customWidth="1"/>
    <col min="23" max="23" width="8.1796875" customWidth="1"/>
    <col min="24" max="24" width="10.26953125" customWidth="1"/>
    <col min="25" max="25" width="8.1796875" customWidth="1"/>
    <col min="26" max="26" width="2.1796875" customWidth="1"/>
    <col min="27" max="27" width="8.1796875" customWidth="1"/>
    <col min="28" max="28" width="12.1796875" customWidth="1"/>
    <col min="29" max="29" width="10.453125" customWidth="1"/>
    <col min="30" max="30" width="1.54296875" customWidth="1"/>
    <col min="31" max="32" width="8.1796875" customWidth="1"/>
    <col min="33" max="33" width="1.54296875" customWidth="1"/>
    <col min="34" max="36" width="8.1796875" customWidth="1"/>
  </cols>
  <sheetData>
    <row r="12" spans="2:36" x14ac:dyDescent="0.35">
      <c r="B12" s="382"/>
      <c r="C12" s="382"/>
      <c r="D12" s="382"/>
      <c r="E12" s="382"/>
      <c r="F12" s="382"/>
      <c r="G12" s="382"/>
      <c r="H12" s="382"/>
      <c r="I12" s="382"/>
      <c r="J12" s="382"/>
      <c r="K12" s="382"/>
      <c r="L12" s="382"/>
      <c r="M12" s="382"/>
      <c r="N12" s="382"/>
      <c r="O12" s="382"/>
      <c r="P12" s="382"/>
      <c r="Q12" s="382"/>
      <c r="R12" s="382"/>
      <c r="S12" s="382"/>
      <c r="T12" s="382"/>
      <c r="U12" s="382"/>
      <c r="V12" s="382"/>
      <c r="W12" s="382"/>
      <c r="X12" s="382"/>
      <c r="Y12" s="382"/>
      <c r="Z12" s="382"/>
      <c r="AA12" s="382"/>
      <c r="AB12" s="382"/>
      <c r="AC12" s="382"/>
      <c r="AD12" s="382"/>
      <c r="AE12" s="382"/>
      <c r="AF12" s="382"/>
      <c r="AG12" s="382"/>
      <c r="AH12" s="382"/>
      <c r="AI12" s="382"/>
      <c r="AJ12" s="382"/>
    </row>
    <row r="13" spans="2:36" x14ac:dyDescent="0.35">
      <c r="B13" s="383"/>
      <c r="C13" s="479"/>
      <c r="D13" s="479"/>
      <c r="E13" s="479"/>
      <c r="F13" s="479"/>
      <c r="G13" s="479"/>
      <c r="H13" s="392"/>
      <c r="I13" s="479"/>
      <c r="J13" s="479"/>
      <c r="K13" s="479"/>
      <c r="L13" s="479"/>
      <c r="M13" s="479"/>
      <c r="N13" s="479"/>
      <c r="O13" s="479"/>
      <c r="P13" s="479"/>
      <c r="Q13" s="479"/>
      <c r="R13" s="479"/>
      <c r="S13" s="382"/>
      <c r="T13" s="382"/>
      <c r="U13" s="392"/>
      <c r="V13" s="392"/>
      <c r="W13" s="392"/>
      <c r="X13" s="392"/>
      <c r="Y13" s="392"/>
      <c r="Z13" s="392"/>
      <c r="AA13" s="392"/>
      <c r="AB13" s="392"/>
      <c r="AC13" s="392"/>
      <c r="AD13" s="392"/>
      <c r="AE13" s="392"/>
      <c r="AF13" s="392"/>
      <c r="AG13" s="392"/>
      <c r="AH13" s="392"/>
      <c r="AI13" s="392"/>
      <c r="AJ13" s="382"/>
    </row>
    <row r="14" spans="2:36" x14ac:dyDescent="0.35">
      <c r="B14" s="382"/>
      <c r="C14" s="516" t="s">
        <v>0</v>
      </c>
      <c r="D14" s="480"/>
      <c r="E14" s="521" t="s">
        <v>414</v>
      </c>
      <c r="F14" s="521"/>
      <c r="G14" s="521"/>
      <c r="H14" s="382"/>
      <c r="I14" s="521" t="s">
        <v>415</v>
      </c>
      <c r="J14" s="521"/>
      <c r="K14" s="521"/>
      <c r="L14" s="383"/>
      <c r="M14" s="518" t="s">
        <v>296</v>
      </c>
      <c r="N14" s="518"/>
      <c r="O14" s="518"/>
      <c r="P14" s="518"/>
      <c r="Q14" s="518"/>
      <c r="R14" s="519" t="s">
        <v>416</v>
      </c>
      <c r="S14" s="382"/>
      <c r="T14" s="382"/>
      <c r="U14" s="522" t="s">
        <v>0</v>
      </c>
      <c r="V14" s="382"/>
      <c r="W14" s="518" t="s">
        <v>414</v>
      </c>
      <c r="X14" s="518"/>
      <c r="Y14" s="518"/>
      <c r="Z14" s="382"/>
      <c r="AA14" s="518" t="s">
        <v>415</v>
      </c>
      <c r="AB14" s="518"/>
      <c r="AC14" s="518"/>
      <c r="AD14" s="382"/>
      <c r="AE14" s="518" t="s">
        <v>296</v>
      </c>
      <c r="AF14" s="518"/>
      <c r="AG14" s="518"/>
      <c r="AH14" s="518"/>
      <c r="AI14" s="518"/>
      <c r="AJ14" s="519" t="s">
        <v>416</v>
      </c>
    </row>
    <row r="15" spans="2:36" x14ac:dyDescent="0.35">
      <c r="B15" s="382"/>
      <c r="C15" s="517"/>
      <c r="D15" s="385"/>
      <c r="E15" s="386" t="s">
        <v>320</v>
      </c>
      <c r="F15" s="386" t="s">
        <v>322</v>
      </c>
      <c r="G15" s="384" t="s">
        <v>324</v>
      </c>
      <c r="H15" s="382"/>
      <c r="I15" s="386" t="s">
        <v>320</v>
      </c>
      <c r="J15" s="386" t="s">
        <v>322</v>
      </c>
      <c r="K15" s="384" t="s">
        <v>324</v>
      </c>
      <c r="L15" s="387"/>
      <c r="M15" s="388" t="s">
        <v>297</v>
      </c>
      <c r="N15" s="388"/>
      <c r="O15" s="387"/>
      <c r="P15" s="388" t="s">
        <v>298</v>
      </c>
      <c r="Q15" s="389"/>
      <c r="R15" s="520"/>
      <c r="S15" s="382"/>
      <c r="T15" s="382"/>
      <c r="U15" s="517"/>
      <c r="V15" s="382"/>
      <c r="W15" s="386" t="s">
        <v>320</v>
      </c>
      <c r="X15" s="386" t="s">
        <v>417</v>
      </c>
      <c r="Y15" s="384" t="s">
        <v>324</v>
      </c>
      <c r="Z15" s="382"/>
      <c r="AA15" s="386" t="s">
        <v>320</v>
      </c>
      <c r="AB15" s="386" t="s">
        <v>418</v>
      </c>
      <c r="AC15" s="384" t="s">
        <v>324</v>
      </c>
      <c r="AD15" s="382"/>
      <c r="AE15" s="388" t="s">
        <v>297</v>
      </c>
      <c r="AF15" s="388"/>
      <c r="AG15" s="387"/>
      <c r="AH15" s="388" t="s">
        <v>401</v>
      </c>
      <c r="AI15" s="389"/>
      <c r="AJ15" s="520"/>
    </row>
    <row r="16" spans="2:36" x14ac:dyDescent="0.35">
      <c r="B16" s="382"/>
      <c r="C16" s="382" t="s">
        <v>30</v>
      </c>
      <c r="D16" s="382"/>
      <c r="E16" s="390">
        <v>53.867767333984375</v>
      </c>
      <c r="F16" s="390">
        <v>15.481729507446291</v>
      </c>
      <c r="G16" s="390">
        <v>38.386037826538086</v>
      </c>
      <c r="H16" s="390"/>
      <c r="I16" s="390">
        <v>71.004470825195313</v>
      </c>
      <c r="J16" s="390">
        <v>38.818126678466797</v>
      </c>
      <c r="K16" s="390">
        <v>32.186344146728516</v>
      </c>
      <c r="L16" s="387"/>
      <c r="M16" s="382">
        <v>2021</v>
      </c>
      <c r="N16" s="390" t="s">
        <v>299</v>
      </c>
      <c r="O16" s="387"/>
      <c r="P16" s="382">
        <v>2006</v>
      </c>
      <c r="Q16" s="390" t="s">
        <v>419</v>
      </c>
      <c r="R16" s="481" t="s">
        <v>420</v>
      </c>
      <c r="S16" s="382"/>
      <c r="T16" s="382"/>
      <c r="U16" s="382" t="s">
        <v>30</v>
      </c>
      <c r="V16" s="382"/>
      <c r="W16" s="390">
        <v>53.867767333984375</v>
      </c>
      <c r="X16" s="390">
        <v>12</v>
      </c>
      <c r="Y16" s="390">
        <v>41.867767333984375</v>
      </c>
      <c r="Z16" s="382"/>
      <c r="AA16" s="390">
        <v>71.004470825195313</v>
      </c>
      <c r="AB16" s="390">
        <v>28.29999923706055</v>
      </c>
      <c r="AC16" s="390">
        <v>42.704471588134766</v>
      </c>
      <c r="AD16" s="382"/>
      <c r="AE16" s="382">
        <v>2021</v>
      </c>
      <c r="AF16" s="390" t="s">
        <v>299</v>
      </c>
      <c r="AG16" s="387"/>
      <c r="AH16" s="382">
        <v>2014</v>
      </c>
      <c r="AI16" s="390" t="s">
        <v>419</v>
      </c>
      <c r="AJ16" s="481" t="s">
        <v>420</v>
      </c>
    </row>
    <row r="17" spans="2:36" x14ac:dyDescent="0.35">
      <c r="B17" s="482"/>
      <c r="C17" s="382" t="s">
        <v>31</v>
      </c>
      <c r="D17" s="382"/>
      <c r="E17" s="390">
        <v>35.109729766845703</v>
      </c>
      <c r="F17" s="390">
        <v>26.427959442138668</v>
      </c>
      <c r="G17" s="390">
        <v>8.6817703247070348</v>
      </c>
      <c r="H17" s="390"/>
      <c r="I17" s="390">
        <v>60.174953460693359</v>
      </c>
      <c r="J17" s="390">
        <v>49.544521331787109</v>
      </c>
      <c r="K17" s="390">
        <v>10.63043212890625</v>
      </c>
      <c r="L17" s="387"/>
      <c r="M17" s="382">
        <v>2023</v>
      </c>
      <c r="N17" s="390" t="s">
        <v>300</v>
      </c>
      <c r="O17" s="387"/>
      <c r="P17" s="382">
        <v>2019</v>
      </c>
      <c r="Q17" s="390" t="s">
        <v>300</v>
      </c>
      <c r="R17" s="481" t="s">
        <v>420</v>
      </c>
      <c r="S17" s="382"/>
      <c r="T17" s="482"/>
      <c r="U17" s="382" t="s">
        <v>31</v>
      </c>
      <c r="V17" s="382"/>
      <c r="W17" s="390">
        <v>35.109729766845703</v>
      </c>
      <c r="X17" s="390">
        <v>34.400001525878913</v>
      </c>
      <c r="Y17" s="390">
        <v>0.70972824096678977</v>
      </c>
      <c r="Z17" s="382"/>
      <c r="AA17" s="390">
        <v>60.174953460693359</v>
      </c>
      <c r="AB17" s="390">
        <v>67.800003051757813</v>
      </c>
      <c r="AC17" s="390">
        <v>-7.6250495910644531</v>
      </c>
      <c r="AD17" s="382"/>
      <c r="AE17" s="382">
        <v>2023</v>
      </c>
      <c r="AF17" s="390" t="s">
        <v>300</v>
      </c>
      <c r="AG17" s="387"/>
      <c r="AH17" s="382">
        <v>2021</v>
      </c>
      <c r="AI17" s="390" t="s">
        <v>300</v>
      </c>
      <c r="AJ17" s="481" t="s">
        <v>420</v>
      </c>
    </row>
    <row r="18" spans="2:36" x14ac:dyDescent="0.35">
      <c r="B18" s="382"/>
      <c r="C18" s="382" t="s">
        <v>33</v>
      </c>
      <c r="D18" s="382"/>
      <c r="E18" s="390">
        <v>31.91087532043457</v>
      </c>
      <c r="F18" s="390">
        <v>25.860233306884769</v>
      </c>
      <c r="G18" s="390">
        <v>6.0506420135498011</v>
      </c>
      <c r="H18" s="390"/>
      <c r="I18" s="390">
        <v>55.366111755371094</v>
      </c>
      <c r="J18" s="390">
        <v>55.400352478027337</v>
      </c>
      <c r="K18" s="390">
        <v>-3.4240722656242895E-2</v>
      </c>
      <c r="L18" s="387"/>
      <c r="M18" s="382">
        <v>2022</v>
      </c>
      <c r="N18" s="390" t="s">
        <v>301</v>
      </c>
      <c r="O18" s="387"/>
      <c r="P18" s="382">
        <v>2014</v>
      </c>
      <c r="Q18" s="390" t="s">
        <v>299</v>
      </c>
      <c r="R18" s="481" t="s">
        <v>420</v>
      </c>
      <c r="S18" s="382"/>
      <c r="T18" s="382"/>
      <c r="U18" s="382" t="s">
        <v>33</v>
      </c>
      <c r="V18" s="382"/>
      <c r="W18" s="390">
        <v>31.91087532043457</v>
      </c>
      <c r="X18" s="390">
        <v>15.39999961853027</v>
      </c>
      <c r="Y18" s="390">
        <v>16.5108757019043</v>
      </c>
      <c r="Z18" s="382"/>
      <c r="AA18" s="390">
        <v>55.366111755371094</v>
      </c>
      <c r="AB18" s="390">
        <v>50.5</v>
      </c>
      <c r="AC18" s="390">
        <v>4.8661117553710938</v>
      </c>
      <c r="AD18" s="382"/>
      <c r="AE18" s="382">
        <v>2022</v>
      </c>
      <c r="AF18" s="390" t="s">
        <v>301</v>
      </c>
      <c r="AG18" s="387"/>
      <c r="AH18" s="382">
        <v>2014</v>
      </c>
      <c r="AI18" s="390" t="s">
        <v>299</v>
      </c>
      <c r="AJ18" s="481" t="s">
        <v>420</v>
      </c>
    </row>
    <row r="19" spans="2:36" x14ac:dyDescent="0.35">
      <c r="B19" s="382"/>
      <c r="C19" s="382" t="s">
        <v>32</v>
      </c>
      <c r="D19" s="382"/>
      <c r="E19" s="390">
        <v>31.99846076965332</v>
      </c>
      <c r="F19" s="390">
        <v>24.88643646240234</v>
      </c>
      <c r="G19" s="390">
        <v>7.1120243072509801</v>
      </c>
      <c r="H19" s="390"/>
      <c r="I19" s="390">
        <v>57.939888000488281</v>
      </c>
      <c r="J19" s="390">
        <v>56.56500244140625</v>
      </c>
      <c r="K19" s="390">
        <v>1.3748855590820313</v>
      </c>
      <c r="L19" s="387"/>
      <c r="M19" s="382">
        <v>2021</v>
      </c>
      <c r="N19" s="390" t="s">
        <v>302</v>
      </c>
      <c r="O19" s="387"/>
      <c r="P19" s="382">
        <v>1998</v>
      </c>
      <c r="Q19" t="s">
        <v>303</v>
      </c>
      <c r="R19" s="481" t="s">
        <v>420</v>
      </c>
      <c r="S19" s="382"/>
      <c r="T19" s="382"/>
      <c r="U19" s="382" t="s">
        <v>32</v>
      </c>
      <c r="V19" s="382"/>
      <c r="W19" s="390">
        <v>31.99846076965332</v>
      </c>
      <c r="X19" s="390"/>
      <c r="Y19" s="390">
        <v>31.99846076965332</v>
      </c>
      <c r="Z19" s="382"/>
      <c r="AA19" s="390">
        <v>57.939888000488281</v>
      </c>
      <c r="AB19" s="390"/>
      <c r="AC19" s="390"/>
      <c r="AD19" s="382"/>
      <c r="AE19" s="382">
        <v>2021</v>
      </c>
      <c r="AF19" s="390" t="s">
        <v>302</v>
      </c>
      <c r="AG19" s="387"/>
      <c r="AH19" s="382" t="s">
        <v>96</v>
      </c>
      <c r="AI19" s="391"/>
      <c r="AJ19" s="481" t="s">
        <v>420</v>
      </c>
    </row>
    <row r="20" spans="2:36" x14ac:dyDescent="0.35">
      <c r="B20" s="382"/>
      <c r="C20" s="382" t="s">
        <v>39</v>
      </c>
      <c r="D20" s="382"/>
      <c r="E20" s="390">
        <v>10.865315437316895</v>
      </c>
      <c r="F20" s="390">
        <v>8.415013313293457</v>
      </c>
      <c r="G20" s="390">
        <v>2.4503021240234375</v>
      </c>
      <c r="H20" s="390"/>
      <c r="I20" s="390">
        <v>29.435735702514648</v>
      </c>
      <c r="J20" s="390">
        <v>23.458377838134769</v>
      </c>
      <c r="K20" s="390">
        <v>5.9773578643798793</v>
      </c>
      <c r="L20" s="387"/>
      <c r="M20" s="382">
        <v>2022</v>
      </c>
      <c r="N20" s="390" t="s">
        <v>304</v>
      </c>
      <c r="O20" s="387"/>
      <c r="P20" s="382">
        <v>2022</v>
      </c>
      <c r="Q20" s="390" t="s">
        <v>304</v>
      </c>
      <c r="R20" s="481" t="s">
        <v>420</v>
      </c>
      <c r="S20" s="382"/>
      <c r="T20" s="382"/>
      <c r="U20" s="382" t="s">
        <v>39</v>
      </c>
      <c r="V20" s="382"/>
      <c r="W20" s="390">
        <v>10.865315437316895</v>
      </c>
      <c r="X20" s="390">
        <v>5.3000001907348633</v>
      </c>
      <c r="Y20" s="390">
        <v>5.5653152465820313</v>
      </c>
      <c r="Z20" s="382"/>
      <c r="AA20" s="390">
        <v>29.435735702514648</v>
      </c>
      <c r="AB20" s="390">
        <v>19.60000038146973</v>
      </c>
      <c r="AC20" s="390">
        <v>9.8357353210449183</v>
      </c>
      <c r="AD20" s="382"/>
      <c r="AE20" s="382">
        <v>2022</v>
      </c>
      <c r="AF20" s="390" t="s">
        <v>304</v>
      </c>
      <c r="AG20" s="387"/>
      <c r="AH20" s="382">
        <v>2022</v>
      </c>
      <c r="AI20" s="390" t="s">
        <v>421</v>
      </c>
      <c r="AJ20" s="481" t="s">
        <v>420</v>
      </c>
    </row>
    <row r="21" spans="2:36" x14ac:dyDescent="0.35">
      <c r="B21" s="382"/>
      <c r="C21" s="382" t="s">
        <v>34</v>
      </c>
      <c r="D21" s="382"/>
      <c r="E21" s="390">
        <v>19.512697219848633</v>
      </c>
      <c r="F21" s="390">
        <v>14.04505443572998</v>
      </c>
      <c r="G21" s="390">
        <v>5.4676427841186523</v>
      </c>
      <c r="H21" s="390"/>
      <c r="I21" s="390">
        <v>41.222324371337891</v>
      </c>
      <c r="J21" s="390">
        <v>34.785388946533203</v>
      </c>
      <c r="K21" s="390">
        <v>6.4369354248046875</v>
      </c>
      <c r="L21" s="387"/>
      <c r="M21" s="382">
        <v>2022</v>
      </c>
      <c r="N21" s="390" t="s">
        <v>305</v>
      </c>
      <c r="O21" s="387"/>
      <c r="P21" s="382">
        <v>2022</v>
      </c>
      <c r="Q21" s="390" t="s">
        <v>305</v>
      </c>
      <c r="R21" s="481" t="s">
        <v>420</v>
      </c>
      <c r="S21" s="382"/>
      <c r="T21" s="382"/>
      <c r="U21" s="382" t="s">
        <v>34</v>
      </c>
      <c r="V21" s="382"/>
      <c r="W21" s="390">
        <v>19.512697219848633</v>
      </c>
      <c r="X21" s="390">
        <v>14.39999961853027</v>
      </c>
      <c r="Y21" s="390">
        <v>5.1126976013183629</v>
      </c>
      <c r="Z21" s="382"/>
      <c r="AA21" s="390">
        <v>41.222324371337891</v>
      </c>
      <c r="AB21" s="390">
        <v>33.799999237060547</v>
      </c>
      <c r="AC21" s="390">
        <v>7.4223251342773438</v>
      </c>
      <c r="AD21" s="382"/>
      <c r="AE21" s="382">
        <v>2022</v>
      </c>
      <c r="AF21" s="390" t="s">
        <v>305</v>
      </c>
      <c r="AG21" s="387"/>
      <c r="AH21" s="382">
        <v>2021</v>
      </c>
      <c r="AI21" s="390" t="s">
        <v>305</v>
      </c>
      <c r="AJ21" s="481" t="s">
        <v>420</v>
      </c>
    </row>
    <row r="22" spans="2:36" x14ac:dyDescent="0.35">
      <c r="B22" s="382"/>
      <c r="C22" s="382" t="s">
        <v>35</v>
      </c>
      <c r="D22" s="382"/>
      <c r="E22" s="390">
        <v>15.846808433532715</v>
      </c>
      <c r="F22" s="390">
        <v>9.4800472259521484</v>
      </c>
      <c r="G22" s="390">
        <v>6.3667612075805664</v>
      </c>
      <c r="H22" s="390"/>
      <c r="I22" s="390">
        <v>40.369815826416016</v>
      </c>
      <c r="J22" s="390">
        <v>29.931489944458011</v>
      </c>
      <c r="K22" s="390">
        <v>10.438325881958004</v>
      </c>
      <c r="L22" s="387"/>
      <c r="M22" s="382">
        <v>2023</v>
      </c>
      <c r="N22" s="390" t="s">
        <v>306</v>
      </c>
      <c r="O22" s="387"/>
      <c r="P22" s="382">
        <v>2022</v>
      </c>
      <c r="Q22" s="390" t="s">
        <v>306</v>
      </c>
      <c r="R22" s="481" t="s">
        <v>420</v>
      </c>
      <c r="S22" s="382"/>
      <c r="T22" s="382"/>
      <c r="U22" s="382" t="s">
        <v>35</v>
      </c>
      <c r="V22" s="382"/>
      <c r="W22" s="390">
        <v>15.846808433532715</v>
      </c>
      <c r="X22" s="390">
        <v>6.9000000953674316</v>
      </c>
      <c r="Y22" s="390">
        <v>8.9468083381652832</v>
      </c>
      <c r="Z22" s="382"/>
      <c r="AA22" s="390">
        <v>40.369815826416016</v>
      </c>
      <c r="AB22" s="390">
        <v>25.70000076293945</v>
      </c>
      <c r="AC22" s="390">
        <v>14.669815063476566</v>
      </c>
      <c r="AD22" s="382"/>
      <c r="AE22" s="382">
        <v>2023</v>
      </c>
      <c r="AF22" s="390" t="s">
        <v>306</v>
      </c>
      <c r="AG22" s="387"/>
      <c r="AH22" s="382">
        <v>2022</v>
      </c>
      <c r="AI22" s="390" t="s">
        <v>306</v>
      </c>
      <c r="AJ22" s="481" t="s">
        <v>420</v>
      </c>
    </row>
    <row r="23" spans="2:36" x14ac:dyDescent="0.35">
      <c r="B23" s="382"/>
      <c r="C23" s="382" t="s">
        <v>36</v>
      </c>
      <c r="D23" s="382"/>
      <c r="E23" s="390">
        <v>15.566752433776855</v>
      </c>
      <c r="F23" s="390">
        <v>8.6418218612670898</v>
      </c>
      <c r="G23" s="390">
        <v>6.9249305725097656</v>
      </c>
      <c r="H23" s="390"/>
      <c r="I23" s="390">
        <v>38.657855987548828</v>
      </c>
      <c r="J23" s="390">
        <v>27.488307952880859</v>
      </c>
      <c r="K23" s="390">
        <v>11.169548034667969</v>
      </c>
      <c r="L23" s="387"/>
      <c r="M23" s="382">
        <v>2023</v>
      </c>
      <c r="N23" s="390" t="s">
        <v>307</v>
      </c>
      <c r="O23" s="387"/>
      <c r="P23" s="382">
        <v>2022</v>
      </c>
      <c r="Q23" s="390" t="s">
        <v>307</v>
      </c>
      <c r="R23" s="481" t="s">
        <v>420</v>
      </c>
      <c r="S23" s="382"/>
      <c r="T23" s="382"/>
      <c r="U23" s="382" t="s">
        <v>36</v>
      </c>
      <c r="V23" s="382"/>
      <c r="W23" s="390">
        <v>15.566752433776855</v>
      </c>
      <c r="X23" s="390">
        <v>8.6999998092651367</v>
      </c>
      <c r="Y23" s="390">
        <v>6.8667526245117188</v>
      </c>
      <c r="Z23" s="382"/>
      <c r="AA23" s="390">
        <v>38.657855987548828</v>
      </c>
      <c r="AB23" s="390">
        <v>29.79999923706055</v>
      </c>
      <c r="AC23" s="390">
        <v>8.8578567504882777</v>
      </c>
      <c r="AD23" s="382"/>
      <c r="AE23" s="382">
        <v>2023</v>
      </c>
      <c r="AF23" s="390" t="s">
        <v>307</v>
      </c>
      <c r="AG23" s="387"/>
      <c r="AH23" s="382">
        <v>2022</v>
      </c>
      <c r="AI23" s="390" t="s">
        <v>307</v>
      </c>
      <c r="AJ23" s="481" t="s">
        <v>420</v>
      </c>
    </row>
    <row r="24" spans="2:36" x14ac:dyDescent="0.35">
      <c r="B24" s="382"/>
      <c r="C24" s="382" t="s">
        <v>38</v>
      </c>
      <c r="D24" s="382"/>
      <c r="E24" s="390">
        <v>12.367045402526855</v>
      </c>
      <c r="F24" s="390">
        <v>5.6085600852966309</v>
      </c>
      <c r="G24" s="390">
        <v>6.7584853172302246</v>
      </c>
      <c r="H24" s="390"/>
      <c r="I24" s="390">
        <v>31.323837280273438</v>
      </c>
      <c r="J24" s="390">
        <v>19.904827117919918</v>
      </c>
      <c r="K24" s="390">
        <v>11.419010162353519</v>
      </c>
      <c r="L24" s="387"/>
      <c r="M24" s="382">
        <v>2022</v>
      </c>
      <c r="N24" s="390" t="s">
        <v>308</v>
      </c>
      <c r="O24" s="387"/>
      <c r="P24" s="382">
        <v>2022</v>
      </c>
      <c r="Q24" s="390" t="s">
        <v>309</v>
      </c>
      <c r="R24" s="481" t="s">
        <v>420</v>
      </c>
      <c r="S24" s="382"/>
      <c r="T24" s="382"/>
      <c r="U24" s="382" t="s">
        <v>38</v>
      </c>
      <c r="V24" s="382"/>
      <c r="W24" s="390">
        <v>12.367045402526855</v>
      </c>
      <c r="X24" s="390">
        <v>7.9000000953674316</v>
      </c>
      <c r="Y24" s="390">
        <v>4.4670453071594238</v>
      </c>
      <c r="Z24" s="382"/>
      <c r="AA24" s="390">
        <v>31.323837280273438</v>
      </c>
      <c r="AB24" s="390">
        <v>21.10000038146973</v>
      </c>
      <c r="AC24" s="390">
        <v>10.223836898803707</v>
      </c>
      <c r="AD24" s="382"/>
      <c r="AE24" s="382">
        <v>2022</v>
      </c>
      <c r="AF24" s="390" t="s">
        <v>308</v>
      </c>
      <c r="AG24" s="387"/>
      <c r="AH24" s="382">
        <v>2022</v>
      </c>
      <c r="AI24" s="390" t="s">
        <v>309</v>
      </c>
      <c r="AJ24" s="481" t="s">
        <v>420</v>
      </c>
    </row>
    <row r="25" spans="2:36" x14ac:dyDescent="0.35">
      <c r="B25" s="382"/>
      <c r="C25" s="382" t="s">
        <v>41</v>
      </c>
      <c r="D25" s="382"/>
      <c r="E25" s="390">
        <v>9.1588373184204102</v>
      </c>
      <c r="F25" s="390">
        <v>5.4037213325500488</v>
      </c>
      <c r="G25" s="390">
        <v>3.7551159858703613</v>
      </c>
      <c r="H25" s="390"/>
      <c r="I25" s="390">
        <v>21.749509811401367</v>
      </c>
      <c r="J25" s="390">
        <v>15.183597564697269</v>
      </c>
      <c r="K25" s="390">
        <v>6.565912246704098</v>
      </c>
      <c r="L25" s="387"/>
      <c r="M25" s="382">
        <v>2022</v>
      </c>
      <c r="N25" s="390" t="s">
        <v>310</v>
      </c>
      <c r="O25" s="387"/>
      <c r="P25" s="382">
        <v>2021</v>
      </c>
      <c r="Q25" s="390" t="s">
        <v>311</v>
      </c>
      <c r="R25" s="481" t="s">
        <v>420</v>
      </c>
      <c r="S25" s="382"/>
      <c r="T25" s="382"/>
      <c r="U25" s="382" t="s">
        <v>41</v>
      </c>
      <c r="V25" s="382"/>
      <c r="W25" s="390">
        <v>9.1588373184204102</v>
      </c>
      <c r="X25" s="390">
        <v>10</v>
      </c>
      <c r="Y25" s="390">
        <v>-0.84116268157958984</v>
      </c>
      <c r="Z25" s="382"/>
      <c r="AA25" s="390">
        <v>21.749509811401367</v>
      </c>
      <c r="AB25" s="390">
        <v>29</v>
      </c>
      <c r="AC25" s="390">
        <v>-7.2504901885986328</v>
      </c>
      <c r="AD25" s="382"/>
      <c r="AE25" s="382">
        <v>2022</v>
      </c>
      <c r="AF25" s="390" t="s">
        <v>310</v>
      </c>
      <c r="AG25" s="387"/>
      <c r="AH25" s="382">
        <v>2021</v>
      </c>
      <c r="AI25" s="390" t="s">
        <v>310</v>
      </c>
      <c r="AJ25" s="481" t="s">
        <v>420</v>
      </c>
    </row>
    <row r="26" spans="2:36" x14ac:dyDescent="0.35">
      <c r="B26" s="382"/>
      <c r="C26" s="382" t="s">
        <v>43</v>
      </c>
      <c r="D26" s="382"/>
      <c r="E26" s="390">
        <v>8.9458808898925781</v>
      </c>
      <c r="F26" s="390">
        <v>4.4063611030578613</v>
      </c>
      <c r="G26" s="390">
        <v>4.5395197868347168</v>
      </c>
      <c r="H26" s="390"/>
      <c r="I26" s="390">
        <v>19.437280654907227</v>
      </c>
      <c r="J26" s="390">
        <v>12.941328048706049</v>
      </c>
      <c r="K26" s="390">
        <v>6.4959526062011772</v>
      </c>
      <c r="L26" s="387"/>
      <c r="M26" s="382">
        <v>2022</v>
      </c>
      <c r="N26" s="390" t="s">
        <v>307</v>
      </c>
      <c r="O26" s="387"/>
      <c r="P26" s="382">
        <v>2023</v>
      </c>
      <c r="Q26" s="390" t="s">
        <v>311</v>
      </c>
      <c r="R26" s="481" t="s">
        <v>420</v>
      </c>
      <c r="S26" s="382"/>
      <c r="T26" s="382"/>
      <c r="U26" s="382" t="s">
        <v>43</v>
      </c>
      <c r="V26" s="382"/>
      <c r="W26" s="390">
        <v>8.9458808898925781</v>
      </c>
      <c r="X26" s="390">
        <v>6.5999999046325684</v>
      </c>
      <c r="Y26" s="390">
        <v>2.3458809852600098</v>
      </c>
      <c r="Z26" s="382"/>
      <c r="AA26" s="390">
        <v>19.437280654907227</v>
      </c>
      <c r="AB26" s="390">
        <v>14.30000019073486</v>
      </c>
      <c r="AC26" s="390">
        <v>5.1372804641723668</v>
      </c>
      <c r="AD26" s="382"/>
      <c r="AE26" s="382">
        <v>2022</v>
      </c>
      <c r="AF26" s="390" t="s">
        <v>307</v>
      </c>
      <c r="AG26" s="387"/>
      <c r="AH26" s="382">
        <v>2022</v>
      </c>
      <c r="AI26" s="390" t="s">
        <v>311</v>
      </c>
      <c r="AJ26" s="481" t="s">
        <v>420</v>
      </c>
    </row>
    <row r="27" spans="2:36" x14ac:dyDescent="0.35">
      <c r="B27" s="382"/>
      <c r="C27" s="382" t="s">
        <v>40</v>
      </c>
      <c r="D27" s="382"/>
      <c r="E27" s="390">
        <v>10.268985748291016</v>
      </c>
      <c r="F27" s="390">
        <v>4.691251277923584</v>
      </c>
      <c r="G27" s="390">
        <v>5.5777344703674316</v>
      </c>
      <c r="H27" s="390"/>
      <c r="I27" s="390">
        <v>31.975204467773438</v>
      </c>
      <c r="J27" s="390">
        <v>21.77182579040527</v>
      </c>
      <c r="K27" s="390">
        <v>10.203378677368168</v>
      </c>
      <c r="L27" s="387"/>
      <c r="M27" s="382">
        <v>2022</v>
      </c>
      <c r="N27" s="390" t="s">
        <v>312</v>
      </c>
      <c r="O27" s="387"/>
      <c r="P27" s="382">
        <v>2022</v>
      </c>
      <c r="Q27" s="390" t="s">
        <v>312</v>
      </c>
      <c r="R27" s="481" t="s">
        <v>420</v>
      </c>
      <c r="S27" s="382"/>
      <c r="T27" s="382"/>
      <c r="U27" s="382" t="s">
        <v>40</v>
      </c>
      <c r="V27" s="382"/>
      <c r="W27" s="390">
        <v>10.268985748291016</v>
      </c>
      <c r="X27" s="390">
        <v>6.1999998092651367</v>
      </c>
      <c r="Y27" s="390">
        <v>4.0689859390258789</v>
      </c>
      <c r="Z27" s="382"/>
      <c r="AA27" s="390">
        <v>31.975204467773438</v>
      </c>
      <c r="AB27" s="390">
        <v>28.60000038146973</v>
      </c>
      <c r="AC27" s="390">
        <v>3.3752040863037074</v>
      </c>
      <c r="AD27" s="382"/>
      <c r="AE27" s="382">
        <v>2022</v>
      </c>
      <c r="AF27" s="390" t="s">
        <v>312</v>
      </c>
      <c r="AG27" s="387"/>
      <c r="AH27" s="382">
        <v>2022</v>
      </c>
      <c r="AI27" s="390" t="s">
        <v>312</v>
      </c>
      <c r="AJ27" s="481" t="s">
        <v>420</v>
      </c>
    </row>
    <row r="28" spans="2:36" x14ac:dyDescent="0.35">
      <c r="B28" s="482"/>
      <c r="C28" s="382" t="s">
        <v>37</v>
      </c>
      <c r="D28" s="382"/>
      <c r="E28" s="390">
        <v>12.462396621704102</v>
      </c>
      <c r="F28" s="390">
        <v>9.4852790832519531</v>
      </c>
      <c r="G28" s="390">
        <v>2.9771175384521484</v>
      </c>
      <c r="H28" s="390"/>
      <c r="I28" s="390">
        <v>37.667442321777344</v>
      </c>
      <c r="J28" s="390">
        <v>32.223312377929688</v>
      </c>
      <c r="K28" s="390">
        <v>5.4441299438476563</v>
      </c>
      <c r="L28" s="387"/>
      <c r="M28" s="382">
        <v>2022</v>
      </c>
      <c r="N28" s="390" t="s">
        <v>313</v>
      </c>
      <c r="O28" s="387"/>
      <c r="P28" s="382">
        <v>2022</v>
      </c>
      <c r="Q28" s="390" t="s">
        <v>313</v>
      </c>
      <c r="R28" s="481" t="s">
        <v>420</v>
      </c>
      <c r="S28" s="482"/>
      <c r="T28" s="382"/>
      <c r="U28" s="382" t="s">
        <v>37</v>
      </c>
      <c r="V28" s="482"/>
      <c r="W28" s="390">
        <v>12.462396621704102</v>
      </c>
      <c r="X28" s="390">
        <v>3.2999999523162842</v>
      </c>
      <c r="Y28" s="390">
        <v>9.1623966693878174</v>
      </c>
      <c r="Z28" s="482"/>
      <c r="AA28" s="390">
        <v>37.667442321777344</v>
      </c>
      <c r="AB28" s="390">
        <v>17.20000076293945</v>
      </c>
      <c r="AC28" s="390">
        <v>20.467441558837894</v>
      </c>
      <c r="AD28" s="482"/>
      <c r="AE28" s="382">
        <v>2022</v>
      </c>
      <c r="AF28" s="390" t="s">
        <v>313</v>
      </c>
      <c r="AG28" s="387"/>
      <c r="AH28" s="382">
        <v>2022</v>
      </c>
      <c r="AI28" s="390" t="s">
        <v>313</v>
      </c>
      <c r="AJ28" s="481" t="s">
        <v>420</v>
      </c>
    </row>
    <row r="29" spans="2:36" x14ac:dyDescent="0.35">
      <c r="B29" s="382"/>
      <c r="C29" s="382" t="s">
        <v>42</v>
      </c>
      <c r="D29" s="382"/>
      <c r="E29" s="390">
        <v>9.0519723892211914</v>
      </c>
      <c r="F29" s="390">
        <v>4.3445672988891602</v>
      </c>
      <c r="G29" s="390">
        <v>4.7074050903320313</v>
      </c>
      <c r="H29" s="390"/>
      <c r="I29" s="390">
        <v>29.323764801025391</v>
      </c>
      <c r="J29" s="390">
        <v>23.22365570068359</v>
      </c>
      <c r="K29" s="390">
        <v>6.1001091003418004</v>
      </c>
      <c r="L29" s="387"/>
      <c r="M29" s="382">
        <v>2022</v>
      </c>
      <c r="N29" s="390" t="s">
        <v>314</v>
      </c>
      <c r="O29" s="387"/>
      <c r="P29" s="382">
        <v>2021</v>
      </c>
      <c r="Q29" s="390" t="s">
        <v>315</v>
      </c>
      <c r="R29" s="481" t="s">
        <v>420</v>
      </c>
      <c r="S29" s="382"/>
      <c r="T29" s="482"/>
      <c r="U29" s="382" t="s">
        <v>42</v>
      </c>
      <c r="V29" s="382"/>
      <c r="W29" s="390">
        <v>9.0519723892211914</v>
      </c>
      <c r="X29" s="390">
        <v>5.0999999046325684</v>
      </c>
      <c r="Y29" s="390">
        <v>3.951972484588623</v>
      </c>
      <c r="Z29" s="382"/>
      <c r="AA29" s="390">
        <v>29.323764801025391</v>
      </c>
      <c r="AB29" s="390">
        <v>20.39999961853027</v>
      </c>
      <c r="AC29" s="390">
        <v>8.9237651824951207</v>
      </c>
      <c r="AD29" s="382"/>
      <c r="AE29" s="382">
        <v>2022</v>
      </c>
      <c r="AF29" s="390" t="s">
        <v>314</v>
      </c>
      <c r="AG29" s="387"/>
      <c r="AH29" s="382">
        <v>2022</v>
      </c>
      <c r="AI29" s="390" t="s">
        <v>422</v>
      </c>
      <c r="AJ29" s="481" t="s">
        <v>420</v>
      </c>
    </row>
    <row r="30" spans="2:36" x14ac:dyDescent="0.35">
      <c r="B30" s="482"/>
      <c r="C30" s="382" t="s">
        <v>45</v>
      </c>
      <c r="D30" s="382"/>
      <c r="E30" s="390">
        <v>6.5896177291870117</v>
      </c>
      <c r="F30" s="390">
        <v>3.323236227035522</v>
      </c>
      <c r="G30" s="390">
        <v>3.2663815021514897</v>
      </c>
      <c r="H30" s="390"/>
      <c r="I30" s="390">
        <v>20.874841690063477</v>
      </c>
      <c r="J30" s="390">
        <v>14.052096366882321</v>
      </c>
      <c r="K30" s="390">
        <v>6.8227453231811559</v>
      </c>
      <c r="L30" s="387"/>
      <c r="M30" s="382">
        <v>2023</v>
      </c>
      <c r="N30" s="390" t="s">
        <v>313</v>
      </c>
      <c r="O30" s="387"/>
      <c r="P30" s="382">
        <v>2022</v>
      </c>
      <c r="Q30" s="390" t="s">
        <v>313</v>
      </c>
      <c r="R30" s="481" t="s">
        <v>420</v>
      </c>
      <c r="S30" s="482"/>
      <c r="T30" s="382"/>
      <c r="U30" s="382" t="s">
        <v>45</v>
      </c>
      <c r="V30" s="482"/>
      <c r="W30" s="390">
        <v>6.5896177291870117</v>
      </c>
      <c r="X30" s="390">
        <v>3.2999999523162842</v>
      </c>
      <c r="Y30" s="390">
        <v>3.2896177768707275</v>
      </c>
      <c r="Z30" s="482"/>
      <c r="AA30" s="390">
        <v>20.874841690063477</v>
      </c>
      <c r="AB30" s="390">
        <v>16.60000038146973</v>
      </c>
      <c r="AC30" s="390">
        <v>4.2748413085937464</v>
      </c>
      <c r="AD30" s="482"/>
      <c r="AE30" s="382">
        <v>2023</v>
      </c>
      <c r="AF30" s="390" t="s">
        <v>313</v>
      </c>
      <c r="AG30" s="387"/>
      <c r="AH30" s="382">
        <v>2022</v>
      </c>
      <c r="AI30" s="390" t="s">
        <v>313</v>
      </c>
      <c r="AJ30" s="481" t="s">
        <v>420</v>
      </c>
    </row>
    <row r="31" spans="2:36" x14ac:dyDescent="0.35">
      <c r="B31" s="382"/>
      <c r="C31" s="382" t="s">
        <v>44</v>
      </c>
      <c r="D31" s="382"/>
      <c r="E31" s="390">
        <v>8.1207027435302734</v>
      </c>
      <c r="F31" s="390">
        <v>2.5446944236755371</v>
      </c>
      <c r="G31" s="390">
        <v>5.5760083198547363</v>
      </c>
      <c r="H31" s="390"/>
      <c r="I31" s="390">
        <v>20.98236083984375</v>
      </c>
      <c r="J31" s="390">
        <v>10.907662391662599</v>
      </c>
      <c r="K31" s="390">
        <v>10.074698448181151</v>
      </c>
      <c r="L31" s="387"/>
      <c r="M31" s="382">
        <v>2022</v>
      </c>
      <c r="N31" s="390" t="s">
        <v>316</v>
      </c>
      <c r="O31" s="387"/>
      <c r="P31" s="382">
        <v>2022</v>
      </c>
      <c r="Q31" s="390" t="s">
        <v>316</v>
      </c>
      <c r="R31" s="481" t="s">
        <v>168</v>
      </c>
      <c r="S31" s="382"/>
      <c r="T31" s="482"/>
      <c r="U31" s="382" t="s">
        <v>44</v>
      </c>
      <c r="V31" s="382"/>
      <c r="W31" s="390">
        <v>8.1207027435302734</v>
      </c>
      <c r="X31" s="390">
        <v>3.9000000953674299</v>
      </c>
      <c r="Y31" s="390">
        <v>4.2207026481628436</v>
      </c>
      <c r="Z31" s="382"/>
      <c r="AA31" s="390">
        <v>20.98236083984375</v>
      </c>
      <c r="AB31" s="390">
        <v>30.100000381469702</v>
      </c>
      <c r="AC31" s="390">
        <v>-9.1176395416259517</v>
      </c>
      <c r="AD31" s="382"/>
      <c r="AE31" s="382">
        <v>2022</v>
      </c>
      <c r="AF31" s="390" t="s">
        <v>316</v>
      </c>
      <c r="AG31" s="387"/>
      <c r="AH31" s="382">
        <v>2022</v>
      </c>
      <c r="AI31" s="390" t="s">
        <v>308</v>
      </c>
      <c r="AJ31" s="481" t="s">
        <v>168</v>
      </c>
    </row>
    <row r="32" spans="2:36" x14ac:dyDescent="0.35">
      <c r="B32" s="382"/>
      <c r="C32" s="382" t="s">
        <v>46</v>
      </c>
      <c r="D32" s="382"/>
      <c r="E32" s="390">
        <v>3.9979178905487061</v>
      </c>
      <c r="F32" s="390">
        <v>0.76119136810302734</v>
      </c>
      <c r="G32" s="390">
        <v>3.2367265224456787</v>
      </c>
      <c r="H32" s="390"/>
      <c r="I32" s="390">
        <v>14.31268310546875</v>
      </c>
      <c r="J32" s="390">
        <v>6.4274005889892578</v>
      </c>
      <c r="K32" s="390">
        <v>7.8852825164794922</v>
      </c>
      <c r="L32" s="387"/>
      <c r="M32" s="382">
        <v>2022</v>
      </c>
      <c r="N32" s="390" t="s">
        <v>310</v>
      </c>
      <c r="O32" s="387"/>
      <c r="P32" s="382">
        <v>2022</v>
      </c>
      <c r="Q32" s="390" t="s">
        <v>310</v>
      </c>
      <c r="R32" s="481" t="s">
        <v>420</v>
      </c>
      <c r="S32" s="382"/>
      <c r="T32" s="382"/>
      <c r="U32" s="382" t="s">
        <v>46</v>
      </c>
      <c r="V32" s="382"/>
      <c r="W32" s="390">
        <v>3.9979178905487061</v>
      </c>
      <c r="X32" s="390">
        <v>0.30000001192092901</v>
      </c>
      <c r="Y32" s="390">
        <v>3.6979178786277771</v>
      </c>
      <c r="Z32" s="382"/>
      <c r="AA32" s="390">
        <v>14.31268310546875</v>
      </c>
      <c r="AB32" s="390">
        <v>4.4000000953674316</v>
      </c>
      <c r="AC32" s="390">
        <v>9.9126830101013184</v>
      </c>
      <c r="AD32" s="382"/>
      <c r="AE32" s="382">
        <v>2022</v>
      </c>
      <c r="AF32" s="390" t="s">
        <v>310</v>
      </c>
      <c r="AG32" s="387"/>
      <c r="AH32" s="382">
        <v>2022</v>
      </c>
      <c r="AI32" s="390" t="s">
        <v>310</v>
      </c>
      <c r="AJ32" s="481" t="s">
        <v>420</v>
      </c>
    </row>
    <row r="33" spans="2:36" x14ac:dyDescent="0.35">
      <c r="B33" s="382"/>
      <c r="C33" s="392" t="s">
        <v>47</v>
      </c>
      <c r="D33" s="392"/>
      <c r="E33" s="393">
        <v>3.2169833183288574</v>
      </c>
      <c r="F33" s="393">
        <v>0.87062406539916992</v>
      </c>
      <c r="G33" s="393">
        <v>2.3463592529296875</v>
      </c>
      <c r="H33" s="393"/>
      <c r="I33" s="393">
        <v>11.219173431396484</v>
      </c>
      <c r="J33" s="393">
        <v>4.7181735038757324</v>
      </c>
      <c r="K33" s="393">
        <v>6.500999927520752</v>
      </c>
      <c r="L33" s="384"/>
      <c r="M33" s="392">
        <v>2022</v>
      </c>
      <c r="N33" s="393" t="s">
        <v>317</v>
      </c>
      <c r="O33" s="384"/>
      <c r="P33" s="392">
        <v>2022</v>
      </c>
      <c r="Q33" s="393" t="s">
        <v>317</v>
      </c>
      <c r="R33" s="483" t="s">
        <v>420</v>
      </c>
      <c r="S33" s="382"/>
      <c r="T33" s="382"/>
      <c r="U33" s="392" t="s">
        <v>47</v>
      </c>
      <c r="V33" s="392"/>
      <c r="W33" s="393">
        <v>3.2169833183288574</v>
      </c>
      <c r="X33" s="393">
        <v>2.0999999046325679</v>
      </c>
      <c r="Y33" s="393">
        <v>1.1169834136962895</v>
      </c>
      <c r="Z33" s="392"/>
      <c r="AA33" s="393">
        <v>11.219173431396484</v>
      </c>
      <c r="AB33" s="393">
        <v>8.1000003814697266</v>
      </c>
      <c r="AC33" s="393">
        <v>3.1191730499267578</v>
      </c>
      <c r="AD33" s="392"/>
      <c r="AE33" s="392">
        <v>2022</v>
      </c>
      <c r="AF33" s="393" t="s">
        <v>317</v>
      </c>
      <c r="AG33" s="384"/>
      <c r="AH33" s="392">
        <v>2022</v>
      </c>
      <c r="AI33" s="393" t="s">
        <v>317</v>
      </c>
      <c r="AJ33" s="483" t="s">
        <v>420</v>
      </c>
    </row>
    <row r="34" spans="2:36" x14ac:dyDescent="0.35">
      <c r="C34" s="382" t="s">
        <v>423</v>
      </c>
      <c r="E34">
        <v>0.81664353176542437</v>
      </c>
      <c r="H34" s="382"/>
      <c r="I34" s="382" t="s">
        <v>423</v>
      </c>
      <c r="L34" s="387"/>
      <c r="N34" s="7"/>
      <c r="O34" s="387"/>
      <c r="P34" s="7"/>
      <c r="R34" s="387"/>
      <c r="T34" s="382"/>
    </row>
    <row r="35" spans="2:36" x14ac:dyDescent="0.35">
      <c r="C35" s="484" t="s">
        <v>424</v>
      </c>
      <c r="D35" s="89"/>
      <c r="E35" s="89">
        <v>0.66885424095170076</v>
      </c>
      <c r="H35" s="382"/>
      <c r="I35" s="484" t="s">
        <v>424</v>
      </c>
      <c r="J35" s="89"/>
      <c r="L35" s="387"/>
      <c r="R35" s="387"/>
      <c r="U35" s="382" t="s">
        <v>425</v>
      </c>
    </row>
    <row r="36" spans="2:36" x14ac:dyDescent="0.35">
      <c r="C36" s="382" t="s">
        <v>426</v>
      </c>
      <c r="D36" s="382"/>
      <c r="H36" s="382"/>
      <c r="I36" s="382" t="s">
        <v>426</v>
      </c>
      <c r="J36" s="382"/>
      <c r="U36" s="382" t="s">
        <v>427</v>
      </c>
    </row>
    <row r="37" spans="2:36" x14ac:dyDescent="0.35">
      <c r="B37" s="382"/>
      <c r="C37" s="382"/>
      <c r="D37" s="382"/>
      <c r="E37" s="382"/>
      <c r="F37" s="382"/>
      <c r="G37" s="382"/>
      <c r="H37" s="382"/>
      <c r="I37" s="382"/>
      <c r="J37" s="485"/>
      <c r="K37" s="485"/>
      <c r="L37" s="485"/>
      <c r="M37" s="485"/>
      <c r="N37" s="485"/>
      <c r="O37" s="485"/>
      <c r="P37" s="485"/>
      <c r="Q37" s="382"/>
      <c r="R37" s="485"/>
      <c r="S37" s="382"/>
      <c r="T37" s="382"/>
      <c r="U37" s="382" t="s">
        <v>428</v>
      </c>
      <c r="V37" s="382"/>
      <c r="W37" s="382"/>
      <c r="X37" s="382"/>
      <c r="Y37" s="382"/>
      <c r="Z37" s="382"/>
      <c r="AA37" s="382"/>
      <c r="AB37" s="382"/>
      <c r="AC37" s="382"/>
      <c r="AD37" s="382"/>
      <c r="AE37" s="382"/>
      <c r="AF37" s="382"/>
      <c r="AG37" s="382"/>
      <c r="AH37" s="382"/>
      <c r="AI37" s="382"/>
      <c r="AJ37" s="382"/>
    </row>
    <row r="38" spans="2:36" x14ac:dyDescent="0.35">
      <c r="G38" s="4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</row>
    <row r="39" spans="2:36" x14ac:dyDescent="0.35">
      <c r="E39" s="7"/>
      <c r="F39" s="7"/>
      <c r="G39" s="71"/>
      <c r="S39" s="6"/>
      <c r="T39" s="6"/>
      <c r="U39" s="6" t="s">
        <v>429</v>
      </c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</row>
    <row r="40" spans="2:36" x14ac:dyDescent="0.35">
      <c r="E40" s="7"/>
      <c r="F40" s="7"/>
      <c r="G40" s="71"/>
      <c r="S40" s="6"/>
      <c r="T40" s="6"/>
      <c r="U40" s="6" t="s">
        <v>430</v>
      </c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</row>
    <row r="41" spans="2:36" x14ac:dyDescent="0.35">
      <c r="E41" s="7"/>
      <c r="F41" s="7"/>
      <c r="G41" s="71"/>
    </row>
    <row r="42" spans="2:36" x14ac:dyDescent="0.35">
      <c r="E42" s="7"/>
      <c r="F42" s="7"/>
      <c r="G42" s="71"/>
    </row>
    <row r="43" spans="2:36" x14ac:dyDescent="0.35">
      <c r="E43" s="7"/>
      <c r="F43" s="7"/>
      <c r="G43" s="71"/>
    </row>
    <row r="44" spans="2:36" x14ac:dyDescent="0.35">
      <c r="E44" s="7"/>
      <c r="F44" s="7"/>
      <c r="G44" s="71"/>
    </row>
    <row r="45" spans="2:36" x14ac:dyDescent="0.35">
      <c r="E45" s="7"/>
      <c r="F45" s="7"/>
      <c r="G45" s="71"/>
    </row>
    <row r="46" spans="2:36" x14ac:dyDescent="0.35">
      <c r="E46" s="7"/>
      <c r="F46" s="7"/>
      <c r="G46" s="71"/>
    </row>
    <row r="47" spans="2:36" x14ac:dyDescent="0.35">
      <c r="E47" s="7"/>
      <c r="F47" s="7"/>
      <c r="G47" s="71"/>
      <c r="U47" s="486" t="s">
        <v>431</v>
      </c>
    </row>
    <row r="48" spans="2:36" x14ac:dyDescent="0.35">
      <c r="E48" s="7"/>
      <c r="F48" s="7"/>
      <c r="G48" s="71"/>
    </row>
    <row r="49" spans="5:7" x14ac:dyDescent="0.35">
      <c r="E49" s="7"/>
      <c r="F49" s="7"/>
      <c r="G49" s="71"/>
    </row>
    <row r="50" spans="5:7" x14ac:dyDescent="0.35">
      <c r="E50" s="7"/>
      <c r="F50" s="7"/>
      <c r="G50" s="71"/>
    </row>
    <row r="51" spans="5:7" x14ac:dyDescent="0.35">
      <c r="E51" s="7"/>
      <c r="F51" s="7"/>
      <c r="G51" s="71"/>
    </row>
    <row r="52" spans="5:7" x14ac:dyDescent="0.35">
      <c r="E52" s="7"/>
      <c r="F52" s="7"/>
      <c r="G52" s="71"/>
    </row>
    <row r="53" spans="5:7" x14ac:dyDescent="0.35">
      <c r="E53" s="7"/>
      <c r="F53" s="7"/>
      <c r="G53" s="71"/>
    </row>
    <row r="54" spans="5:7" x14ac:dyDescent="0.35">
      <c r="E54" s="7"/>
      <c r="F54" s="7"/>
      <c r="G54" s="71"/>
    </row>
    <row r="55" spans="5:7" x14ac:dyDescent="0.35">
      <c r="E55" s="7"/>
      <c r="F55" s="7"/>
      <c r="G55" s="71"/>
    </row>
    <row r="56" spans="5:7" x14ac:dyDescent="0.35">
      <c r="E56" s="7"/>
      <c r="F56" s="7"/>
      <c r="G56" s="71"/>
    </row>
  </sheetData>
  <mergeCells count="10">
    <mergeCell ref="C14:C15"/>
    <mergeCell ref="W14:Y14"/>
    <mergeCell ref="AA14:AC14"/>
    <mergeCell ref="AE14:AI14"/>
    <mergeCell ref="AJ14:AJ15"/>
    <mergeCell ref="E14:G14"/>
    <mergeCell ref="I14:K14"/>
    <mergeCell ref="M14:Q14"/>
    <mergeCell ref="R14:R15"/>
    <mergeCell ref="U14:U15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1DA289-5F61-4C71-92C1-A9E71B871943}">
  <dimension ref="A1:E19"/>
  <sheetViews>
    <sheetView workbookViewId="0">
      <selection activeCell="G11" sqref="G11"/>
    </sheetView>
  </sheetViews>
  <sheetFormatPr defaultRowHeight="14.5" x14ac:dyDescent="0.35"/>
  <cols>
    <col min="3" max="3" width="22.453125" bestFit="1" customWidth="1"/>
    <col min="4" max="4" width="18.1796875" bestFit="1" customWidth="1"/>
  </cols>
  <sheetData>
    <row r="1" spans="1:5" x14ac:dyDescent="0.35">
      <c r="A1" s="212" t="s">
        <v>214</v>
      </c>
      <c r="B1" s="212" t="s">
        <v>213</v>
      </c>
      <c r="C1" s="212" t="s">
        <v>212</v>
      </c>
      <c r="D1" s="212" t="s">
        <v>211</v>
      </c>
      <c r="E1" s="212" t="s">
        <v>210</v>
      </c>
    </row>
    <row r="2" spans="1:5" x14ac:dyDescent="0.35">
      <c r="A2" t="s">
        <v>10</v>
      </c>
      <c r="B2" t="s">
        <v>44</v>
      </c>
      <c r="C2" t="s">
        <v>204</v>
      </c>
      <c r="D2" t="s">
        <v>207</v>
      </c>
      <c r="E2" t="s">
        <v>203</v>
      </c>
    </row>
    <row r="3" spans="1:5" x14ac:dyDescent="0.35">
      <c r="A3" t="s">
        <v>11</v>
      </c>
      <c r="B3" t="s">
        <v>41</v>
      </c>
      <c r="C3" t="s">
        <v>204</v>
      </c>
      <c r="D3" t="s">
        <v>209</v>
      </c>
      <c r="E3" t="s">
        <v>203</v>
      </c>
    </row>
    <row r="4" spans="1:5" x14ac:dyDescent="0.35">
      <c r="A4" t="s">
        <v>12</v>
      </c>
      <c r="B4" t="s">
        <v>39</v>
      </c>
      <c r="C4" t="s">
        <v>204</v>
      </c>
      <c r="D4" t="s">
        <v>207</v>
      </c>
      <c r="E4" t="s">
        <v>203</v>
      </c>
    </row>
    <row r="5" spans="1:5" x14ac:dyDescent="0.35">
      <c r="A5" t="s">
        <v>13</v>
      </c>
      <c r="B5" t="s">
        <v>47</v>
      </c>
      <c r="C5" t="s">
        <v>204</v>
      </c>
      <c r="D5" t="s">
        <v>206</v>
      </c>
      <c r="E5" t="s">
        <v>203</v>
      </c>
    </row>
    <row r="6" spans="1:5" x14ac:dyDescent="0.35">
      <c r="A6" t="s">
        <v>14</v>
      </c>
      <c r="B6" t="s">
        <v>34</v>
      </c>
      <c r="C6" t="s">
        <v>204</v>
      </c>
      <c r="D6" t="s">
        <v>207</v>
      </c>
      <c r="E6" t="s">
        <v>203</v>
      </c>
    </row>
    <row r="7" spans="1:5" x14ac:dyDescent="0.35">
      <c r="A7" t="s">
        <v>15</v>
      </c>
      <c r="B7" t="s">
        <v>45</v>
      </c>
      <c r="C7" t="s">
        <v>204</v>
      </c>
      <c r="D7" t="s">
        <v>207</v>
      </c>
      <c r="E7" t="s">
        <v>203</v>
      </c>
    </row>
    <row r="8" spans="1:5" x14ac:dyDescent="0.35">
      <c r="A8" t="s">
        <v>16</v>
      </c>
      <c r="B8" t="s">
        <v>42</v>
      </c>
      <c r="C8" t="s">
        <v>204</v>
      </c>
      <c r="D8" t="s">
        <v>207</v>
      </c>
      <c r="E8" t="s">
        <v>203</v>
      </c>
    </row>
    <row r="9" spans="1:5" x14ac:dyDescent="0.35">
      <c r="A9" t="s">
        <v>17</v>
      </c>
      <c r="B9" t="s">
        <v>35</v>
      </c>
      <c r="C9" t="s">
        <v>204</v>
      </c>
      <c r="D9" t="s">
        <v>207</v>
      </c>
      <c r="E9" t="s">
        <v>203</v>
      </c>
    </row>
    <row r="10" spans="1:5" x14ac:dyDescent="0.35">
      <c r="A10" t="s">
        <v>25</v>
      </c>
      <c r="B10" t="s">
        <v>36</v>
      </c>
      <c r="C10" t="s">
        <v>204</v>
      </c>
      <c r="D10" t="s">
        <v>207</v>
      </c>
      <c r="E10" t="s">
        <v>203</v>
      </c>
    </row>
    <row r="11" spans="1:5" x14ac:dyDescent="0.35">
      <c r="A11" t="s">
        <v>18</v>
      </c>
      <c r="B11" t="s">
        <v>33</v>
      </c>
      <c r="C11" t="s">
        <v>204</v>
      </c>
      <c r="D11" t="s">
        <v>207</v>
      </c>
      <c r="E11" t="s">
        <v>203</v>
      </c>
    </row>
    <row r="12" spans="1:5" x14ac:dyDescent="0.35">
      <c r="A12" t="s">
        <v>19</v>
      </c>
      <c r="B12" t="s">
        <v>32</v>
      </c>
      <c r="C12" t="s">
        <v>204</v>
      </c>
      <c r="D12" t="s">
        <v>206</v>
      </c>
      <c r="E12" t="s">
        <v>208</v>
      </c>
    </row>
    <row r="13" spans="1:5" x14ac:dyDescent="0.35">
      <c r="A13" t="s">
        <v>20</v>
      </c>
      <c r="B13" t="s">
        <v>31</v>
      </c>
      <c r="C13" t="s">
        <v>204</v>
      </c>
      <c r="D13" t="s">
        <v>209</v>
      </c>
      <c r="E13" t="s">
        <v>208</v>
      </c>
    </row>
    <row r="14" spans="1:5" x14ac:dyDescent="0.35">
      <c r="A14" t="s">
        <v>21</v>
      </c>
      <c r="B14" t="s">
        <v>40</v>
      </c>
      <c r="C14" t="s">
        <v>204</v>
      </c>
      <c r="D14" t="s">
        <v>207</v>
      </c>
      <c r="E14" t="s">
        <v>203</v>
      </c>
    </row>
    <row r="15" spans="1:5" x14ac:dyDescent="0.35">
      <c r="A15" t="s">
        <v>22</v>
      </c>
      <c r="B15" t="s">
        <v>43</v>
      </c>
      <c r="C15" t="s">
        <v>204</v>
      </c>
      <c r="D15" t="s">
        <v>206</v>
      </c>
      <c r="E15" t="s">
        <v>203</v>
      </c>
    </row>
    <row r="16" spans="1:5" x14ac:dyDescent="0.35">
      <c r="A16" t="s">
        <v>24</v>
      </c>
      <c r="B16" t="s">
        <v>38</v>
      </c>
      <c r="C16" t="s">
        <v>204</v>
      </c>
      <c r="D16" t="s">
        <v>207</v>
      </c>
      <c r="E16" t="s">
        <v>203</v>
      </c>
    </row>
    <row r="17" spans="1:5" x14ac:dyDescent="0.35">
      <c r="A17" t="s">
        <v>23</v>
      </c>
      <c r="B17" t="s">
        <v>37</v>
      </c>
      <c r="C17" t="s">
        <v>204</v>
      </c>
      <c r="D17" t="s">
        <v>207</v>
      </c>
      <c r="E17" t="s">
        <v>203</v>
      </c>
    </row>
    <row r="18" spans="1:5" x14ac:dyDescent="0.35">
      <c r="A18" t="s">
        <v>26</v>
      </c>
      <c r="B18" t="s">
        <v>46</v>
      </c>
      <c r="C18" t="s">
        <v>204</v>
      </c>
      <c r="D18" t="s">
        <v>206</v>
      </c>
      <c r="E18" t="s">
        <v>203</v>
      </c>
    </row>
    <row r="19" spans="1:5" x14ac:dyDescent="0.35">
      <c r="A19" t="s">
        <v>205</v>
      </c>
      <c r="B19" t="s">
        <v>30</v>
      </c>
      <c r="C19" t="s">
        <v>204</v>
      </c>
      <c r="E19" t="s">
        <v>203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714B1-A741-457D-8582-137BEE5A6DA1}">
  <dimension ref="A1:B15"/>
  <sheetViews>
    <sheetView zoomScale="145" zoomScaleNormal="145" workbookViewId="0">
      <selection activeCell="B17" sqref="B17"/>
    </sheetView>
  </sheetViews>
  <sheetFormatPr defaultColWidth="8.7265625" defaultRowHeight="16.5" x14ac:dyDescent="0.45"/>
  <cols>
    <col min="1" max="1" width="8.7265625" style="319"/>
    <col min="2" max="2" width="39.26953125" style="319" bestFit="1" customWidth="1"/>
    <col min="3" max="16384" width="8.7265625" style="319"/>
  </cols>
  <sheetData>
    <row r="1" spans="1:2" x14ac:dyDescent="0.45">
      <c r="A1" s="321" t="s">
        <v>0</v>
      </c>
      <c r="B1" s="321" t="s">
        <v>272</v>
      </c>
    </row>
    <row r="2" spans="1:2" x14ac:dyDescent="0.45">
      <c r="A2" s="319" t="s">
        <v>10</v>
      </c>
      <c r="B2" s="319" t="s">
        <v>291</v>
      </c>
    </row>
    <row r="3" spans="1:2" x14ac:dyDescent="0.45">
      <c r="A3" s="319" t="s">
        <v>11</v>
      </c>
      <c r="B3" s="319" t="s">
        <v>286</v>
      </c>
    </row>
    <row r="4" spans="1:2" x14ac:dyDescent="0.45">
      <c r="A4" s="319" t="s">
        <v>12</v>
      </c>
      <c r="B4" s="319" t="s">
        <v>273</v>
      </c>
    </row>
    <row r="5" spans="1:2" x14ac:dyDescent="0.45">
      <c r="A5" s="319" t="s">
        <v>13</v>
      </c>
      <c r="B5" s="319" t="s">
        <v>274</v>
      </c>
    </row>
    <row r="6" spans="1:2" x14ac:dyDescent="0.45">
      <c r="A6" s="319" t="s">
        <v>14</v>
      </c>
      <c r="B6" s="319" t="s">
        <v>275</v>
      </c>
    </row>
    <row r="7" spans="1:2" x14ac:dyDescent="0.45">
      <c r="A7" s="319" t="s">
        <v>15</v>
      </c>
      <c r="B7" s="319" t="s">
        <v>276</v>
      </c>
    </row>
    <row r="8" spans="1:2" x14ac:dyDescent="0.45">
      <c r="A8" s="319" t="s">
        <v>16</v>
      </c>
      <c r="B8" s="319" t="s">
        <v>287</v>
      </c>
    </row>
    <row r="9" spans="1:2" x14ac:dyDescent="0.45">
      <c r="A9" s="319" t="s">
        <v>17</v>
      </c>
      <c r="B9" s="319" t="s">
        <v>277</v>
      </c>
    </row>
    <row r="10" spans="1:2" x14ac:dyDescent="0.45">
      <c r="A10" s="319" t="s">
        <v>25</v>
      </c>
      <c r="B10" s="319" t="s">
        <v>278</v>
      </c>
    </row>
    <row r="11" spans="1:2" x14ac:dyDescent="0.45">
      <c r="A11" s="319" t="s">
        <v>279</v>
      </c>
      <c r="B11" s="319" t="s">
        <v>280</v>
      </c>
    </row>
    <row r="12" spans="1:2" x14ac:dyDescent="0.45">
      <c r="A12" s="319" t="s">
        <v>281</v>
      </c>
      <c r="B12" s="319" t="s">
        <v>282</v>
      </c>
    </row>
    <row r="13" spans="1:2" x14ac:dyDescent="0.45">
      <c r="A13" s="319" t="s">
        <v>24</v>
      </c>
      <c r="B13" s="319" t="s">
        <v>283</v>
      </c>
    </row>
    <row r="14" spans="1:2" x14ac:dyDescent="0.45">
      <c r="A14" s="319" t="s">
        <v>23</v>
      </c>
      <c r="B14" s="319" t="s">
        <v>284</v>
      </c>
    </row>
    <row r="15" spans="1:2" x14ac:dyDescent="0.45">
      <c r="A15" s="320" t="s">
        <v>26</v>
      </c>
      <c r="B15" s="320" t="s">
        <v>285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E79E5-3E90-4460-92BE-3BFA0DB0EDA7}">
  <sheetPr>
    <tabColor rgb="FF3E7292"/>
  </sheetPr>
  <dimension ref="A1:D25"/>
  <sheetViews>
    <sheetView zoomScale="70" zoomScaleNormal="70" workbookViewId="0">
      <selection activeCell="H24" sqref="H24"/>
    </sheetView>
  </sheetViews>
  <sheetFormatPr defaultRowHeight="14.5" x14ac:dyDescent="0.35"/>
  <cols>
    <col min="1" max="1" width="27.26953125" bestFit="1" customWidth="1"/>
  </cols>
  <sheetData>
    <row r="1" spans="1:4" x14ac:dyDescent="0.35">
      <c r="A1" s="394" t="s">
        <v>328</v>
      </c>
      <c r="B1" s="347"/>
      <c r="C1" s="347"/>
      <c r="D1" s="347"/>
    </row>
    <row r="2" spans="1:4" x14ac:dyDescent="0.35">
      <c r="A2" s="396" t="s">
        <v>318</v>
      </c>
      <c r="B2" s="397" t="s">
        <v>237</v>
      </c>
      <c r="C2" s="397" t="s">
        <v>168</v>
      </c>
      <c r="D2" s="397" t="s">
        <v>9</v>
      </c>
    </row>
    <row r="3" spans="1:4" x14ac:dyDescent="0.35">
      <c r="A3" s="395" t="s">
        <v>319</v>
      </c>
      <c r="B3" s="215">
        <v>73.56</v>
      </c>
      <c r="C3" s="215">
        <v>26.44</v>
      </c>
      <c r="D3" s="335">
        <v>100</v>
      </c>
    </row>
    <row r="4" spans="1:4" x14ac:dyDescent="0.35">
      <c r="A4" s="395" t="s">
        <v>321</v>
      </c>
      <c r="B4" s="215">
        <v>46.58</v>
      </c>
      <c r="C4" s="215">
        <v>53.42</v>
      </c>
      <c r="D4" s="335">
        <v>100</v>
      </c>
    </row>
    <row r="5" spans="1:4" x14ac:dyDescent="0.35">
      <c r="A5" s="395" t="s">
        <v>323</v>
      </c>
      <c r="B5" s="215">
        <v>39.79</v>
      </c>
      <c r="C5" s="215">
        <v>60.21</v>
      </c>
      <c r="D5" s="335">
        <v>100</v>
      </c>
    </row>
    <row r="6" spans="1:4" x14ac:dyDescent="0.35">
      <c r="A6" s="395" t="s">
        <v>325</v>
      </c>
      <c r="B6" s="215">
        <v>67.790000000000006</v>
      </c>
      <c r="C6" s="215">
        <v>32.21</v>
      </c>
      <c r="D6" s="335">
        <v>100</v>
      </c>
    </row>
    <row r="7" spans="1:4" x14ac:dyDescent="0.35">
      <c r="A7" s="398" t="s">
        <v>9</v>
      </c>
      <c r="B7" s="401">
        <v>49.9</v>
      </c>
      <c r="C7" s="401">
        <v>50.1</v>
      </c>
      <c r="D7" s="400">
        <v>100</v>
      </c>
    </row>
    <row r="8" spans="1:4" x14ac:dyDescent="0.35">
      <c r="A8" s="523"/>
      <c r="B8" s="523"/>
      <c r="C8" s="523"/>
      <c r="D8" s="523"/>
    </row>
    <row r="9" spans="1:4" x14ac:dyDescent="0.35">
      <c r="A9" s="497"/>
      <c r="B9" s="497"/>
      <c r="C9" s="497"/>
      <c r="D9" s="497"/>
    </row>
    <row r="10" spans="1:4" x14ac:dyDescent="0.35">
      <c r="A10" s="394" t="s">
        <v>327</v>
      </c>
    </row>
    <row r="11" spans="1:4" x14ac:dyDescent="0.35">
      <c r="A11" s="396" t="s">
        <v>318</v>
      </c>
      <c r="B11" s="397" t="s">
        <v>237</v>
      </c>
      <c r="C11" s="397" t="s">
        <v>168</v>
      </c>
      <c r="D11" s="397" t="s">
        <v>9</v>
      </c>
    </row>
    <row r="12" spans="1:4" x14ac:dyDescent="0.35">
      <c r="A12" s="395" t="s">
        <v>319</v>
      </c>
      <c r="B12" s="215">
        <v>57.75</v>
      </c>
      <c r="C12" s="215">
        <v>42.25</v>
      </c>
      <c r="D12" s="335">
        <v>100</v>
      </c>
    </row>
    <row r="13" spans="1:4" x14ac:dyDescent="0.35">
      <c r="A13" s="395" t="s">
        <v>321</v>
      </c>
      <c r="B13" s="215">
        <v>33.18</v>
      </c>
      <c r="C13" s="215">
        <v>66.819999999999993</v>
      </c>
      <c r="D13" s="335">
        <v>100</v>
      </c>
    </row>
    <row r="14" spans="1:4" x14ac:dyDescent="0.35">
      <c r="A14" s="395" t="s">
        <v>323</v>
      </c>
      <c r="B14" s="215">
        <v>31.56</v>
      </c>
      <c r="C14" s="215">
        <v>68.44</v>
      </c>
      <c r="D14" s="335">
        <v>100</v>
      </c>
    </row>
    <row r="15" spans="1:4" x14ac:dyDescent="0.35">
      <c r="A15" s="395" t="s">
        <v>325</v>
      </c>
      <c r="B15" s="215">
        <v>45.56</v>
      </c>
      <c r="C15" s="215">
        <v>54.44</v>
      </c>
      <c r="D15" s="335">
        <v>100</v>
      </c>
    </row>
    <row r="16" spans="1:4" x14ac:dyDescent="0.35">
      <c r="A16" s="398" t="s">
        <v>9</v>
      </c>
      <c r="B16" s="401">
        <v>36.72</v>
      </c>
      <c r="C16" s="401">
        <v>63.28</v>
      </c>
      <c r="D16" s="400">
        <v>100</v>
      </c>
    </row>
    <row r="17" spans="1:4" x14ac:dyDescent="0.35">
      <c r="A17" s="523"/>
      <c r="B17" s="523"/>
      <c r="C17" s="523"/>
      <c r="D17" s="523"/>
    </row>
    <row r="18" spans="1:4" x14ac:dyDescent="0.35">
      <c r="A18" s="497"/>
      <c r="B18" s="497"/>
      <c r="C18" s="497"/>
      <c r="D18" s="497"/>
    </row>
    <row r="19" spans="1:4" x14ac:dyDescent="0.35">
      <c r="A19" s="394" t="s">
        <v>326</v>
      </c>
    </row>
    <row r="20" spans="1:4" x14ac:dyDescent="0.35">
      <c r="A20" s="396" t="s">
        <v>318</v>
      </c>
      <c r="B20" s="397" t="s">
        <v>237</v>
      </c>
      <c r="C20" s="397" t="s">
        <v>168</v>
      </c>
      <c r="D20" s="397" t="s">
        <v>9</v>
      </c>
    </row>
    <row r="21" spans="1:4" x14ac:dyDescent="0.35">
      <c r="A21" s="395" t="s">
        <v>319</v>
      </c>
      <c r="B21" s="8">
        <v>64.83</v>
      </c>
      <c r="C21" s="8">
        <v>35.17</v>
      </c>
      <c r="D21" s="347">
        <v>100</v>
      </c>
    </row>
    <row r="22" spans="1:4" x14ac:dyDescent="0.35">
      <c r="A22" s="395" t="s">
        <v>321</v>
      </c>
      <c r="B22" s="8">
        <v>39.04</v>
      </c>
      <c r="C22" s="8">
        <v>60.96</v>
      </c>
      <c r="D22" s="347">
        <v>100</v>
      </c>
    </row>
    <row r="23" spans="1:4" x14ac:dyDescent="0.35">
      <c r="A23" s="395" t="s">
        <v>323</v>
      </c>
      <c r="B23" s="8">
        <v>34.369999999999997</v>
      </c>
      <c r="C23" s="8">
        <v>65.63</v>
      </c>
      <c r="D23" s="347">
        <v>100</v>
      </c>
    </row>
    <row r="24" spans="1:4" x14ac:dyDescent="0.35">
      <c r="A24" s="395" t="s">
        <v>325</v>
      </c>
      <c r="B24" s="8">
        <v>54.06</v>
      </c>
      <c r="C24" s="8">
        <v>45.94</v>
      </c>
      <c r="D24" s="347">
        <v>100</v>
      </c>
    </row>
    <row r="25" spans="1:4" x14ac:dyDescent="0.35">
      <c r="A25" s="398" t="s">
        <v>9</v>
      </c>
      <c r="B25" s="402">
        <v>41.81</v>
      </c>
      <c r="C25" s="402">
        <v>58.19</v>
      </c>
      <c r="D25" s="399">
        <v>100</v>
      </c>
    </row>
  </sheetData>
  <mergeCells count="2">
    <mergeCell ref="A8:D9"/>
    <mergeCell ref="A17:D18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4509E-E6DB-4F46-9734-F33478D7CC7B}">
  <dimension ref="A1:C19"/>
  <sheetViews>
    <sheetView zoomScale="117" zoomScaleNormal="70" workbookViewId="0">
      <selection activeCell="O11" sqref="O11"/>
    </sheetView>
  </sheetViews>
  <sheetFormatPr defaultRowHeight="14.5" x14ac:dyDescent="0.35"/>
  <sheetData>
    <row r="1" spans="1:3" x14ac:dyDescent="0.35">
      <c r="A1" s="473" t="s">
        <v>399</v>
      </c>
      <c r="B1" s="473" t="s">
        <v>412</v>
      </c>
      <c r="C1" t="s">
        <v>413</v>
      </c>
    </row>
    <row r="2" spans="1:3" x14ac:dyDescent="0.35">
      <c r="A2" t="s">
        <v>46</v>
      </c>
      <c r="B2" s="215">
        <v>1.1000000238418579</v>
      </c>
      <c r="C2" s="7">
        <v>14.31268310546875</v>
      </c>
    </row>
    <row r="3" spans="1:3" ht="15" thickBot="1" x14ac:dyDescent="0.4">
      <c r="A3" t="s">
        <v>47</v>
      </c>
      <c r="B3" s="215">
        <v>3</v>
      </c>
      <c r="C3" s="87">
        <v>11.219173431396484</v>
      </c>
    </row>
    <row r="4" spans="1:3" ht="15" thickTop="1" x14ac:dyDescent="0.35">
      <c r="A4" t="s">
        <v>34</v>
      </c>
      <c r="B4" s="215">
        <v>8.1000003814697266</v>
      </c>
      <c r="C4" s="7">
        <v>41.222324371337891</v>
      </c>
    </row>
    <row r="5" spans="1:3" x14ac:dyDescent="0.35">
      <c r="A5" t="s">
        <v>45</v>
      </c>
      <c r="B5" s="215">
        <v>12.89999961853027</v>
      </c>
      <c r="C5" s="7">
        <v>20.874841690063477</v>
      </c>
    </row>
    <row r="6" spans="1:3" x14ac:dyDescent="0.35">
      <c r="A6" t="s">
        <v>37</v>
      </c>
      <c r="B6" s="215">
        <v>14.10000038146973</v>
      </c>
      <c r="C6" s="7">
        <v>37.667442321777344</v>
      </c>
    </row>
    <row r="7" spans="1:3" x14ac:dyDescent="0.35">
      <c r="A7" t="s">
        <v>41</v>
      </c>
      <c r="B7" s="215">
        <v>18.79999923706055</v>
      </c>
      <c r="C7" s="7">
        <v>21.749509811401367</v>
      </c>
    </row>
    <row r="8" spans="1:3" x14ac:dyDescent="0.35">
      <c r="A8" t="s">
        <v>42</v>
      </c>
      <c r="B8" s="215">
        <v>27.20000076293945</v>
      </c>
      <c r="C8" s="7">
        <v>29.323764801025391</v>
      </c>
    </row>
    <row r="9" spans="1:3" x14ac:dyDescent="0.35">
      <c r="A9" t="s">
        <v>40</v>
      </c>
      <c r="B9" s="215">
        <v>41.799999237060547</v>
      </c>
      <c r="C9" s="7">
        <v>31.975204467773438</v>
      </c>
    </row>
    <row r="10" spans="1:3" x14ac:dyDescent="0.35">
      <c r="A10" t="s">
        <v>43</v>
      </c>
      <c r="B10" s="215">
        <v>51.799999237060547</v>
      </c>
      <c r="C10" s="7">
        <v>19.437280654907227</v>
      </c>
    </row>
    <row r="11" spans="1:3" x14ac:dyDescent="0.35">
      <c r="A11" t="s">
        <v>35</v>
      </c>
      <c r="B11" s="215">
        <v>66.699996948242188</v>
      </c>
      <c r="C11" s="7">
        <v>40.369815826416016</v>
      </c>
    </row>
    <row r="12" spans="1:3" x14ac:dyDescent="0.35">
      <c r="A12" t="s">
        <v>36</v>
      </c>
      <c r="B12" s="215">
        <v>72.5</v>
      </c>
      <c r="C12" s="7">
        <v>38.657855987548828</v>
      </c>
    </row>
    <row r="13" spans="1:3" x14ac:dyDescent="0.35">
      <c r="A13" t="s">
        <v>38</v>
      </c>
      <c r="B13" s="215">
        <v>72.699996948242188</v>
      </c>
      <c r="C13" s="7">
        <v>31.323837280273438</v>
      </c>
    </row>
    <row r="19" spans="1:1" x14ac:dyDescent="0.35">
      <c r="A19" t="s">
        <v>400</v>
      </c>
    </row>
  </sheetData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5F800-4299-4FEA-8C35-00229965EB46}">
  <dimension ref="A1:H17"/>
  <sheetViews>
    <sheetView workbookViewId="0">
      <selection activeCell="H1" sqref="A1:H1"/>
    </sheetView>
  </sheetViews>
  <sheetFormatPr defaultRowHeight="14.5" x14ac:dyDescent="0.35"/>
  <cols>
    <col min="1" max="1" width="18.453125" bestFit="1" customWidth="1"/>
  </cols>
  <sheetData>
    <row r="1" spans="1:8" x14ac:dyDescent="0.35">
      <c r="A1" t="s">
        <v>389</v>
      </c>
      <c r="B1" t="s">
        <v>0</v>
      </c>
      <c r="C1" t="s">
        <v>393</v>
      </c>
      <c r="D1" t="s">
        <v>1</v>
      </c>
      <c r="E1" t="s">
        <v>296</v>
      </c>
      <c r="F1" t="s">
        <v>390</v>
      </c>
      <c r="G1" t="s">
        <v>391</v>
      </c>
      <c r="H1" t="s">
        <v>392</v>
      </c>
    </row>
    <row r="2" spans="1:8" x14ac:dyDescent="0.35">
      <c r="A2" t="s">
        <v>394</v>
      </c>
      <c r="B2" t="s">
        <v>48</v>
      </c>
      <c r="C2">
        <v>31.091999999999999</v>
      </c>
      <c r="D2">
        <v>2022</v>
      </c>
      <c r="E2" t="s">
        <v>395</v>
      </c>
      <c r="F2" t="s">
        <v>396</v>
      </c>
      <c r="G2" t="s">
        <v>397</v>
      </c>
      <c r="H2" t="s">
        <v>9</v>
      </c>
    </row>
    <row r="3" spans="1:8" x14ac:dyDescent="0.35">
      <c r="A3" t="s">
        <v>394</v>
      </c>
      <c r="B3" t="s">
        <v>47</v>
      </c>
      <c r="C3">
        <v>55.71</v>
      </c>
      <c r="D3">
        <v>2022</v>
      </c>
      <c r="E3" t="s">
        <v>395</v>
      </c>
      <c r="F3" t="s">
        <v>396</v>
      </c>
      <c r="G3" t="s">
        <v>397</v>
      </c>
      <c r="H3" t="s">
        <v>9</v>
      </c>
    </row>
    <row r="4" spans="1:8" x14ac:dyDescent="0.35">
      <c r="A4" t="s">
        <v>394</v>
      </c>
      <c r="B4" t="s">
        <v>46</v>
      </c>
      <c r="C4">
        <v>56.508000000000003</v>
      </c>
      <c r="D4">
        <v>2022</v>
      </c>
      <c r="E4" t="s">
        <v>395</v>
      </c>
      <c r="F4" t="s">
        <v>396</v>
      </c>
      <c r="G4" t="s">
        <v>397</v>
      </c>
      <c r="H4" t="s">
        <v>9</v>
      </c>
    </row>
    <row r="5" spans="1:8" x14ac:dyDescent="0.35">
      <c r="A5" t="s">
        <v>394</v>
      </c>
      <c r="B5" t="s">
        <v>40</v>
      </c>
      <c r="C5">
        <v>65.811999999999998</v>
      </c>
      <c r="D5">
        <v>2022</v>
      </c>
      <c r="E5" t="s">
        <v>395</v>
      </c>
      <c r="F5" t="s">
        <v>396</v>
      </c>
      <c r="G5" t="s">
        <v>397</v>
      </c>
      <c r="H5" t="s">
        <v>9</v>
      </c>
    </row>
    <row r="6" spans="1:8" x14ac:dyDescent="0.35">
      <c r="A6" t="s">
        <v>394</v>
      </c>
      <c r="B6" t="s">
        <v>37</v>
      </c>
      <c r="C6">
        <v>66.171000000000006</v>
      </c>
      <c r="D6">
        <v>2022</v>
      </c>
      <c r="E6" t="s">
        <v>395</v>
      </c>
      <c r="F6" t="s">
        <v>396</v>
      </c>
      <c r="G6" t="s">
        <v>397</v>
      </c>
      <c r="H6" t="s">
        <v>9</v>
      </c>
    </row>
    <row r="7" spans="1:8" x14ac:dyDescent="0.35">
      <c r="A7" t="s">
        <v>394</v>
      </c>
      <c r="B7" t="s">
        <v>34</v>
      </c>
      <c r="C7">
        <v>71.22</v>
      </c>
      <c r="D7">
        <v>2022</v>
      </c>
      <c r="E7" t="s">
        <v>395</v>
      </c>
      <c r="F7" t="s">
        <v>396</v>
      </c>
      <c r="G7" t="s">
        <v>397</v>
      </c>
      <c r="H7" t="s">
        <v>9</v>
      </c>
    </row>
    <row r="8" spans="1:8" x14ac:dyDescent="0.35">
      <c r="A8" t="s">
        <v>394</v>
      </c>
      <c r="B8" t="s">
        <v>45</v>
      </c>
      <c r="C8">
        <v>71.836999999999904</v>
      </c>
      <c r="D8">
        <v>2022</v>
      </c>
      <c r="E8" t="s">
        <v>395</v>
      </c>
      <c r="F8" t="s">
        <v>396</v>
      </c>
      <c r="G8" t="s">
        <v>397</v>
      </c>
      <c r="H8" t="s">
        <v>9</v>
      </c>
    </row>
    <row r="9" spans="1:8" x14ac:dyDescent="0.35">
      <c r="A9" t="s">
        <v>394</v>
      </c>
      <c r="B9" t="s">
        <v>44</v>
      </c>
      <c r="C9">
        <v>72.929999999999893</v>
      </c>
      <c r="D9">
        <v>2022</v>
      </c>
      <c r="E9" t="s">
        <v>395</v>
      </c>
      <c r="F9" t="s">
        <v>396</v>
      </c>
      <c r="G9" t="s">
        <v>397</v>
      </c>
      <c r="H9" t="s">
        <v>9</v>
      </c>
    </row>
    <row r="10" spans="1:8" x14ac:dyDescent="0.35">
      <c r="A10" t="s">
        <v>394</v>
      </c>
      <c r="B10" t="s">
        <v>39</v>
      </c>
      <c r="C10">
        <v>73.382000000000005</v>
      </c>
      <c r="D10">
        <v>2022</v>
      </c>
      <c r="E10" t="s">
        <v>395</v>
      </c>
      <c r="F10" t="s">
        <v>396</v>
      </c>
      <c r="G10" t="s">
        <v>397</v>
      </c>
      <c r="H10" t="s">
        <v>9</v>
      </c>
    </row>
    <row r="11" spans="1:8" x14ac:dyDescent="0.35">
      <c r="A11" t="s">
        <v>394</v>
      </c>
      <c r="B11" t="s">
        <v>398</v>
      </c>
      <c r="C11">
        <v>73.834000000000003</v>
      </c>
      <c r="D11">
        <v>2022</v>
      </c>
      <c r="E11" t="s">
        <v>395</v>
      </c>
      <c r="F11" t="s">
        <v>396</v>
      </c>
      <c r="G11" t="s">
        <v>397</v>
      </c>
      <c r="H11" t="s">
        <v>9</v>
      </c>
    </row>
    <row r="12" spans="1:8" x14ac:dyDescent="0.35">
      <c r="A12" t="s">
        <v>394</v>
      </c>
      <c r="B12" t="s">
        <v>29</v>
      </c>
      <c r="C12">
        <v>74.671999999999997</v>
      </c>
      <c r="D12">
        <v>2022</v>
      </c>
      <c r="E12" t="s">
        <v>395</v>
      </c>
      <c r="F12" t="s">
        <v>396</v>
      </c>
      <c r="G12" t="s">
        <v>397</v>
      </c>
      <c r="H12" t="s">
        <v>9</v>
      </c>
    </row>
    <row r="13" spans="1:8" x14ac:dyDescent="0.35">
      <c r="A13" t="s">
        <v>394</v>
      </c>
      <c r="B13" t="s">
        <v>43</v>
      </c>
      <c r="C13">
        <v>83.861999999999995</v>
      </c>
      <c r="D13">
        <v>2022</v>
      </c>
      <c r="E13" t="s">
        <v>395</v>
      </c>
      <c r="F13" t="s">
        <v>396</v>
      </c>
      <c r="G13" t="s">
        <v>397</v>
      </c>
      <c r="H13" t="s">
        <v>9</v>
      </c>
    </row>
    <row r="14" spans="1:8" x14ac:dyDescent="0.35">
      <c r="A14" t="s">
        <v>394</v>
      </c>
      <c r="B14" t="s">
        <v>38</v>
      </c>
      <c r="C14">
        <v>85.456999999999994</v>
      </c>
      <c r="D14">
        <v>2022</v>
      </c>
      <c r="E14" t="s">
        <v>395</v>
      </c>
      <c r="F14" t="s">
        <v>396</v>
      </c>
      <c r="G14" t="s">
        <v>397</v>
      </c>
      <c r="H14" t="s">
        <v>9</v>
      </c>
    </row>
    <row r="15" spans="1:8" x14ac:dyDescent="0.35">
      <c r="A15" t="s">
        <v>394</v>
      </c>
      <c r="B15" t="s">
        <v>33</v>
      </c>
      <c r="C15">
        <v>86.907989999999998</v>
      </c>
      <c r="D15">
        <v>2022</v>
      </c>
      <c r="E15" t="s">
        <v>395</v>
      </c>
      <c r="F15" t="s">
        <v>396</v>
      </c>
      <c r="G15" t="s">
        <v>397</v>
      </c>
      <c r="H15" t="s">
        <v>9</v>
      </c>
    </row>
    <row r="16" spans="1:8" x14ac:dyDescent="0.35">
      <c r="A16" t="s">
        <v>394</v>
      </c>
      <c r="B16" t="s">
        <v>36</v>
      </c>
      <c r="C16">
        <v>89.344999999999999</v>
      </c>
      <c r="D16">
        <v>2022</v>
      </c>
      <c r="E16" t="s">
        <v>395</v>
      </c>
      <c r="F16" t="s">
        <v>396</v>
      </c>
      <c r="G16" t="s">
        <v>397</v>
      </c>
      <c r="H16" t="s">
        <v>9</v>
      </c>
    </row>
    <row r="17" spans="1:8" x14ac:dyDescent="0.35">
      <c r="A17" t="s">
        <v>394</v>
      </c>
      <c r="B17" t="s">
        <v>42</v>
      </c>
      <c r="C17">
        <v>92.438010000000006</v>
      </c>
      <c r="D17">
        <v>2022</v>
      </c>
      <c r="E17" t="s">
        <v>395</v>
      </c>
      <c r="F17" t="s">
        <v>396</v>
      </c>
      <c r="G17" t="s">
        <v>397</v>
      </c>
      <c r="H17" t="s">
        <v>9</v>
      </c>
    </row>
  </sheetData>
  <autoFilter ref="A1:H1" xr:uid="{DB05F800-4299-4FEA-8C35-00229965EB46}">
    <sortState xmlns:xlrd2="http://schemas.microsoft.com/office/spreadsheetml/2017/richdata2" ref="A2:H17">
      <sortCondition ref="C1"/>
    </sortState>
  </autoFilter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D298C-4D07-4253-8882-A276BC273615}">
  <dimension ref="A1:E20"/>
  <sheetViews>
    <sheetView topLeftCell="D1" zoomScale="118" zoomScaleNormal="175" workbookViewId="0">
      <selection activeCell="M21" sqref="M21"/>
    </sheetView>
  </sheetViews>
  <sheetFormatPr defaultRowHeight="14.5" x14ac:dyDescent="0.35"/>
  <cols>
    <col min="4" max="4" width="13.26953125" customWidth="1"/>
  </cols>
  <sheetData>
    <row r="1" spans="1:5" x14ac:dyDescent="0.35">
      <c r="A1" s="468" t="s">
        <v>75</v>
      </c>
      <c r="B1" s="68"/>
      <c r="C1" s="68"/>
      <c r="D1" s="68"/>
      <c r="E1" s="68"/>
    </row>
    <row r="2" spans="1:5" ht="29" x14ac:dyDescent="0.35">
      <c r="A2" s="3" t="s">
        <v>0</v>
      </c>
      <c r="B2" s="471" t="s">
        <v>66</v>
      </c>
      <c r="C2" s="472" t="s">
        <v>103</v>
      </c>
      <c r="D2" s="472" t="s">
        <v>70</v>
      </c>
      <c r="E2" s="472" t="s">
        <v>319</v>
      </c>
    </row>
    <row r="3" spans="1:5" x14ac:dyDescent="0.35">
      <c r="A3" s="6" t="s">
        <v>98</v>
      </c>
      <c r="B3" s="7">
        <v>9.5574551041941902E-2</v>
      </c>
      <c r="C3" s="7">
        <v>4.1323096637504193</v>
      </c>
      <c r="D3" s="7" t="s">
        <v>96</v>
      </c>
      <c r="E3" s="7" t="s">
        <v>96</v>
      </c>
    </row>
    <row r="4" spans="1:5" x14ac:dyDescent="0.35">
      <c r="A4" s="6" t="s">
        <v>81</v>
      </c>
      <c r="B4" s="7">
        <v>0.24095049257560675</v>
      </c>
      <c r="C4" s="7">
        <v>4.3795123815654939</v>
      </c>
      <c r="D4" s="7"/>
      <c r="E4" s="7">
        <v>8.2102461989383073</v>
      </c>
    </row>
    <row r="5" spans="1:5" x14ac:dyDescent="0.35">
      <c r="A5" s="6" t="s">
        <v>82</v>
      </c>
      <c r="B5" s="7">
        <v>0.294344697136939</v>
      </c>
      <c r="C5" s="7">
        <v>9.6993760196597982</v>
      </c>
      <c r="D5" s="7">
        <v>3.9205803176317389</v>
      </c>
      <c r="E5" s="7">
        <v>7.2345905334818603</v>
      </c>
    </row>
    <row r="6" spans="1:5" x14ac:dyDescent="0.35">
      <c r="A6" t="s">
        <v>83</v>
      </c>
      <c r="B6" s="7">
        <v>0.22389030612388394</v>
      </c>
      <c r="C6" s="7">
        <v>1.8259935576355693</v>
      </c>
      <c r="D6" s="7" t="s">
        <v>96</v>
      </c>
      <c r="E6" s="7">
        <v>2.2636405051351334</v>
      </c>
    </row>
    <row r="7" spans="1:5" x14ac:dyDescent="0.35">
      <c r="A7" t="s">
        <v>84</v>
      </c>
      <c r="B7" s="7">
        <v>0.58997314108739829</v>
      </c>
      <c r="C7" s="7">
        <v>9.6896755191725674</v>
      </c>
      <c r="D7" s="7">
        <v>11.098012843731833</v>
      </c>
      <c r="E7" s="7">
        <v>30.454969741947423</v>
      </c>
    </row>
    <row r="8" spans="1:5" x14ac:dyDescent="0.35">
      <c r="A8" t="s">
        <v>85</v>
      </c>
      <c r="B8" s="7">
        <v>0.5574290641104378</v>
      </c>
      <c r="C8" s="7">
        <v>5.7300654665815802</v>
      </c>
      <c r="D8" s="7" t="s">
        <v>96</v>
      </c>
      <c r="E8" s="7" t="s">
        <v>96</v>
      </c>
    </row>
    <row r="9" spans="1:5" x14ac:dyDescent="0.35">
      <c r="A9" t="s">
        <v>86</v>
      </c>
      <c r="B9" s="7">
        <v>0.19333114798298467</v>
      </c>
      <c r="C9" s="7">
        <v>4.6320896577339088</v>
      </c>
      <c r="D9" s="7" t="s">
        <v>96</v>
      </c>
      <c r="E9" s="7" t="s">
        <v>96</v>
      </c>
    </row>
    <row r="10" spans="1:5" x14ac:dyDescent="0.35">
      <c r="A10" t="s">
        <v>87</v>
      </c>
      <c r="B10" s="7">
        <v>-0.17275113949950871</v>
      </c>
      <c r="C10" s="7">
        <v>9.3661620675787205</v>
      </c>
      <c r="D10" s="7">
        <v>8.7253632636336036</v>
      </c>
      <c r="E10" s="7">
        <v>33.37606599081947</v>
      </c>
    </row>
    <row r="11" spans="1:5" x14ac:dyDescent="0.35">
      <c r="A11" t="s">
        <v>88</v>
      </c>
      <c r="B11" s="7">
        <v>1.1401468373744095</v>
      </c>
      <c r="C11" s="7">
        <v>9.1302094286481008</v>
      </c>
      <c r="D11" s="7">
        <v>7.460263599254958</v>
      </c>
      <c r="E11" s="7">
        <v>12.646256926954216</v>
      </c>
    </row>
    <row r="12" spans="1:5" x14ac:dyDescent="0.35">
      <c r="A12" t="s">
        <v>100</v>
      </c>
      <c r="B12" s="7">
        <v>0.50310820553055891</v>
      </c>
      <c r="C12" s="7">
        <v>10.523008614496106</v>
      </c>
      <c r="D12" s="7" t="s">
        <v>96</v>
      </c>
      <c r="E12" s="7" t="s">
        <v>96</v>
      </c>
    </row>
    <row r="13" spans="1:5" x14ac:dyDescent="0.35">
      <c r="A13" t="s">
        <v>89</v>
      </c>
      <c r="B13" s="7">
        <v>1.1117254393422513</v>
      </c>
      <c r="C13" s="7">
        <v>7.6956072452385769</v>
      </c>
      <c r="D13" s="7">
        <v>15.847887739785698</v>
      </c>
      <c r="E13" s="7">
        <v>-20.191405842633309</v>
      </c>
    </row>
    <row r="14" spans="1:5" x14ac:dyDescent="0.35">
      <c r="A14" t="s">
        <v>90</v>
      </c>
      <c r="B14" s="7">
        <v>0.2250321651419469</v>
      </c>
      <c r="C14" s="7">
        <v>4.6644781883802278</v>
      </c>
      <c r="D14" s="7" t="s">
        <v>96</v>
      </c>
      <c r="E14" s="7">
        <v>7.807303108304751</v>
      </c>
    </row>
    <row r="15" spans="1:5" x14ac:dyDescent="0.35">
      <c r="A15" t="s">
        <v>97</v>
      </c>
      <c r="B15" s="7">
        <v>0.10064035046753261</v>
      </c>
      <c r="C15" s="7">
        <v>6.9821483908111119</v>
      </c>
      <c r="D15" s="7">
        <v>-5.4981544287803548</v>
      </c>
      <c r="E15" s="7">
        <v>27.532101397990537</v>
      </c>
    </row>
    <row r="16" spans="1:5" x14ac:dyDescent="0.35">
      <c r="A16" t="s">
        <v>91</v>
      </c>
      <c r="B16" s="7">
        <v>0.19331406927736339</v>
      </c>
      <c r="C16" s="7">
        <v>5.1442312671962895</v>
      </c>
      <c r="D16" s="7">
        <v>1.0478107219598094</v>
      </c>
      <c r="E16" s="7">
        <v>3.5073493880782358</v>
      </c>
    </row>
    <row r="17" spans="1:5" x14ac:dyDescent="0.35">
      <c r="A17" t="s">
        <v>92</v>
      </c>
      <c r="B17" s="7">
        <v>0.63856922134482552</v>
      </c>
      <c r="C17" s="7">
        <v>5.2649086488960073</v>
      </c>
      <c r="D17" s="7" t="s">
        <v>96</v>
      </c>
      <c r="E17" s="7" t="s">
        <v>96</v>
      </c>
    </row>
    <row r="18" spans="1:5" x14ac:dyDescent="0.35">
      <c r="A18" t="s">
        <v>93</v>
      </c>
      <c r="B18" s="7">
        <v>0.48178435529285224</v>
      </c>
      <c r="C18" s="7">
        <v>4.7918972878067549</v>
      </c>
      <c r="D18" s="7" t="s">
        <v>96</v>
      </c>
      <c r="E18" s="7" t="s">
        <v>96</v>
      </c>
    </row>
    <row r="19" spans="1:5" x14ac:dyDescent="0.35">
      <c r="A19" t="s">
        <v>94</v>
      </c>
      <c r="B19" s="7">
        <v>0.18835347387255919</v>
      </c>
      <c r="C19" s="7">
        <v>5.2064919027672421</v>
      </c>
      <c r="D19" s="7">
        <v>4.2179936637543509</v>
      </c>
      <c r="E19" s="7">
        <v>1.4227975165883926</v>
      </c>
    </row>
    <row r="20" spans="1:5" x14ac:dyDescent="0.35">
      <c r="A20" s="469" t="s">
        <v>95</v>
      </c>
      <c r="B20" s="249">
        <v>1.2615020295982902</v>
      </c>
      <c r="C20" s="249">
        <v>6.1440672584652134</v>
      </c>
      <c r="D20" s="249" t="s">
        <v>96</v>
      </c>
      <c r="E20" s="249" t="s">
        <v>96</v>
      </c>
    </row>
  </sheetData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2AE74-73E4-4353-8D12-E4C01E67F5E2}">
  <dimension ref="A2:C4"/>
  <sheetViews>
    <sheetView zoomScale="205" zoomScaleNormal="205" workbookViewId="0">
      <selection activeCell="A2" sqref="A2:C4"/>
    </sheetView>
  </sheetViews>
  <sheetFormatPr defaultRowHeight="14.5" x14ac:dyDescent="0.35"/>
  <cols>
    <col min="1" max="1" width="6.54296875" bestFit="1" customWidth="1"/>
    <col min="2" max="2" width="14.7265625" bestFit="1" customWidth="1"/>
  </cols>
  <sheetData>
    <row r="2" spans="1:3" x14ac:dyDescent="0.35">
      <c r="B2" s="474" t="s">
        <v>142</v>
      </c>
      <c r="C2" s="335" t="s">
        <v>146</v>
      </c>
    </row>
    <row r="3" spans="1:3" x14ac:dyDescent="0.35">
      <c r="A3" t="s">
        <v>298</v>
      </c>
      <c r="B3" s="474">
        <v>0.8</v>
      </c>
      <c r="C3" s="335">
        <v>0.9</v>
      </c>
    </row>
    <row r="4" spans="1:3" x14ac:dyDescent="0.35">
      <c r="A4" s="171" t="s">
        <v>401</v>
      </c>
      <c r="B4" s="475">
        <v>0.7</v>
      </c>
      <c r="C4" s="476">
        <v>0.7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E6753-7EA4-490C-930A-6E8B01ECB494}">
  <sheetPr>
    <tabColor rgb="FF3E7292"/>
  </sheetPr>
  <dimension ref="A1:J23"/>
  <sheetViews>
    <sheetView showGridLines="0" topLeftCell="B1" zoomScale="130" zoomScaleNormal="130" workbookViewId="0">
      <selection activeCell="I3" sqref="I3"/>
    </sheetView>
  </sheetViews>
  <sheetFormatPr defaultColWidth="8.7265625" defaultRowHeight="14.5" x14ac:dyDescent="0.35"/>
  <cols>
    <col min="1" max="1" width="5.1796875" style="204" hidden="1" customWidth="1"/>
    <col min="2" max="2" width="19.1796875" style="203" customWidth="1"/>
    <col min="3" max="10" width="8.453125" style="203" customWidth="1"/>
    <col min="11" max="16384" width="8.7265625" style="203"/>
  </cols>
  <sheetData>
    <row r="1" spans="1:10" x14ac:dyDescent="0.35">
      <c r="C1" s="495" t="s">
        <v>75</v>
      </c>
      <c r="D1" s="496"/>
      <c r="E1" s="496" t="s">
        <v>76</v>
      </c>
      <c r="F1" s="496"/>
      <c r="G1" s="496" t="s">
        <v>78</v>
      </c>
      <c r="H1" s="496"/>
      <c r="I1" s="496" t="s">
        <v>9</v>
      </c>
      <c r="J1" s="496"/>
    </row>
    <row r="2" spans="1:10" x14ac:dyDescent="0.35">
      <c r="A2" s="207" t="s">
        <v>202</v>
      </c>
      <c r="B2" s="207" t="s">
        <v>0</v>
      </c>
      <c r="C2" s="207" t="s">
        <v>169</v>
      </c>
      <c r="D2" s="207" t="s">
        <v>168</v>
      </c>
      <c r="E2" s="207" t="s">
        <v>169</v>
      </c>
      <c r="F2" s="207" t="s">
        <v>168</v>
      </c>
      <c r="G2" s="207" t="s">
        <v>169</v>
      </c>
      <c r="H2" s="207" t="s">
        <v>168</v>
      </c>
      <c r="I2" s="207" t="s">
        <v>169</v>
      </c>
      <c r="J2" s="207" t="s">
        <v>168</v>
      </c>
    </row>
    <row r="3" spans="1:10" x14ac:dyDescent="0.35">
      <c r="B3" s="206" t="s">
        <v>29</v>
      </c>
      <c r="C3" s="322">
        <v>45.013204999999999</v>
      </c>
      <c r="D3" s="322">
        <v>54.986795000000001</v>
      </c>
      <c r="E3" s="322">
        <v>28.309547000000002</v>
      </c>
      <c r="F3" s="322">
        <v>71.690453000000005</v>
      </c>
      <c r="G3" s="322">
        <v>14.423583000000001</v>
      </c>
      <c r="H3" s="322">
        <v>85.576417000000006</v>
      </c>
      <c r="I3" s="322">
        <v>21.212354000000001</v>
      </c>
      <c r="J3" s="322">
        <v>78.787645999999995</v>
      </c>
    </row>
    <row r="4" spans="1:10" x14ac:dyDescent="0.35">
      <c r="A4" s="204">
        <v>16</v>
      </c>
      <c r="B4" s="205" t="s">
        <v>46</v>
      </c>
      <c r="C4" s="322">
        <v>13.900000000000002</v>
      </c>
      <c r="D4" s="322">
        <v>86.1</v>
      </c>
      <c r="E4" s="322">
        <v>19.600000000000001</v>
      </c>
      <c r="F4" s="322">
        <v>80.400000000000006</v>
      </c>
      <c r="G4" s="322">
        <v>14.799999999999999</v>
      </c>
      <c r="H4" s="322">
        <v>85.2</v>
      </c>
      <c r="I4" s="322">
        <v>15.299999999999999</v>
      </c>
      <c r="J4" s="322">
        <v>84.7</v>
      </c>
    </row>
    <row r="5" spans="1:10" x14ac:dyDescent="0.35">
      <c r="A5" s="204">
        <v>3</v>
      </c>
      <c r="B5" s="203" t="s">
        <v>47</v>
      </c>
      <c r="C5" s="322">
        <v>19.600000000000001</v>
      </c>
      <c r="D5" s="322">
        <v>80.400000000000006</v>
      </c>
      <c r="E5" s="322">
        <v>17.5</v>
      </c>
      <c r="F5" s="322">
        <v>82.5</v>
      </c>
      <c r="G5" s="322">
        <v>10.4</v>
      </c>
      <c r="H5" s="322">
        <v>89.600000000000009</v>
      </c>
      <c r="I5" s="322">
        <v>11.3</v>
      </c>
      <c r="J5" s="322">
        <v>88.7</v>
      </c>
    </row>
    <row r="6" spans="1:10" x14ac:dyDescent="0.35">
      <c r="A6" s="204">
        <v>6</v>
      </c>
      <c r="B6" s="205" t="s">
        <v>42</v>
      </c>
      <c r="C6" s="322">
        <v>30.3</v>
      </c>
      <c r="D6" s="322">
        <v>69.699999999999989</v>
      </c>
      <c r="E6" s="322">
        <v>20.3</v>
      </c>
      <c r="F6" s="322">
        <v>79.7</v>
      </c>
      <c r="G6" s="322">
        <v>13.700000000000001</v>
      </c>
      <c r="H6" s="322">
        <v>86.3</v>
      </c>
      <c r="I6" s="322">
        <v>16.900000000000002</v>
      </c>
      <c r="J6" s="322">
        <v>83.1</v>
      </c>
    </row>
    <row r="7" spans="1:10" x14ac:dyDescent="0.35">
      <c r="A7" s="204">
        <v>2</v>
      </c>
      <c r="B7" s="203" t="s">
        <v>39</v>
      </c>
      <c r="C7" s="322">
        <v>31.1</v>
      </c>
      <c r="D7" s="322">
        <v>68.899999999999991</v>
      </c>
      <c r="E7" s="322">
        <v>18.3</v>
      </c>
      <c r="F7" s="322">
        <v>81.699999999999989</v>
      </c>
      <c r="G7" s="322">
        <v>9.3000000000000007</v>
      </c>
      <c r="H7" s="322">
        <v>90.7</v>
      </c>
      <c r="I7" s="322">
        <v>13.3</v>
      </c>
      <c r="J7" s="322">
        <v>86.7</v>
      </c>
    </row>
    <row r="8" spans="1:10" x14ac:dyDescent="0.35">
      <c r="A8" s="204">
        <v>5</v>
      </c>
      <c r="B8" s="203" t="s">
        <v>45</v>
      </c>
      <c r="C8" s="322">
        <v>44.4</v>
      </c>
      <c r="D8" s="322">
        <v>55.600000000000009</v>
      </c>
      <c r="E8" s="322">
        <v>42.6</v>
      </c>
      <c r="F8" s="322">
        <v>57.4</v>
      </c>
      <c r="G8" s="322">
        <v>23.400000000000002</v>
      </c>
      <c r="H8" s="322">
        <v>76.599999999999994</v>
      </c>
      <c r="I8" s="322">
        <v>27.500000000000004</v>
      </c>
      <c r="J8" s="322">
        <v>72.5</v>
      </c>
    </row>
    <row r="9" spans="1:10" x14ac:dyDescent="0.35">
      <c r="B9" s="205" t="s">
        <v>37</v>
      </c>
      <c r="C9" s="322">
        <v>48.6</v>
      </c>
      <c r="D9" s="322">
        <v>51.4</v>
      </c>
      <c r="E9" s="322">
        <v>28.599999999999998</v>
      </c>
      <c r="F9" s="322">
        <v>71.399999999999991</v>
      </c>
      <c r="G9" s="322">
        <v>11.1</v>
      </c>
      <c r="H9" s="322">
        <v>88.9</v>
      </c>
      <c r="I9" s="322">
        <v>20.200000000000003</v>
      </c>
      <c r="J9" s="322">
        <v>79.800000000000011</v>
      </c>
    </row>
    <row r="10" spans="1:10" x14ac:dyDescent="0.35">
      <c r="A10" s="204">
        <v>13</v>
      </c>
      <c r="B10" s="203" t="s">
        <v>34</v>
      </c>
      <c r="C10" s="322">
        <v>49.5</v>
      </c>
      <c r="D10" s="322">
        <v>50.5</v>
      </c>
      <c r="E10" s="322">
        <v>30.4</v>
      </c>
      <c r="F10" s="322">
        <v>69.599999999999994</v>
      </c>
      <c r="G10" s="322">
        <v>11.5</v>
      </c>
      <c r="H10" s="322">
        <v>88.5</v>
      </c>
      <c r="I10" s="322">
        <v>23</v>
      </c>
      <c r="J10" s="322">
        <v>77</v>
      </c>
    </row>
    <row r="11" spans="1:10" x14ac:dyDescent="0.35">
      <c r="A11" s="204">
        <v>4</v>
      </c>
      <c r="B11" s="205" t="s">
        <v>40</v>
      </c>
      <c r="C11" s="322">
        <v>56.399999999999991</v>
      </c>
      <c r="D11" s="322">
        <v>43.6</v>
      </c>
      <c r="E11" s="322">
        <v>34.200000000000003</v>
      </c>
      <c r="F11" s="322">
        <v>65.8</v>
      </c>
      <c r="G11" s="322">
        <v>16.8</v>
      </c>
      <c r="H11" s="322">
        <v>83.2</v>
      </c>
      <c r="I11" s="322">
        <v>24.6</v>
      </c>
      <c r="J11" s="322">
        <v>75.400000000000006</v>
      </c>
    </row>
    <row r="12" spans="1:10" x14ac:dyDescent="0.35">
      <c r="B12" s="205" t="s">
        <v>36</v>
      </c>
      <c r="C12" s="322">
        <v>61.4</v>
      </c>
      <c r="D12" s="322">
        <v>38.6</v>
      </c>
      <c r="E12" s="322">
        <v>46</v>
      </c>
      <c r="F12" s="322">
        <v>54</v>
      </c>
      <c r="G12" s="322">
        <v>25.8</v>
      </c>
      <c r="H12" s="322">
        <v>74.2</v>
      </c>
      <c r="I12" s="322">
        <v>36.700000000000003</v>
      </c>
      <c r="J12" s="322">
        <v>63.3</v>
      </c>
    </row>
    <row r="13" spans="1:10" x14ac:dyDescent="0.35">
      <c r="A13" s="204">
        <v>11</v>
      </c>
      <c r="B13" s="205" t="s">
        <v>35</v>
      </c>
      <c r="C13" s="322">
        <v>63.6</v>
      </c>
      <c r="D13" s="322">
        <v>36.4</v>
      </c>
      <c r="E13" s="322">
        <v>34.4</v>
      </c>
      <c r="F13" s="322">
        <v>65.600000000000009</v>
      </c>
      <c r="G13" s="322">
        <v>22.3</v>
      </c>
      <c r="H13" s="322">
        <v>77.7</v>
      </c>
      <c r="I13" s="322">
        <v>31.8</v>
      </c>
      <c r="J13" s="322">
        <v>68.2</v>
      </c>
    </row>
    <row r="14" spans="1:10" x14ac:dyDescent="0.35">
      <c r="A14" s="204">
        <v>15</v>
      </c>
      <c r="B14" s="205" t="s">
        <v>31</v>
      </c>
      <c r="C14" s="322">
        <v>65.600000000000009</v>
      </c>
      <c r="D14" s="322">
        <v>34.4</v>
      </c>
      <c r="E14" s="322">
        <v>44.1</v>
      </c>
      <c r="F14" s="322">
        <v>55.900000000000006</v>
      </c>
      <c r="G14" s="322">
        <v>27.1</v>
      </c>
      <c r="H14" s="322">
        <v>72.899999999999991</v>
      </c>
      <c r="I14" s="322">
        <v>44.9</v>
      </c>
      <c r="J14" s="322">
        <v>55.1</v>
      </c>
    </row>
    <row r="15" spans="1:10" x14ac:dyDescent="0.35">
      <c r="A15" s="204">
        <v>7</v>
      </c>
      <c r="B15" s="205" t="s">
        <v>38</v>
      </c>
      <c r="C15" s="322">
        <v>71.7</v>
      </c>
      <c r="D15" s="322">
        <v>28.299999999999997</v>
      </c>
      <c r="E15" s="322">
        <v>51</v>
      </c>
      <c r="F15" s="322">
        <v>49</v>
      </c>
      <c r="G15" s="322">
        <v>25.8</v>
      </c>
      <c r="H15" s="322">
        <v>74.2</v>
      </c>
      <c r="I15" s="322">
        <v>36.199999999999996</v>
      </c>
      <c r="J15" s="322">
        <v>63.800000000000004</v>
      </c>
    </row>
    <row r="16" spans="1:10" x14ac:dyDescent="0.35">
      <c r="A16" s="204">
        <v>10</v>
      </c>
      <c r="B16" s="205" t="s">
        <v>33</v>
      </c>
      <c r="C16" s="322">
        <v>73.599999999999994</v>
      </c>
      <c r="D16" s="322">
        <v>26.400000000000002</v>
      </c>
      <c r="E16" s="322">
        <v>63.7</v>
      </c>
      <c r="F16" s="322">
        <v>36.299999999999997</v>
      </c>
      <c r="G16" s="322">
        <v>44.9</v>
      </c>
      <c r="H16" s="322">
        <v>55.1</v>
      </c>
      <c r="I16" s="322">
        <v>58.5</v>
      </c>
      <c r="J16" s="322">
        <v>41.5</v>
      </c>
    </row>
    <row r="17" spans="1:10" x14ac:dyDescent="0.35">
      <c r="A17" s="204">
        <v>14</v>
      </c>
      <c r="B17" s="203" t="s">
        <v>32</v>
      </c>
      <c r="C17" s="322">
        <v>75.099999999999994</v>
      </c>
      <c r="D17" s="322">
        <v>24.9</v>
      </c>
      <c r="E17" s="322">
        <v>75.599999999999994</v>
      </c>
      <c r="F17" s="322">
        <v>24.4</v>
      </c>
      <c r="G17" s="322">
        <v>67.5</v>
      </c>
      <c r="H17" s="322">
        <v>32.5</v>
      </c>
      <c r="I17" s="322">
        <v>72</v>
      </c>
      <c r="J17" s="322">
        <v>28.000000000000004</v>
      </c>
    </row>
    <row r="18" spans="1:10" x14ac:dyDescent="0.35">
      <c r="A18" s="204">
        <v>8</v>
      </c>
      <c r="B18" s="205" t="s">
        <v>43</v>
      </c>
      <c r="C18" s="322">
        <v>81.5</v>
      </c>
      <c r="D18" s="322">
        <v>18.5</v>
      </c>
      <c r="E18" s="322">
        <v>55.2</v>
      </c>
      <c r="F18" s="322">
        <v>44.800000000000004</v>
      </c>
      <c r="G18" s="322">
        <v>20.599999999999998</v>
      </c>
      <c r="H18" s="322">
        <v>79.400000000000006</v>
      </c>
      <c r="I18" s="322">
        <v>29.7</v>
      </c>
      <c r="J18" s="322">
        <v>70.3</v>
      </c>
    </row>
    <row r="19" spans="1:10" x14ac:dyDescent="0.35">
      <c r="A19" s="204">
        <v>9</v>
      </c>
      <c r="B19" s="214" t="s">
        <v>41</v>
      </c>
      <c r="C19" s="322">
        <v>82.6</v>
      </c>
      <c r="D19" s="322">
        <v>17.399999999999999</v>
      </c>
      <c r="E19" s="322">
        <v>47.699999999999996</v>
      </c>
      <c r="F19" s="322">
        <v>52.300000000000004</v>
      </c>
      <c r="G19" s="322">
        <v>21.4</v>
      </c>
      <c r="H19" s="322">
        <v>78.600000000000009</v>
      </c>
      <c r="I19" s="322">
        <v>29.5</v>
      </c>
      <c r="J19" s="322">
        <v>70.5</v>
      </c>
    </row>
    <row r="20" spans="1:10" x14ac:dyDescent="0.35">
      <c r="A20" s="204">
        <v>12</v>
      </c>
    </row>
    <row r="21" spans="1:10" x14ac:dyDescent="0.35">
      <c r="A21" s="204">
        <v>1</v>
      </c>
    </row>
    <row r="22" spans="1:10" x14ac:dyDescent="0.35">
      <c r="A22" s="204">
        <v>17</v>
      </c>
    </row>
    <row r="23" spans="1:10" x14ac:dyDescent="0.35">
      <c r="A23" s="204">
        <v>18</v>
      </c>
    </row>
  </sheetData>
  <autoFilter ref="A2:J2" xr:uid="{8D858599-FF3D-4F41-A962-87DC1DD7724C}">
    <sortState xmlns:xlrd2="http://schemas.microsoft.com/office/spreadsheetml/2017/richdata2" ref="A3:J20">
      <sortCondition ref="C2"/>
    </sortState>
  </autoFilter>
  <mergeCells count="4">
    <mergeCell ref="C1:D1"/>
    <mergeCell ref="E1:F1"/>
    <mergeCell ref="G1:H1"/>
    <mergeCell ref="I1:J1"/>
  </mergeCells>
  <pageMargins left="0.7" right="0.7" top="0.75" bottom="0.75" header="0.3" footer="0.3"/>
  <pageSetup orientation="portrait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F6B90-4F96-4CDD-841D-25CDD455D67E}">
  <dimension ref="A1:G14"/>
  <sheetViews>
    <sheetView zoomScale="65" workbookViewId="0">
      <selection activeCell="B4" sqref="B4:G12"/>
    </sheetView>
  </sheetViews>
  <sheetFormatPr defaultRowHeight="14.5" x14ac:dyDescent="0.35"/>
  <cols>
    <col min="1" max="1" width="20.1796875" bestFit="1" customWidth="1"/>
    <col min="2" max="5" width="11.81640625" customWidth="1"/>
  </cols>
  <sheetData>
    <row r="1" spans="1:7" x14ac:dyDescent="0.35">
      <c r="A1" t="s">
        <v>20</v>
      </c>
    </row>
    <row r="2" spans="1:7" x14ac:dyDescent="0.35">
      <c r="B2" s="497" t="s">
        <v>20</v>
      </c>
      <c r="C2" s="497"/>
      <c r="D2" s="497" t="s">
        <v>12</v>
      </c>
      <c r="E2" s="497"/>
      <c r="F2" s="497" t="s">
        <v>13</v>
      </c>
      <c r="G2" s="497"/>
    </row>
    <row r="3" spans="1:7" x14ac:dyDescent="0.35">
      <c r="A3" t="s">
        <v>411</v>
      </c>
      <c r="B3" t="s">
        <v>75</v>
      </c>
      <c r="C3" t="s">
        <v>410</v>
      </c>
      <c r="D3" t="s">
        <v>75</v>
      </c>
      <c r="E3" t="s">
        <v>410</v>
      </c>
      <c r="F3" t="s">
        <v>75</v>
      </c>
      <c r="G3" t="s">
        <v>410</v>
      </c>
    </row>
    <row r="4" spans="1:7" x14ac:dyDescent="0.35">
      <c r="A4" t="s">
        <v>402</v>
      </c>
      <c r="B4" s="215">
        <v>44.22</v>
      </c>
      <c r="C4" s="215">
        <v>12.46</v>
      </c>
      <c r="D4" s="215">
        <v>29.2</v>
      </c>
      <c r="E4" s="215">
        <v>6.75</v>
      </c>
      <c r="F4" s="215">
        <v>28.43</v>
      </c>
      <c r="G4" s="215">
        <v>13.06</v>
      </c>
    </row>
    <row r="5" spans="1:7" x14ac:dyDescent="0.35">
      <c r="A5" t="s">
        <v>403</v>
      </c>
      <c r="B5" s="215">
        <v>0.35</v>
      </c>
      <c r="C5" s="215">
        <v>0.4</v>
      </c>
      <c r="D5" s="215">
        <v>0.2</v>
      </c>
      <c r="E5" s="215">
        <v>0.53</v>
      </c>
      <c r="F5" s="215">
        <v>9.84</v>
      </c>
      <c r="G5" s="215">
        <v>6.04</v>
      </c>
    </row>
    <row r="6" spans="1:7" x14ac:dyDescent="0.35">
      <c r="A6" t="s">
        <v>404</v>
      </c>
      <c r="B6" s="215">
        <v>9.3699999999999992</v>
      </c>
      <c r="C6" s="215">
        <v>14.88</v>
      </c>
      <c r="D6" s="215">
        <v>9.1999999999999993</v>
      </c>
      <c r="E6" s="215">
        <v>12.02</v>
      </c>
      <c r="F6" s="215">
        <v>7.82</v>
      </c>
      <c r="G6" s="215">
        <v>8.52</v>
      </c>
    </row>
    <row r="7" spans="1:7" x14ac:dyDescent="0.35">
      <c r="A7" t="s">
        <v>164</v>
      </c>
      <c r="B7" s="215">
        <v>0.61</v>
      </c>
      <c r="C7" s="215">
        <v>0.49</v>
      </c>
      <c r="D7" s="215">
        <v>0.14000000000000001</v>
      </c>
      <c r="E7" s="215">
        <v>0.31</v>
      </c>
      <c r="F7" s="215">
        <v>12.18</v>
      </c>
      <c r="G7" s="215">
        <v>7.47</v>
      </c>
    </row>
    <row r="8" spans="1:7" x14ac:dyDescent="0.35">
      <c r="A8" t="s">
        <v>405</v>
      </c>
      <c r="B8" s="215">
        <v>8.89</v>
      </c>
      <c r="C8" s="215">
        <v>6.87</v>
      </c>
      <c r="D8" s="215">
        <v>10.99</v>
      </c>
      <c r="E8" s="215">
        <v>6.92</v>
      </c>
      <c r="F8" s="215">
        <v>4.22</v>
      </c>
      <c r="G8" s="215">
        <v>3.48</v>
      </c>
    </row>
    <row r="9" spans="1:7" x14ac:dyDescent="0.35">
      <c r="A9" t="s">
        <v>406</v>
      </c>
      <c r="B9" s="215">
        <v>19.13</v>
      </c>
      <c r="C9" s="215">
        <v>31.2</v>
      </c>
      <c r="D9" s="215">
        <v>16.21</v>
      </c>
      <c r="E9" s="215">
        <v>19.21</v>
      </c>
      <c r="F9" s="215">
        <v>2.04</v>
      </c>
      <c r="G9" s="215">
        <v>3.16</v>
      </c>
    </row>
    <row r="10" spans="1:7" x14ac:dyDescent="0.35">
      <c r="A10" t="s">
        <v>407</v>
      </c>
      <c r="B10" s="215">
        <v>3.33</v>
      </c>
      <c r="C10" s="215">
        <v>6.33</v>
      </c>
      <c r="D10" s="215">
        <v>9.49</v>
      </c>
      <c r="E10" s="215">
        <v>10.64</v>
      </c>
      <c r="F10" s="215">
        <v>0.24</v>
      </c>
      <c r="G10" s="215">
        <v>5.03</v>
      </c>
    </row>
    <row r="11" spans="1:7" x14ac:dyDescent="0.35">
      <c r="A11" t="s">
        <v>409</v>
      </c>
      <c r="B11" s="215">
        <v>1.1100000000000001</v>
      </c>
      <c r="C11" s="215">
        <v>7.33</v>
      </c>
      <c r="D11" s="215">
        <v>0.12</v>
      </c>
      <c r="E11" s="215">
        <v>2.6</v>
      </c>
      <c r="F11" s="215">
        <v>0.95</v>
      </c>
      <c r="G11" s="215">
        <v>4.26</v>
      </c>
    </row>
    <row r="12" spans="1:7" x14ac:dyDescent="0.35">
      <c r="A12" t="s">
        <v>408</v>
      </c>
      <c r="B12" s="215">
        <v>12.98</v>
      </c>
      <c r="C12" s="215">
        <v>20.04</v>
      </c>
      <c r="D12" s="215">
        <v>24.45</v>
      </c>
      <c r="E12" s="215">
        <v>41.01</v>
      </c>
      <c r="F12" s="215">
        <v>34.29</v>
      </c>
      <c r="G12" s="215">
        <v>49</v>
      </c>
    </row>
    <row r="14" spans="1:7" x14ac:dyDescent="0.35">
      <c r="B14" s="478"/>
      <c r="C14" s="477"/>
      <c r="D14" s="478"/>
    </row>
  </sheetData>
  <mergeCells count="3">
    <mergeCell ref="B2:C2"/>
    <mergeCell ref="D2:E2"/>
    <mergeCell ref="F2:G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77EBE-04BD-4D7B-850A-E63FC8C2C9F0}">
  <dimension ref="A1:C19"/>
  <sheetViews>
    <sheetView showGridLines="0" zoomScale="70" zoomScaleNormal="70" workbookViewId="0">
      <selection activeCell="F3" sqref="F3"/>
    </sheetView>
  </sheetViews>
  <sheetFormatPr defaultRowHeight="14.5" x14ac:dyDescent="0.35"/>
  <sheetData>
    <row r="1" spans="1:3" x14ac:dyDescent="0.35">
      <c r="B1" s="497" t="s">
        <v>77</v>
      </c>
      <c r="C1" s="497"/>
    </row>
    <row r="2" spans="1:3" x14ac:dyDescent="0.35">
      <c r="A2" t="s">
        <v>0</v>
      </c>
      <c r="B2" t="s">
        <v>237</v>
      </c>
      <c r="C2" t="s">
        <v>168</v>
      </c>
    </row>
    <row r="3" spans="1:3" x14ac:dyDescent="0.35">
      <c r="A3" s="334" t="s">
        <v>29</v>
      </c>
      <c r="B3" s="333">
        <v>34</v>
      </c>
      <c r="C3" s="333">
        <v>66</v>
      </c>
    </row>
    <row r="4" spans="1:3" x14ac:dyDescent="0.35">
      <c r="A4" t="s">
        <v>46</v>
      </c>
      <c r="B4" s="215">
        <v>18</v>
      </c>
      <c r="C4" s="215">
        <v>82</v>
      </c>
    </row>
    <row r="5" spans="1:3" x14ac:dyDescent="0.35">
      <c r="A5" t="s">
        <v>47</v>
      </c>
      <c r="B5" s="215">
        <v>18.099999999999998</v>
      </c>
      <c r="C5" s="215">
        <v>81.899999999999991</v>
      </c>
    </row>
    <row r="6" spans="1:3" x14ac:dyDescent="0.35">
      <c r="A6" t="s">
        <v>39</v>
      </c>
      <c r="B6" s="215">
        <v>23.1</v>
      </c>
      <c r="C6" s="215">
        <v>76.900000000000006</v>
      </c>
    </row>
    <row r="7" spans="1:3" x14ac:dyDescent="0.35">
      <c r="A7" t="s">
        <v>42</v>
      </c>
      <c r="B7" s="215">
        <v>23.5</v>
      </c>
      <c r="C7" s="215">
        <v>76.5</v>
      </c>
    </row>
    <row r="8" spans="1:3" x14ac:dyDescent="0.35">
      <c r="A8" t="s">
        <v>37</v>
      </c>
      <c r="B8" s="215">
        <v>35.199999999999996</v>
      </c>
      <c r="C8" s="215">
        <v>64.8</v>
      </c>
    </row>
    <row r="9" spans="1:3" x14ac:dyDescent="0.35">
      <c r="A9" t="s">
        <v>34</v>
      </c>
      <c r="B9" s="215">
        <v>39.4</v>
      </c>
      <c r="C9" s="215">
        <v>60.6</v>
      </c>
    </row>
    <row r="10" spans="1:3" x14ac:dyDescent="0.35">
      <c r="A10" t="s">
        <v>40</v>
      </c>
      <c r="B10" s="215">
        <v>41.3</v>
      </c>
      <c r="C10" s="215">
        <v>58.699999999999996</v>
      </c>
    </row>
    <row r="11" spans="1:3" x14ac:dyDescent="0.35">
      <c r="A11" t="s">
        <v>45</v>
      </c>
      <c r="B11" s="215">
        <v>43.2</v>
      </c>
      <c r="C11" s="215">
        <v>56.8</v>
      </c>
    </row>
    <row r="12" spans="1:3" x14ac:dyDescent="0.35">
      <c r="A12" t="s">
        <v>35</v>
      </c>
      <c r="B12" s="215">
        <v>46</v>
      </c>
      <c r="C12" s="215">
        <v>54.1</v>
      </c>
    </row>
    <row r="13" spans="1:3" x14ac:dyDescent="0.35">
      <c r="A13" t="s">
        <v>36</v>
      </c>
      <c r="B13" s="215">
        <v>52.5</v>
      </c>
      <c r="C13" s="215">
        <v>47.5</v>
      </c>
    </row>
    <row r="14" spans="1:3" x14ac:dyDescent="0.35">
      <c r="A14" t="s">
        <v>31</v>
      </c>
      <c r="B14" s="215">
        <v>56.599999999999994</v>
      </c>
      <c r="C14" s="215">
        <v>43.4</v>
      </c>
    </row>
    <row r="15" spans="1:3" x14ac:dyDescent="0.35">
      <c r="A15" t="s">
        <v>38</v>
      </c>
      <c r="B15" s="215">
        <v>59.099999999999994</v>
      </c>
      <c r="C15" s="215">
        <v>40.9</v>
      </c>
    </row>
    <row r="16" spans="1:3" x14ac:dyDescent="0.35">
      <c r="A16" t="s">
        <v>41</v>
      </c>
      <c r="B16" s="215">
        <v>60.8</v>
      </c>
      <c r="C16" s="215">
        <v>39.200000000000003</v>
      </c>
    </row>
    <row r="17" spans="1:3" x14ac:dyDescent="0.35">
      <c r="A17" t="s">
        <v>43</v>
      </c>
      <c r="B17" s="215">
        <v>67.300000000000011</v>
      </c>
      <c r="C17" s="215">
        <v>32.700000000000003</v>
      </c>
    </row>
    <row r="18" spans="1:3" x14ac:dyDescent="0.35">
      <c r="A18" t="s">
        <v>33</v>
      </c>
      <c r="B18" s="215">
        <v>69.399999999999991</v>
      </c>
      <c r="C18" s="215">
        <v>30.599999999999998</v>
      </c>
    </row>
    <row r="19" spans="1:3" x14ac:dyDescent="0.35">
      <c r="A19" t="s">
        <v>32</v>
      </c>
      <c r="B19" s="215">
        <v>75.3</v>
      </c>
      <c r="C19" s="215">
        <v>24.7</v>
      </c>
    </row>
  </sheetData>
  <autoFilter ref="A2:C2" xr:uid="{7D777EBE-04BD-4D7B-850A-E63FC8C2C9F0}">
    <sortState xmlns:xlrd2="http://schemas.microsoft.com/office/spreadsheetml/2017/richdata2" ref="A3:C19">
      <sortCondition ref="B2"/>
    </sortState>
  </autoFilter>
  <mergeCells count="1">
    <mergeCell ref="B1:C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44F7AD-10C6-4F4A-9DE7-912F2978018B}">
  <sheetPr>
    <tabColor rgb="FF002060"/>
  </sheetPr>
  <dimension ref="A1:AM136"/>
  <sheetViews>
    <sheetView showGridLines="0" topLeftCell="O1" zoomScale="131" zoomScaleNormal="145" workbookViewId="0">
      <selection activeCell="P5" sqref="P5"/>
    </sheetView>
  </sheetViews>
  <sheetFormatPr defaultRowHeight="14.5" outlineLevelCol="1" x14ac:dyDescent="0.35"/>
  <cols>
    <col min="1" max="1" width="0" hidden="1" customWidth="1" outlineLevel="1"/>
    <col min="2" max="2" width="0" style="7" hidden="1" customWidth="1" outlineLevel="1"/>
    <col min="3" max="3" width="11.453125" style="7" hidden="1" customWidth="1" outlineLevel="1"/>
    <col min="4" max="4" width="8.7265625" style="7" hidden="1" customWidth="1" outlineLevel="1"/>
    <col min="5" max="5" width="0" style="230" hidden="1" customWidth="1" outlineLevel="1"/>
    <col min="6" max="6" width="0" style="83" hidden="1" customWidth="1" outlineLevel="1"/>
    <col min="7" max="7" width="8.7265625" style="83" hidden="1" customWidth="1" outlineLevel="1"/>
    <col min="8" max="8" width="5.453125" style="83" hidden="1" customWidth="1" outlineLevel="1"/>
    <col min="9" max="14" width="0" hidden="1" customWidth="1" outlineLevel="1"/>
    <col min="15" max="15" width="8.7265625" collapsed="1"/>
    <col min="32" max="32" width="9.81640625" customWidth="1"/>
    <col min="33" max="33" width="10.453125" customWidth="1"/>
    <col min="34" max="36" width="11.7265625" customWidth="1"/>
    <col min="37" max="37" width="14.54296875" customWidth="1"/>
    <col min="38" max="38" width="11.7265625" customWidth="1"/>
    <col min="39" max="39" width="13.54296875" customWidth="1"/>
  </cols>
  <sheetData>
    <row r="1" spans="1:39" x14ac:dyDescent="0.35">
      <c r="A1" s="76" t="s">
        <v>105</v>
      </c>
      <c r="B1" s="234"/>
      <c r="C1" s="234"/>
      <c r="D1" s="234"/>
      <c r="E1" s="224"/>
      <c r="F1" s="82"/>
      <c r="G1" s="82"/>
      <c r="H1" s="82"/>
      <c r="J1" s="77"/>
      <c r="K1" s="77"/>
      <c r="L1" s="77"/>
      <c r="M1" s="77"/>
      <c r="N1" s="77"/>
      <c r="P1" s="77" t="s">
        <v>29</v>
      </c>
      <c r="Q1" s="77"/>
      <c r="R1" s="77"/>
      <c r="S1" s="77"/>
      <c r="T1" s="77"/>
      <c r="U1" s="77"/>
      <c r="V1" s="77"/>
      <c r="W1" s="77"/>
      <c r="X1" s="77"/>
      <c r="Y1" s="77"/>
      <c r="Z1" s="77"/>
      <c r="AA1" s="77"/>
    </row>
    <row r="3" spans="1:39" ht="15" thickBot="1" x14ac:dyDescent="0.4">
      <c r="A3" s="16" t="s">
        <v>57</v>
      </c>
      <c r="B3" s="87"/>
      <c r="C3" s="87"/>
      <c r="D3" s="87"/>
      <c r="E3" s="225"/>
      <c r="G3" s="83" t="s">
        <v>80</v>
      </c>
    </row>
    <row r="4" spans="1:39" ht="31.5" customHeight="1" thickTop="1" x14ac:dyDescent="0.35">
      <c r="A4" s="232" t="s">
        <v>0</v>
      </c>
      <c r="B4" s="231" t="s">
        <v>75</v>
      </c>
      <c r="C4" s="231" t="s">
        <v>76</v>
      </c>
      <c r="D4" s="231" t="s">
        <v>78</v>
      </c>
      <c r="E4" s="233" t="s">
        <v>1</v>
      </c>
      <c r="G4" s="83" t="s">
        <v>99</v>
      </c>
      <c r="H4" s="84" t="s">
        <v>102</v>
      </c>
      <c r="AF4" s="468" t="s">
        <v>75</v>
      </c>
      <c r="AG4" s="68"/>
      <c r="AH4" s="68"/>
      <c r="AI4" s="68"/>
      <c r="AJ4" s="68"/>
      <c r="AK4" s="68"/>
      <c r="AL4" s="68"/>
      <c r="AM4" s="68"/>
    </row>
    <row r="5" spans="1:39" ht="41.15" customHeight="1" x14ac:dyDescent="0.35">
      <c r="A5" t="s">
        <v>89</v>
      </c>
      <c r="B5" s="7">
        <v>30.806297634420588</v>
      </c>
      <c r="C5" s="7">
        <v>27.471079101864245</v>
      </c>
      <c r="D5" s="7">
        <v>41.722623263715171</v>
      </c>
      <c r="E5" s="226">
        <v>2018</v>
      </c>
      <c r="G5" s="85">
        <v>10.593798</v>
      </c>
      <c r="H5" s="85">
        <v>58.277376736284836</v>
      </c>
      <c r="AF5" s="3" t="s">
        <v>0</v>
      </c>
      <c r="AG5" s="471" t="s">
        <v>67</v>
      </c>
      <c r="AH5" s="471" t="s">
        <v>66</v>
      </c>
      <c r="AI5" s="472" t="s">
        <v>103</v>
      </c>
      <c r="AJ5" s="472" t="s">
        <v>104</v>
      </c>
      <c r="AK5" s="472" t="s">
        <v>70</v>
      </c>
      <c r="AL5" s="472" t="s">
        <v>68</v>
      </c>
      <c r="AM5" s="472" t="s">
        <v>69</v>
      </c>
    </row>
    <row r="6" spans="1:39" x14ac:dyDescent="0.35">
      <c r="A6" s="74" t="s">
        <v>95</v>
      </c>
      <c r="B6" s="7">
        <v>40.216262613076772</v>
      </c>
      <c r="C6" s="7">
        <v>14.923084882500854</v>
      </c>
      <c r="D6" s="7">
        <v>44.860652504422376</v>
      </c>
      <c r="E6" s="226">
        <v>2021</v>
      </c>
      <c r="G6" s="85">
        <v>28.838498999999999</v>
      </c>
      <c r="H6" s="85">
        <v>55.139347495577624</v>
      </c>
      <c r="AF6" s="6" t="s">
        <v>98</v>
      </c>
      <c r="AG6" s="7">
        <v>-0.4468862625829253</v>
      </c>
      <c r="AH6" s="7">
        <v>9.5574551041941902E-2</v>
      </c>
      <c r="AI6" s="7">
        <v>4.1323096637504193</v>
      </c>
      <c r="AJ6" s="7">
        <v>-6.3481641615412467</v>
      </c>
      <c r="AK6" s="7" t="s">
        <v>96</v>
      </c>
      <c r="AL6" s="7" t="s">
        <v>96</v>
      </c>
      <c r="AM6" s="7" t="s">
        <v>96</v>
      </c>
    </row>
    <row r="7" spans="1:39" x14ac:dyDescent="0.35">
      <c r="A7" s="74" t="s">
        <v>100</v>
      </c>
      <c r="B7" s="7">
        <v>27.055065824115211</v>
      </c>
      <c r="C7" s="7">
        <v>24.195810191761627</v>
      </c>
      <c r="D7" s="7">
        <v>48.749123984123166</v>
      </c>
      <c r="E7" s="226">
        <v>2021</v>
      </c>
      <c r="G7" s="85">
        <v>0.81383399999999995</v>
      </c>
      <c r="H7" s="85">
        <v>51.250876015876841</v>
      </c>
      <c r="P7" s="80"/>
      <c r="Q7" s="80"/>
      <c r="R7" s="80" t="s">
        <v>75</v>
      </c>
      <c r="S7" s="80" t="s">
        <v>76</v>
      </c>
      <c r="T7" s="80" t="s">
        <v>78</v>
      </c>
      <c r="AF7" s="6" t="s">
        <v>81</v>
      </c>
      <c r="AG7" s="7"/>
      <c r="AH7" s="7">
        <v>0.24095049257560675</v>
      </c>
      <c r="AI7" s="7">
        <v>4.3795123815654939</v>
      </c>
      <c r="AJ7" s="7">
        <v>-5.163494701751052</v>
      </c>
      <c r="AK7" s="7"/>
      <c r="AL7" s="7">
        <v>-4.083013720075523</v>
      </c>
      <c r="AM7" s="7">
        <v>8.2102461989383073</v>
      </c>
    </row>
    <row r="8" spans="1:39" x14ac:dyDescent="0.35">
      <c r="A8" s="74" t="s">
        <v>84</v>
      </c>
      <c r="B8" s="7">
        <v>20.777624741331859</v>
      </c>
      <c r="C8" s="7">
        <v>30.328332479382169</v>
      </c>
      <c r="D8" s="7">
        <v>48.894042779285975</v>
      </c>
      <c r="E8" s="226">
        <v>2022</v>
      </c>
      <c r="G8" s="85">
        <v>52.085168000000003</v>
      </c>
      <c r="H8" s="85">
        <v>51.105957220714032</v>
      </c>
      <c r="P8" s="80" t="s">
        <v>66</v>
      </c>
      <c r="Q8" s="78" t="s">
        <v>56</v>
      </c>
      <c r="R8" s="79">
        <v>14.561817388451109</v>
      </c>
      <c r="S8" s="79">
        <v>19.69648448777151</v>
      </c>
      <c r="T8" s="79">
        <v>65.741698123777368</v>
      </c>
      <c r="AF8" s="6" t="s">
        <v>82</v>
      </c>
      <c r="AG8" s="7">
        <v>-8.1511985133342453</v>
      </c>
      <c r="AH8" s="7">
        <v>0.294344697136939</v>
      </c>
      <c r="AI8" s="7">
        <v>9.6993760196597982</v>
      </c>
      <c r="AJ8" s="7">
        <v>-9.5224361792148109</v>
      </c>
      <c r="AK8" s="7">
        <v>3.9205803176317389</v>
      </c>
      <c r="AL8" s="7" t="s">
        <v>96</v>
      </c>
      <c r="AM8" s="7">
        <v>7.2345905334818603</v>
      </c>
    </row>
    <row r="9" spans="1:39" x14ac:dyDescent="0.35">
      <c r="A9" s="74" t="s">
        <v>86</v>
      </c>
      <c r="B9" s="7">
        <v>11.438820729281604</v>
      </c>
      <c r="C9" s="7">
        <v>23.346658615532771</v>
      </c>
      <c r="D9" s="7">
        <v>65.214520655185623</v>
      </c>
      <c r="E9" s="226">
        <v>2022</v>
      </c>
      <c r="G9" s="85">
        <v>11.332973000000001</v>
      </c>
      <c r="H9" s="85">
        <v>34.785479344814377</v>
      </c>
      <c r="P9" s="80"/>
      <c r="Q9" s="78"/>
      <c r="R9" s="79"/>
      <c r="S9" s="79"/>
      <c r="T9" s="79"/>
      <c r="AF9" t="s">
        <v>83</v>
      </c>
      <c r="AG9" s="7">
        <v>-1.2435909476057603</v>
      </c>
      <c r="AH9" s="7">
        <v>0.22389030612388394</v>
      </c>
      <c r="AI9" s="7">
        <v>1.8259935576355693</v>
      </c>
      <c r="AJ9" s="7">
        <v>-2.1658608230802878</v>
      </c>
      <c r="AK9" s="7" t="s">
        <v>96</v>
      </c>
      <c r="AL9" s="7">
        <v>-3.4083607473172073E-2</v>
      </c>
      <c r="AM9" s="7">
        <v>2.2636405051351334</v>
      </c>
    </row>
    <row r="10" spans="1:39" x14ac:dyDescent="0.35">
      <c r="A10" s="74" t="s">
        <v>87</v>
      </c>
      <c r="B10" s="7">
        <v>6.3110658999920712</v>
      </c>
      <c r="C10" s="7">
        <v>27.555249966392527</v>
      </c>
      <c r="D10" s="7">
        <v>66.133684133615404</v>
      </c>
      <c r="E10" s="226">
        <v>2023</v>
      </c>
      <c r="G10" s="85">
        <v>18.190484000000001</v>
      </c>
      <c r="H10" s="85">
        <v>33.866315866384596</v>
      </c>
      <c r="P10" s="81" t="s">
        <v>103</v>
      </c>
      <c r="Q10" s="78" t="s">
        <v>63</v>
      </c>
      <c r="R10" s="79">
        <v>21.361783440903785</v>
      </c>
      <c r="S10" s="79">
        <v>25.773466685901671</v>
      </c>
      <c r="T10" s="79">
        <v>52.864749873194548</v>
      </c>
      <c r="AF10" t="s">
        <v>84</v>
      </c>
      <c r="AG10" s="7">
        <v>1.2649275214832265</v>
      </c>
      <c r="AH10" s="7">
        <v>0.58997314108739829</v>
      </c>
      <c r="AI10" s="7">
        <v>9.6896755191725674</v>
      </c>
      <c r="AJ10" s="7">
        <v>-0.88457893072561689</v>
      </c>
      <c r="AK10" s="7">
        <v>11.098012843731833</v>
      </c>
      <c r="AL10" s="7">
        <v>3.4103808487607594</v>
      </c>
      <c r="AM10" s="7">
        <v>30.454969741947423</v>
      </c>
    </row>
    <row r="11" spans="1:39" x14ac:dyDescent="0.35">
      <c r="A11" s="74" t="s">
        <v>92</v>
      </c>
      <c r="B11" s="7">
        <v>9.2723930844504086</v>
      </c>
      <c r="C11" s="7">
        <v>17.631438439985068</v>
      </c>
      <c r="D11" s="7">
        <v>73.096168475564525</v>
      </c>
      <c r="E11" s="226">
        <v>2022</v>
      </c>
      <c r="G11" s="85">
        <v>6.8615240000000002</v>
      </c>
      <c r="H11" s="85">
        <v>26.903831524435475</v>
      </c>
      <c r="P11" s="81" t="s">
        <v>104</v>
      </c>
      <c r="Q11" s="78" t="s">
        <v>60</v>
      </c>
      <c r="R11" s="79">
        <v>10.551139530106886</v>
      </c>
      <c r="S11" s="79">
        <v>13.893943024604077</v>
      </c>
      <c r="T11" s="79">
        <v>75.554917445289064</v>
      </c>
      <c r="AF11" t="s">
        <v>85</v>
      </c>
      <c r="AG11" s="7">
        <v>1.8520736806624818</v>
      </c>
      <c r="AH11" s="7">
        <v>0.5574290641104378</v>
      </c>
      <c r="AI11" s="7">
        <v>5.7300654665815802</v>
      </c>
      <c r="AJ11" s="7">
        <v>-2.6911820237457569</v>
      </c>
      <c r="AK11" s="7" t="s">
        <v>96</v>
      </c>
      <c r="AL11" s="7">
        <v>-8.4201144589808763E-2</v>
      </c>
      <c r="AM11" s="7" t="s">
        <v>96</v>
      </c>
    </row>
    <row r="12" spans="1:39" x14ac:dyDescent="0.35">
      <c r="A12" s="74" t="s">
        <v>85</v>
      </c>
      <c r="B12" s="7">
        <v>8.4416914098494935</v>
      </c>
      <c r="C12" s="7">
        <v>16.3379662810143</v>
      </c>
      <c r="D12" s="7">
        <v>75.220342309136214</v>
      </c>
      <c r="E12" s="226">
        <v>2023</v>
      </c>
      <c r="G12" s="85">
        <v>5.2121729999999999</v>
      </c>
      <c r="H12" s="85">
        <v>24.779657690863793</v>
      </c>
      <c r="P12" s="80"/>
      <c r="Q12" s="78"/>
      <c r="R12" s="79"/>
      <c r="S12" s="79"/>
      <c r="T12" s="79"/>
      <c r="AF12" t="s">
        <v>86</v>
      </c>
      <c r="AG12" s="7">
        <v>2.3868483400604124</v>
      </c>
      <c r="AH12" s="7">
        <v>0.19333114798298467</v>
      </c>
      <c r="AI12" s="7">
        <v>4.6320896577339088</v>
      </c>
      <c r="AJ12" s="7">
        <v>-1.3743889887219396</v>
      </c>
      <c r="AK12" s="7" t="s">
        <v>96</v>
      </c>
      <c r="AL12" s="7" t="s">
        <v>96</v>
      </c>
      <c r="AM12" s="7" t="s">
        <v>96</v>
      </c>
    </row>
    <row r="13" spans="1:39" x14ac:dyDescent="0.35">
      <c r="A13" s="222" t="s">
        <v>218</v>
      </c>
      <c r="B13" s="223">
        <v>8.8898411980740306</v>
      </c>
      <c r="C13" s="223">
        <v>15.39979712306627</v>
      </c>
      <c r="D13" s="223">
        <v>75.710361678859712</v>
      </c>
      <c r="E13" s="227"/>
      <c r="F13" s="85">
        <v>100</v>
      </c>
      <c r="G13" s="85" t="s">
        <v>96</v>
      </c>
      <c r="H13" s="85">
        <v>23.956454933506993</v>
      </c>
      <c r="P13" s="81" t="s">
        <v>69</v>
      </c>
      <c r="Q13" s="78" t="s">
        <v>58</v>
      </c>
      <c r="R13" s="79">
        <v>22.687184545288201</v>
      </c>
      <c r="S13" s="79">
        <v>25.079325303478189</v>
      </c>
      <c r="T13" s="79">
        <v>52.233490151233617</v>
      </c>
      <c r="AF13" t="s">
        <v>87</v>
      </c>
      <c r="AG13" s="7">
        <v>-9.5357425335406436</v>
      </c>
      <c r="AH13" s="7">
        <v>-0.17275113949950871</v>
      </c>
      <c r="AI13" s="7">
        <v>9.3661620675787205</v>
      </c>
      <c r="AJ13" s="7">
        <v>-7.3437357901670417</v>
      </c>
      <c r="AK13" s="7">
        <v>8.7253632636336036</v>
      </c>
      <c r="AL13" s="7" t="s">
        <v>96</v>
      </c>
      <c r="AM13" s="7">
        <v>33.37606599081947</v>
      </c>
    </row>
    <row r="14" spans="1:39" x14ac:dyDescent="0.35">
      <c r="A14" s="74" t="s">
        <v>91</v>
      </c>
      <c r="B14" s="7">
        <v>3.2016234951055731</v>
      </c>
      <c r="C14" s="7">
        <v>18.7828229975112</v>
      </c>
      <c r="D14" s="7">
        <v>78.015553507383231</v>
      </c>
      <c r="E14" s="226">
        <v>2022</v>
      </c>
      <c r="G14" s="85">
        <v>34.352719</v>
      </c>
      <c r="H14" s="85">
        <v>21.984446492616772</v>
      </c>
      <c r="P14" s="81" t="s">
        <v>70</v>
      </c>
      <c r="Q14" s="78" t="s">
        <v>62</v>
      </c>
      <c r="R14" s="79">
        <v>19.576560066366984</v>
      </c>
      <c r="S14" s="79">
        <v>24.068338666640901</v>
      </c>
      <c r="T14" s="79">
        <v>56.355101266992108</v>
      </c>
      <c r="AF14" t="s">
        <v>88</v>
      </c>
      <c r="AG14" s="7" t="s">
        <v>96</v>
      </c>
      <c r="AH14" s="7">
        <v>1.1401468373744095</v>
      </c>
      <c r="AI14" s="7">
        <v>9.1302094286481008</v>
      </c>
      <c r="AJ14" s="7">
        <v>3.0818232401912269</v>
      </c>
      <c r="AK14" s="7">
        <v>7.460263599254958</v>
      </c>
      <c r="AL14" s="7" t="s">
        <v>96</v>
      </c>
      <c r="AM14" s="7">
        <v>12.646256926954216</v>
      </c>
    </row>
    <row r="15" spans="1:39" x14ac:dyDescent="0.35">
      <c r="A15" s="74" t="s">
        <v>98</v>
      </c>
      <c r="B15" s="7">
        <v>7.6738164809473481</v>
      </c>
      <c r="C15" s="7">
        <v>11.420207161956561</v>
      </c>
      <c r="D15" s="7">
        <v>80.905976357096094</v>
      </c>
      <c r="E15" s="226">
        <v>2022</v>
      </c>
      <c r="G15" s="85">
        <v>45.773884000000002</v>
      </c>
      <c r="H15" s="85">
        <v>19.09402364290391</v>
      </c>
      <c r="P15" s="80"/>
      <c r="Q15" s="78"/>
      <c r="R15" s="79"/>
      <c r="S15" s="79"/>
      <c r="T15" s="79"/>
      <c r="AF15" t="s">
        <v>100</v>
      </c>
      <c r="AG15" s="7">
        <v>-4.9433949455381097</v>
      </c>
      <c r="AH15" s="7">
        <v>0.50310820553055891</v>
      </c>
      <c r="AI15" s="7">
        <v>10.523008614496106</v>
      </c>
      <c r="AJ15" s="7">
        <v>-14.801602939545322</v>
      </c>
      <c r="AK15" s="7" t="s">
        <v>96</v>
      </c>
      <c r="AL15" s="7" t="s">
        <v>96</v>
      </c>
      <c r="AM15" s="7" t="s">
        <v>96</v>
      </c>
    </row>
    <row r="16" spans="1:39" x14ac:dyDescent="0.35">
      <c r="A16" s="74" t="s">
        <v>82</v>
      </c>
      <c r="B16" s="7">
        <v>2.7141169239826493</v>
      </c>
      <c r="C16" s="7">
        <v>11.022863396080366</v>
      </c>
      <c r="D16" s="7">
        <v>86.263019679936974</v>
      </c>
      <c r="E16" s="226">
        <v>2015</v>
      </c>
      <c r="G16" s="85">
        <v>216.42244600000001</v>
      </c>
      <c r="H16" s="85">
        <v>13.736980320063015</v>
      </c>
      <c r="P16" s="81" t="s">
        <v>68</v>
      </c>
      <c r="Q16" s="78" t="s">
        <v>101</v>
      </c>
      <c r="R16" s="79">
        <v>13.484131589931598</v>
      </c>
      <c r="S16" s="79">
        <v>20.935802178612768</v>
      </c>
      <c r="T16" s="79">
        <v>65.580066231455632</v>
      </c>
      <c r="AF16" t="s">
        <v>89</v>
      </c>
      <c r="AG16" s="7">
        <v>-4.3034321324251152</v>
      </c>
      <c r="AH16" s="7">
        <v>1.1117254393422513</v>
      </c>
      <c r="AI16" s="7">
        <v>7.6956072452385769</v>
      </c>
      <c r="AJ16" s="7">
        <v>-0.46879525600301264</v>
      </c>
      <c r="AK16" s="7">
        <v>15.847887739785698</v>
      </c>
      <c r="AL16" s="7" t="s">
        <v>96</v>
      </c>
      <c r="AM16" s="7">
        <v>-20.191405842633309</v>
      </c>
    </row>
    <row r="17" spans="1:39" x14ac:dyDescent="0.35">
      <c r="A17" s="74" t="s">
        <v>83</v>
      </c>
      <c r="B17" s="7">
        <v>1.9733923707230971</v>
      </c>
      <c r="C17" s="7">
        <v>7.0953289463329838</v>
      </c>
      <c r="D17" s="7">
        <v>90.931278682943912</v>
      </c>
      <c r="E17" s="226">
        <v>2022</v>
      </c>
      <c r="G17" s="85">
        <v>19.62959</v>
      </c>
      <c r="H17" s="85">
        <v>9.068721317056081</v>
      </c>
      <c r="P17" s="80"/>
      <c r="Q17" s="78"/>
      <c r="R17" s="79"/>
      <c r="S17" s="79"/>
      <c r="T17" s="79"/>
      <c r="AF17" t="s">
        <v>90</v>
      </c>
      <c r="AG17" s="7" t="s">
        <v>96</v>
      </c>
      <c r="AH17" s="7">
        <v>0.2250321651419469</v>
      </c>
      <c r="AI17" s="7">
        <v>4.6644781883802278</v>
      </c>
      <c r="AJ17" s="7">
        <v>3.0030333880386859</v>
      </c>
      <c r="AK17" s="7" t="s">
        <v>96</v>
      </c>
      <c r="AL17" s="7">
        <v>1.9354549660007621</v>
      </c>
      <c r="AM17" s="7">
        <v>7.807303108304751</v>
      </c>
    </row>
    <row r="18" spans="1:39" ht="15" thickBot="1" x14ac:dyDescent="0.4">
      <c r="A18" s="235" t="s">
        <v>97</v>
      </c>
      <c r="B18" s="87">
        <v>2.5306904257480336</v>
      </c>
      <c r="C18" s="87">
        <v>3.3142757639957048</v>
      </c>
      <c r="D18" s="87">
        <v>94.155033810256256</v>
      </c>
      <c r="E18" s="229">
        <v>2022</v>
      </c>
      <c r="G18" s="85">
        <v>4.4680869999999997</v>
      </c>
      <c r="H18" s="85">
        <v>5.8449661897437384</v>
      </c>
      <c r="P18" s="81" t="s">
        <v>67</v>
      </c>
      <c r="Q18" s="78" t="s">
        <v>57</v>
      </c>
      <c r="R18" s="79">
        <v>8.8898411980740306</v>
      </c>
      <c r="S18" s="79">
        <v>15.39979712306627</v>
      </c>
      <c r="T18" s="79">
        <v>75.710361678859712</v>
      </c>
      <c r="AF18" t="s">
        <v>97</v>
      </c>
      <c r="AG18" s="7">
        <v>-6.4151904641445441</v>
      </c>
      <c r="AH18" s="7">
        <v>0.10064035046753261</v>
      </c>
      <c r="AI18" s="7">
        <v>6.9821483908111119</v>
      </c>
      <c r="AJ18" s="7">
        <v>-5.6995906677937853</v>
      </c>
      <c r="AK18" s="7">
        <v>-5.4981544287803548</v>
      </c>
      <c r="AL18" s="7">
        <v>-3.4807665833372683</v>
      </c>
      <c r="AM18" s="7">
        <v>27.532101397990537</v>
      </c>
    </row>
    <row r="19" spans="1:39" ht="15" thickTop="1" x14ac:dyDescent="0.35">
      <c r="A19" s="336"/>
      <c r="E19" s="226"/>
      <c r="G19" s="85"/>
      <c r="H19" s="85"/>
      <c r="AF19" t="s">
        <v>91</v>
      </c>
      <c r="AG19" s="7">
        <v>-9.2607731265985294</v>
      </c>
      <c r="AH19" s="7">
        <v>0.19331406927736339</v>
      </c>
      <c r="AI19" s="7">
        <v>5.1442312671962895</v>
      </c>
      <c r="AJ19" s="7">
        <v>-1.5019242016166068</v>
      </c>
      <c r="AK19" s="7">
        <v>1.0478107219598094</v>
      </c>
      <c r="AL19" s="7">
        <v>2.5160597568142382</v>
      </c>
      <c r="AM19" s="7">
        <v>3.5073493880782358</v>
      </c>
    </row>
    <row r="20" spans="1:39" x14ac:dyDescent="0.35">
      <c r="G20" s="85" t="s">
        <v>96</v>
      </c>
      <c r="H20" s="85">
        <v>29.563378800386552</v>
      </c>
      <c r="P20" t="s">
        <v>268</v>
      </c>
      <c r="Q20" s="35"/>
      <c r="R20" s="316">
        <f>R26/R25*100</f>
        <v>14.206571375766352</v>
      </c>
      <c r="S20" s="316">
        <f>R27/R25*100</f>
        <v>19.285195684669439</v>
      </c>
      <c r="T20" s="316">
        <f>R28/R25*100</f>
        <v>66.508232939564209</v>
      </c>
      <c r="AF20" t="s">
        <v>92</v>
      </c>
      <c r="AG20" s="7">
        <v>-3.0946523180764469</v>
      </c>
      <c r="AH20" s="7">
        <v>0.63856922134482552</v>
      </c>
      <c r="AI20" s="7">
        <v>5.2649086488960073</v>
      </c>
      <c r="AJ20" s="7">
        <v>-3.4216226772866971</v>
      </c>
      <c r="AK20" s="7" t="s">
        <v>96</v>
      </c>
      <c r="AL20" s="7" t="s">
        <v>96</v>
      </c>
      <c r="AM20" s="7" t="s">
        <v>96</v>
      </c>
    </row>
    <row r="21" spans="1:39" x14ac:dyDescent="0.35">
      <c r="E21"/>
      <c r="F21"/>
      <c r="G21"/>
      <c r="H21" s="85"/>
      <c r="R21" s="236"/>
      <c r="S21" s="236"/>
      <c r="T21" s="236"/>
      <c r="AF21" t="s">
        <v>93</v>
      </c>
      <c r="AG21" s="7" t="s">
        <v>96</v>
      </c>
      <c r="AH21" s="7">
        <v>0.48178435529285224</v>
      </c>
      <c r="AI21" s="7">
        <v>4.7918972878067549</v>
      </c>
      <c r="AJ21" s="7">
        <v>4.8872970149442949</v>
      </c>
      <c r="AK21" s="7" t="s">
        <v>96</v>
      </c>
      <c r="AL21" s="7" t="s">
        <v>96</v>
      </c>
      <c r="AM21" s="7" t="s">
        <v>96</v>
      </c>
    </row>
    <row r="22" spans="1:39" x14ac:dyDescent="0.35">
      <c r="E22" s="226"/>
      <c r="G22" s="85" t="s">
        <v>96</v>
      </c>
      <c r="H22" s="85"/>
      <c r="R22" s="236"/>
      <c r="S22" s="236"/>
      <c r="T22" s="236"/>
      <c r="AF22" t="s">
        <v>94</v>
      </c>
      <c r="AG22" s="7" t="s">
        <v>96</v>
      </c>
      <c r="AH22" s="7">
        <v>0.18835347387255919</v>
      </c>
      <c r="AI22" s="7">
        <v>5.2064919027672421</v>
      </c>
      <c r="AJ22" s="7">
        <v>-3.6289411959195963</v>
      </c>
      <c r="AK22" s="7">
        <v>4.2179936637543509</v>
      </c>
      <c r="AL22" s="7" t="s">
        <v>96</v>
      </c>
      <c r="AM22" s="7">
        <v>1.4227975165883926</v>
      </c>
    </row>
    <row r="23" spans="1:39" ht="15" thickBot="1" x14ac:dyDescent="0.4">
      <c r="A23" s="16" t="s">
        <v>56</v>
      </c>
      <c r="B23" s="87"/>
      <c r="C23" s="87"/>
      <c r="D23" s="87"/>
      <c r="E23" s="229"/>
      <c r="G23" s="85" t="s">
        <v>96</v>
      </c>
      <c r="H23" s="85"/>
      <c r="R23" s="236"/>
      <c r="S23" s="236"/>
      <c r="T23" s="236"/>
      <c r="AF23" s="469" t="s">
        <v>95</v>
      </c>
      <c r="AG23" s="249">
        <v>-13.651504720907603</v>
      </c>
      <c r="AH23" s="249">
        <v>1.2615020295982902</v>
      </c>
      <c r="AI23" s="249">
        <v>6.1440672584652134</v>
      </c>
      <c r="AJ23" s="249">
        <v>1.5992416048181042</v>
      </c>
      <c r="AK23" s="249" t="s">
        <v>96</v>
      </c>
      <c r="AL23" s="249" t="s">
        <v>96</v>
      </c>
      <c r="AM23" s="249" t="s">
        <v>96</v>
      </c>
    </row>
    <row r="24" spans="1:39" ht="31.5" customHeight="1" thickTop="1" x14ac:dyDescent="0.35">
      <c r="A24" s="232" t="s">
        <v>0</v>
      </c>
      <c r="B24" s="231" t="s">
        <v>75</v>
      </c>
      <c r="C24" s="231" t="s">
        <v>76</v>
      </c>
      <c r="D24" s="231" t="s">
        <v>78</v>
      </c>
      <c r="E24" s="233" t="s">
        <v>1</v>
      </c>
      <c r="G24" s="83" t="s">
        <v>99</v>
      </c>
      <c r="H24" s="84" t="s">
        <v>102</v>
      </c>
      <c r="R24" s="236"/>
      <c r="S24" s="236"/>
      <c r="T24" s="236"/>
      <c r="X24" t="s">
        <v>254</v>
      </c>
    </row>
    <row r="25" spans="1:39" x14ac:dyDescent="0.35">
      <c r="A25" s="75" t="s">
        <v>95</v>
      </c>
      <c r="B25" s="7">
        <v>55.129269363582665</v>
      </c>
      <c r="C25" s="7">
        <v>17.161909052690028</v>
      </c>
      <c r="D25" s="7">
        <v>27.708821583727307</v>
      </c>
      <c r="E25" s="226">
        <v>2021</v>
      </c>
      <c r="G25" s="85">
        <v>28.838498999999999</v>
      </c>
      <c r="H25" s="85">
        <v>72.291178416272686</v>
      </c>
      <c r="Q25" t="s">
        <v>228</v>
      </c>
      <c r="R25">
        <f>'1B'!E23</f>
        <v>623.29939499999989</v>
      </c>
      <c r="S25" s="236"/>
      <c r="T25" s="236"/>
    </row>
    <row r="26" spans="1:39" x14ac:dyDescent="0.35">
      <c r="A26" s="75" t="s">
        <v>89</v>
      </c>
      <c r="B26" s="7">
        <v>36.221455206187954</v>
      </c>
      <c r="C26" s="7">
        <v>24.509593409435031</v>
      </c>
      <c r="D26" s="7">
        <v>39.268951384377019</v>
      </c>
      <c r="E26" s="226">
        <v>2023</v>
      </c>
      <c r="G26" s="85">
        <v>10.593798</v>
      </c>
      <c r="H26" s="85">
        <v>60.731048615622981</v>
      </c>
      <c r="Q26" t="s">
        <v>269</v>
      </c>
      <c r="R26">
        <f>'1B'!F23</f>
        <v>88.54947343539483</v>
      </c>
      <c r="S26" s="236"/>
      <c r="T26" s="236"/>
    </row>
    <row r="27" spans="1:39" x14ac:dyDescent="0.35">
      <c r="A27" s="75" t="s">
        <v>100</v>
      </c>
      <c r="B27" s="7">
        <v>32.501568975183879</v>
      </c>
      <c r="C27" s="7">
        <v>26.371047719477716</v>
      </c>
      <c r="D27" s="7">
        <v>41.127383305338405</v>
      </c>
      <c r="E27" s="226">
        <v>2021</v>
      </c>
      <c r="G27" s="85">
        <v>0.81383399999999995</v>
      </c>
      <c r="H27" s="85">
        <v>58.872616694661595</v>
      </c>
      <c r="Q27" t="s">
        <v>270</v>
      </c>
      <c r="R27">
        <f>'1B'!G23</f>
        <v>120.20450802711071</v>
      </c>
      <c r="S27" s="236"/>
      <c r="T27" s="236"/>
      <c r="AG27" s="7"/>
      <c r="AH27" s="7"/>
      <c r="AI27" s="7"/>
      <c r="AJ27" s="7"/>
      <c r="AK27" s="7"/>
      <c r="AL27" s="7"/>
      <c r="AM27" s="7"/>
    </row>
    <row r="28" spans="1:39" x14ac:dyDescent="0.35">
      <c r="A28" s="75" t="s">
        <v>88</v>
      </c>
      <c r="B28" s="7">
        <v>33.05102215780898</v>
      </c>
      <c r="C28" s="7">
        <v>23.541612501473082</v>
      </c>
      <c r="D28" s="7">
        <v>43.407365340717938</v>
      </c>
      <c r="E28" s="226">
        <v>2022</v>
      </c>
      <c r="G28" s="85">
        <v>18.092026000000001</v>
      </c>
      <c r="H28" s="85">
        <v>56.592634659282062</v>
      </c>
      <c r="Q28" t="s">
        <v>271</v>
      </c>
      <c r="R28" s="236">
        <f>R25-R26-R27</f>
        <v>414.54541353749437</v>
      </c>
      <c r="S28" s="236"/>
      <c r="T28" s="236"/>
      <c r="W28">
        <v>9</v>
      </c>
      <c r="AF28" s="468" t="s">
        <v>76</v>
      </c>
      <c r="AG28" s="249"/>
      <c r="AH28" s="249"/>
      <c r="AI28" s="249"/>
      <c r="AJ28" s="249"/>
      <c r="AK28" s="249"/>
      <c r="AL28" s="249"/>
      <c r="AM28" s="249"/>
    </row>
    <row r="29" spans="1:39" ht="41.15" customHeight="1" x14ac:dyDescent="0.35">
      <c r="A29" t="s">
        <v>84</v>
      </c>
      <c r="B29" s="7">
        <v>20.102670360936031</v>
      </c>
      <c r="C29" s="7">
        <v>21.809160215115469</v>
      </c>
      <c r="D29" s="7">
        <v>58.0881694239485</v>
      </c>
      <c r="E29" s="226">
        <v>2022</v>
      </c>
      <c r="G29" s="85">
        <v>52.085168000000003</v>
      </c>
      <c r="H29" s="85">
        <v>41.9118305760515</v>
      </c>
      <c r="AF29" s="3" t="s">
        <v>0</v>
      </c>
      <c r="AG29" s="471" t="s">
        <v>67</v>
      </c>
      <c r="AH29" s="471" t="s">
        <v>66</v>
      </c>
      <c r="AI29" s="472" t="s">
        <v>103</v>
      </c>
      <c r="AJ29" s="472" t="s">
        <v>104</v>
      </c>
      <c r="AK29" s="472" t="s">
        <v>70</v>
      </c>
      <c r="AL29" s="472" t="s">
        <v>68</v>
      </c>
      <c r="AM29" s="470" t="s">
        <v>69</v>
      </c>
    </row>
    <row r="30" spans="1:39" x14ac:dyDescent="0.35">
      <c r="A30" s="75" t="s">
        <v>87</v>
      </c>
      <c r="B30" s="7">
        <v>15.674057294033206</v>
      </c>
      <c r="C30" s="7">
        <v>25.071053151720186</v>
      </c>
      <c r="D30" s="7">
        <v>59.254889554246603</v>
      </c>
      <c r="E30" s="226">
        <v>2023</v>
      </c>
      <c r="G30" s="85">
        <v>18.190484000000001</v>
      </c>
      <c r="H30" s="85">
        <v>40.74511044575339</v>
      </c>
      <c r="R30" s="236"/>
      <c r="S30" s="236"/>
      <c r="T30" s="236"/>
      <c r="AF30" s="6" t="s">
        <v>98</v>
      </c>
      <c r="AG30" s="7">
        <v>-1.4414518880312315</v>
      </c>
      <c r="AH30" s="7">
        <v>0.39445727036800271</v>
      </c>
      <c r="AI30" s="7">
        <v>5.7250304749192864</v>
      </c>
      <c r="AJ30" s="7">
        <v>-7.9541235397049537</v>
      </c>
      <c r="AK30" s="7" t="s">
        <v>96</v>
      </c>
      <c r="AL30" s="7" t="s">
        <v>96</v>
      </c>
      <c r="AM30" s="7" t="s">
        <v>96</v>
      </c>
    </row>
    <row r="31" spans="1:39" x14ac:dyDescent="0.35">
      <c r="A31" s="75" t="s">
        <v>93</v>
      </c>
      <c r="B31" s="7">
        <v>16.048536789069708</v>
      </c>
      <c r="C31" s="7">
        <v>23.740065649064899</v>
      </c>
      <c r="D31" s="7">
        <v>60.21139756186539</v>
      </c>
      <c r="E31" s="226">
        <v>2023</v>
      </c>
      <c r="G31" s="85">
        <v>6.3649430000000002</v>
      </c>
      <c r="H31" s="85">
        <v>39.788602438134603</v>
      </c>
      <c r="R31" s="236"/>
      <c r="S31" s="236"/>
      <c r="T31" s="236"/>
      <c r="AF31" s="6" t="s">
        <v>81</v>
      </c>
      <c r="AG31" s="7"/>
      <c r="AH31" s="7">
        <v>4.6778142897242247E-2</v>
      </c>
      <c r="AI31" s="7">
        <v>3.5537857180296371</v>
      </c>
      <c r="AJ31" s="7">
        <v>3.4243914656057868</v>
      </c>
      <c r="AK31" s="7"/>
      <c r="AL31" s="7">
        <v>4.8839080007264037</v>
      </c>
      <c r="AM31" s="7">
        <v>3.8205374681584949</v>
      </c>
    </row>
    <row r="32" spans="1:39" x14ac:dyDescent="0.35">
      <c r="A32" s="75" t="s">
        <v>91</v>
      </c>
      <c r="B32" s="7">
        <v>12.655710690981465</v>
      </c>
      <c r="C32" s="7">
        <v>25.990807498905884</v>
      </c>
      <c r="D32" s="7">
        <v>61.353481810112655</v>
      </c>
      <c r="E32" s="226">
        <v>2022</v>
      </c>
      <c r="G32" s="85">
        <v>34.352719</v>
      </c>
      <c r="H32" s="85">
        <v>38.646518189887345</v>
      </c>
      <c r="AF32" s="6" t="s">
        <v>82</v>
      </c>
      <c r="AG32" s="7">
        <v>-7.5475578227917044</v>
      </c>
      <c r="AH32" s="7">
        <v>0.44346690695036273</v>
      </c>
      <c r="AI32" s="7">
        <v>8.2954766279230121</v>
      </c>
      <c r="AJ32" s="7">
        <v>-10.131260222936726</v>
      </c>
      <c r="AK32" s="7">
        <v>3.9271478206867698</v>
      </c>
      <c r="AL32" s="7" t="s">
        <v>96</v>
      </c>
      <c r="AM32" s="7">
        <v>6.8481131454284849</v>
      </c>
    </row>
    <row r="33" spans="1:39" x14ac:dyDescent="0.35">
      <c r="A33" s="222" t="s">
        <v>218</v>
      </c>
      <c r="B33" s="223">
        <v>14.561817388451109</v>
      </c>
      <c r="C33" s="223">
        <v>19.69648448777151</v>
      </c>
      <c r="D33" s="223">
        <v>65.741698123777368</v>
      </c>
      <c r="E33" s="227"/>
      <c r="F33" s="85">
        <v>100</v>
      </c>
      <c r="G33" s="85" t="s">
        <v>96</v>
      </c>
      <c r="H33" s="85">
        <v>34.258301876222617</v>
      </c>
      <c r="P33" s="23"/>
      <c r="R33" s="236"/>
      <c r="S33" s="236"/>
      <c r="T33" s="236"/>
      <c r="AF33" t="s">
        <v>83</v>
      </c>
      <c r="AG33" s="7">
        <v>-0.90686164357180132</v>
      </c>
      <c r="AH33" s="7">
        <v>0.65574649130326002</v>
      </c>
      <c r="AI33" s="7">
        <v>4.1483091262416014</v>
      </c>
      <c r="AJ33" s="7">
        <v>-3.1818380675465319</v>
      </c>
      <c r="AK33" s="7" t="s">
        <v>96</v>
      </c>
      <c r="AL33" s="7">
        <v>-1.8732661919251825E-3</v>
      </c>
      <c r="AM33" s="7">
        <v>3.1523286767976106</v>
      </c>
    </row>
    <row r="34" spans="1:39" x14ac:dyDescent="0.35">
      <c r="A34" s="75" t="s">
        <v>90</v>
      </c>
      <c r="B34" s="7">
        <v>10.494017913432963</v>
      </c>
      <c r="C34" s="7">
        <v>22.207367053160116</v>
      </c>
      <c r="D34" s="7">
        <v>67.298615033406932</v>
      </c>
      <c r="E34" s="226">
        <v>2022</v>
      </c>
      <c r="G34" s="85">
        <v>128.455567</v>
      </c>
      <c r="H34" s="85">
        <v>32.701384966593082</v>
      </c>
      <c r="AF34" t="s">
        <v>84</v>
      </c>
      <c r="AG34" s="7">
        <v>8.6187072352415441</v>
      </c>
      <c r="AH34" s="7">
        <v>9.9534970974843873E-2</v>
      </c>
      <c r="AI34" s="7">
        <v>5.8903922977204175</v>
      </c>
      <c r="AJ34" s="7">
        <v>-5.168214104491895</v>
      </c>
      <c r="AK34" s="7">
        <v>5.3033359045784429</v>
      </c>
      <c r="AL34" s="7">
        <v>-0.47884452667553035</v>
      </c>
      <c r="AM34" s="7">
        <v>2.5109594176112502</v>
      </c>
    </row>
    <row r="35" spans="1:39" x14ac:dyDescent="0.35">
      <c r="A35" s="75" t="s">
        <v>92</v>
      </c>
      <c r="B35" s="7">
        <v>13.005614623871681</v>
      </c>
      <c r="C35" s="7">
        <v>19.368206945879013</v>
      </c>
      <c r="D35" s="7">
        <v>67.626178430249311</v>
      </c>
      <c r="E35" s="226">
        <v>2022</v>
      </c>
      <c r="G35" s="85">
        <v>6.8615240000000002</v>
      </c>
      <c r="H35" s="85">
        <v>32.373821569750696</v>
      </c>
      <c r="AF35" t="s">
        <v>85</v>
      </c>
      <c r="AG35" s="7">
        <v>2.0527413664635183</v>
      </c>
      <c r="AH35" s="7">
        <v>0.24631497581235706</v>
      </c>
      <c r="AI35" s="7">
        <v>9.2386904769795102</v>
      </c>
      <c r="AJ35" s="7">
        <v>-3.3724048757050618</v>
      </c>
      <c r="AK35" s="7" t="s">
        <v>96</v>
      </c>
      <c r="AL35" s="7">
        <v>1.9395797601258664</v>
      </c>
      <c r="AM35" s="7" t="s">
        <v>96</v>
      </c>
    </row>
    <row r="36" spans="1:39" x14ac:dyDescent="0.35">
      <c r="A36" s="75" t="s">
        <v>86</v>
      </c>
      <c r="B36" s="7">
        <v>9.2453035372041761</v>
      </c>
      <c r="C36" s="7">
        <v>21.599385869571609</v>
      </c>
      <c r="D36" s="7">
        <v>69.155310593224215</v>
      </c>
      <c r="E36" s="226">
        <v>2022</v>
      </c>
      <c r="G36" s="85">
        <v>11.332973000000001</v>
      </c>
      <c r="H36" s="85">
        <v>30.844689406775785</v>
      </c>
      <c r="AF36" t="s">
        <v>86</v>
      </c>
      <c r="AG36" s="7">
        <v>3.0748652500542555</v>
      </c>
      <c r="AH36" s="7">
        <v>1.3275925040930936</v>
      </c>
      <c r="AI36" s="7">
        <v>7.559638316095814</v>
      </c>
      <c r="AJ36" s="7">
        <v>-2.6302498874537363</v>
      </c>
      <c r="AK36" s="7" t="s">
        <v>96</v>
      </c>
      <c r="AL36" s="7" t="s">
        <v>96</v>
      </c>
      <c r="AM36" s="7" t="s">
        <v>96</v>
      </c>
    </row>
    <row r="37" spans="1:39" x14ac:dyDescent="0.35">
      <c r="A37" s="75" t="s">
        <v>82</v>
      </c>
      <c r="B37" s="7">
        <v>11.159660134453834</v>
      </c>
      <c r="C37" s="7">
        <v>19.013888125822433</v>
      </c>
      <c r="D37" s="7">
        <v>69.826451739723737</v>
      </c>
      <c r="E37" s="226">
        <v>2022</v>
      </c>
      <c r="G37" s="85">
        <v>216.42244600000001</v>
      </c>
      <c r="H37" s="85">
        <v>30.173548260276267</v>
      </c>
      <c r="AF37" t="s">
        <v>87</v>
      </c>
      <c r="AG37" s="7">
        <v>3.0322397124862768</v>
      </c>
      <c r="AH37" s="7">
        <v>0.54804289781393578</v>
      </c>
      <c r="AI37" s="7">
        <v>4.9972365891942125</v>
      </c>
      <c r="AJ37" s="7">
        <v>-4.7356826832455035</v>
      </c>
      <c r="AK37" s="7">
        <v>9.8500781144918506</v>
      </c>
      <c r="AL37" s="7" t="s">
        <v>96</v>
      </c>
      <c r="AM37" s="7">
        <v>-5.6665219007501442</v>
      </c>
    </row>
    <row r="38" spans="1:39" x14ac:dyDescent="0.35">
      <c r="A38" s="75" t="s">
        <v>81</v>
      </c>
      <c r="B38" s="7">
        <v>9.3997878109960169</v>
      </c>
      <c r="C38" s="7">
        <v>12.637450635878199</v>
      </c>
      <c r="D38" s="7">
        <v>77.962761553125787</v>
      </c>
      <c r="E38" s="226">
        <v>2022</v>
      </c>
      <c r="G38" s="85">
        <v>12.388571000000001</v>
      </c>
      <c r="H38" s="85">
        <v>22.037238446874216</v>
      </c>
      <c r="AF38" t="s">
        <v>88</v>
      </c>
      <c r="AG38" s="7" t="s">
        <v>96</v>
      </c>
      <c r="AH38" s="7">
        <v>8.6374159187926125E-2</v>
      </c>
      <c r="AI38" s="7">
        <v>2.6105768136919671</v>
      </c>
      <c r="AJ38" s="7">
        <v>-5.3944492731636409</v>
      </c>
      <c r="AK38" s="7">
        <v>0.17151823710883818</v>
      </c>
      <c r="AL38" s="7" t="s">
        <v>96</v>
      </c>
      <c r="AM38" s="7">
        <v>-0.94771564316372192</v>
      </c>
    </row>
    <row r="39" spans="1:39" x14ac:dyDescent="0.35">
      <c r="A39" s="75" t="s">
        <v>85</v>
      </c>
      <c r="B39" s="7">
        <v>7.1470467932974495</v>
      </c>
      <c r="C39" s="7">
        <v>14.531539890363138</v>
      </c>
      <c r="D39" s="7">
        <v>78.321413316339417</v>
      </c>
      <c r="E39" s="226">
        <v>2023</v>
      </c>
      <c r="G39" s="85">
        <v>5.2121729999999999</v>
      </c>
      <c r="H39" s="85">
        <v>21.678586683660587</v>
      </c>
      <c r="AF39" t="s">
        <v>100</v>
      </c>
      <c r="AG39" s="7">
        <v>-1.7456151317247013</v>
      </c>
      <c r="AH39" s="7">
        <v>0.42962239599138741</v>
      </c>
      <c r="AI39" s="7">
        <v>1.6774715934421813</v>
      </c>
      <c r="AJ39" s="7">
        <v>4.1044985984495455</v>
      </c>
      <c r="AK39" s="7" t="s">
        <v>96</v>
      </c>
      <c r="AL39" s="7" t="s">
        <v>96</v>
      </c>
      <c r="AM39" s="7" t="s">
        <v>96</v>
      </c>
    </row>
    <row r="40" spans="1:39" x14ac:dyDescent="0.35">
      <c r="A40" s="75" t="s">
        <v>98</v>
      </c>
      <c r="B40" s="7">
        <v>8.2162772945722153</v>
      </c>
      <c r="C40" s="7">
        <v>13.256116320355796</v>
      </c>
      <c r="D40" s="7">
        <v>78.527606385071991</v>
      </c>
      <c r="E40" s="226">
        <v>2022</v>
      </c>
      <c r="G40" s="85">
        <v>45.773884000000002</v>
      </c>
      <c r="H40" s="85">
        <v>21.472393614928009</v>
      </c>
      <c r="AF40" t="s">
        <v>89</v>
      </c>
      <c r="AG40" s="7">
        <v>2.4058573153652212</v>
      </c>
      <c r="AH40" s="7">
        <v>-0.55562837706399293</v>
      </c>
      <c r="AI40" s="7">
        <v>2.5657885670348186</v>
      </c>
      <c r="AJ40" s="7">
        <v>-1.8509527931587115</v>
      </c>
      <c r="AK40" s="7">
        <v>-5.1645008957807903</v>
      </c>
      <c r="AL40" s="7" t="s">
        <v>96</v>
      </c>
      <c r="AM40" s="7">
        <v>22.870940837100953</v>
      </c>
    </row>
    <row r="41" spans="1:39" x14ac:dyDescent="0.35">
      <c r="A41" s="75" t="s">
        <v>97</v>
      </c>
      <c r="B41" s="7">
        <v>9.0465212403601107</v>
      </c>
      <c r="C41" s="7">
        <v>10.72789041967919</v>
      </c>
      <c r="D41" s="7">
        <v>80.225588339960694</v>
      </c>
      <c r="E41" s="226">
        <v>2022</v>
      </c>
      <c r="G41" s="85">
        <v>4.4680869999999997</v>
      </c>
      <c r="H41" s="85">
        <v>19.774411660039299</v>
      </c>
      <c r="AF41" t="s">
        <v>90</v>
      </c>
      <c r="AG41" s="7" t="s">
        <v>96</v>
      </c>
      <c r="AH41" s="7">
        <v>0.50115024102632688</v>
      </c>
      <c r="AI41" s="7">
        <v>6.993349962986116</v>
      </c>
      <c r="AJ41" s="7">
        <v>-1.5676115975351657</v>
      </c>
      <c r="AK41" s="7" t="s">
        <v>96</v>
      </c>
      <c r="AL41" s="7">
        <v>7.9889166934940192E-2</v>
      </c>
      <c r="AM41" s="7">
        <v>5.304951063431723</v>
      </c>
    </row>
    <row r="42" spans="1:39" x14ac:dyDescent="0.35">
      <c r="A42" s="75" t="s">
        <v>94</v>
      </c>
      <c r="B42" s="7">
        <v>4.1862713644212652</v>
      </c>
      <c r="C42" s="7">
        <v>10.68223800696188</v>
      </c>
      <c r="D42" s="7">
        <v>85.131490628616859</v>
      </c>
      <c r="E42" s="226">
        <v>2022</v>
      </c>
      <c r="G42" s="85">
        <v>3.4231090000000002</v>
      </c>
      <c r="H42" s="85">
        <v>14.868509371383144</v>
      </c>
      <c r="AF42" t="s">
        <v>97</v>
      </c>
      <c r="AG42" s="7">
        <v>-7.1771240010189441</v>
      </c>
      <c r="AH42" s="7">
        <v>0.23649065466454111</v>
      </c>
      <c r="AI42" s="7">
        <v>4.8149060114468689</v>
      </c>
      <c r="AJ42" s="7">
        <v>-1.9307635671898513</v>
      </c>
      <c r="AK42" s="7">
        <v>-1.7742117560829591</v>
      </c>
      <c r="AL42" s="7">
        <v>0.76415346589609001</v>
      </c>
      <c r="AM42" s="7">
        <v>11.242755236413746</v>
      </c>
    </row>
    <row r="43" spans="1:39" ht="15" thickBot="1" x14ac:dyDescent="0.4">
      <c r="A43" s="16" t="s">
        <v>83</v>
      </c>
      <c r="B43" s="87">
        <v>3.4408736244527414</v>
      </c>
      <c r="C43" s="87">
        <v>8.6579370812080452</v>
      </c>
      <c r="D43" s="87">
        <v>87.901189294339204</v>
      </c>
      <c r="E43" s="229">
        <v>2022</v>
      </c>
      <c r="G43" s="85">
        <v>19.62959</v>
      </c>
      <c r="H43" s="85">
        <v>12.098810705660787</v>
      </c>
      <c r="AF43" t="s">
        <v>91</v>
      </c>
      <c r="AG43" s="7">
        <v>-6.422222702562042</v>
      </c>
      <c r="AH43" s="7">
        <v>0.78576179883264174</v>
      </c>
      <c r="AI43" s="7">
        <v>6.476283360475275</v>
      </c>
      <c r="AJ43" s="7">
        <v>-1.7363516281033498E-2</v>
      </c>
      <c r="AK43" s="7">
        <v>2.9143069114147551</v>
      </c>
      <c r="AL43" s="7">
        <v>2.7175198742933162</v>
      </c>
      <c r="AM43" s="7">
        <v>2.5655096850234997</v>
      </c>
    </row>
    <row r="44" spans="1:39" ht="15" thickTop="1" x14ac:dyDescent="0.35">
      <c r="A44" s="17"/>
      <c r="G44" s="85" t="s">
        <v>96</v>
      </c>
      <c r="H44" s="85">
        <v>35.887433505148984</v>
      </c>
      <c r="AF44" t="s">
        <v>92</v>
      </c>
      <c r="AG44" s="7">
        <v>-1.3253562987844631</v>
      </c>
      <c r="AH44" s="7">
        <v>0.4114122071094819</v>
      </c>
      <c r="AI44" s="7">
        <v>5.690039929512249</v>
      </c>
      <c r="AJ44" s="7">
        <v>3.521926368966426</v>
      </c>
      <c r="AK44" s="7" t="s">
        <v>96</v>
      </c>
      <c r="AL44" s="7" t="s">
        <v>96</v>
      </c>
      <c r="AM44" s="7" t="s">
        <v>96</v>
      </c>
    </row>
    <row r="45" spans="1:39" x14ac:dyDescent="0.35">
      <c r="A45" s="17"/>
      <c r="B45" s="338"/>
      <c r="C45" s="338"/>
      <c r="D45" s="338"/>
      <c r="E45" s="17"/>
      <c r="F45" s="17"/>
      <c r="G45" s="17"/>
      <c r="H45" s="17"/>
      <c r="AF45" t="s">
        <v>93</v>
      </c>
      <c r="AG45" s="7" t="s">
        <v>96</v>
      </c>
      <c r="AH45" s="7">
        <v>0.64896114161861007</v>
      </c>
      <c r="AI45" s="7">
        <v>7.5461700928634698</v>
      </c>
      <c r="AJ45" s="7">
        <v>-4.3871812423067382</v>
      </c>
      <c r="AK45" s="7" t="s">
        <v>96</v>
      </c>
      <c r="AL45" s="7" t="s">
        <v>96</v>
      </c>
      <c r="AM45" s="7" t="s">
        <v>96</v>
      </c>
    </row>
    <row r="46" spans="1:39" ht="15" thickBot="1" x14ac:dyDescent="0.4">
      <c r="A46" s="16" t="s">
        <v>63</v>
      </c>
      <c r="B46" s="87"/>
      <c r="C46" s="87"/>
      <c r="D46" s="87"/>
      <c r="E46" s="229"/>
      <c r="G46" s="85" t="s">
        <v>96</v>
      </c>
      <c r="H46" s="85"/>
      <c r="AF46" t="s">
        <v>94</v>
      </c>
      <c r="AG46" s="7" t="s">
        <v>96</v>
      </c>
      <c r="AH46" s="7">
        <v>0.36747207678609861</v>
      </c>
      <c r="AI46" s="7">
        <v>8.0644416142256112</v>
      </c>
      <c r="AJ46" s="7">
        <v>-7.6623355986782649</v>
      </c>
      <c r="AK46" s="7">
        <v>8.1146088546395099</v>
      </c>
      <c r="AL46" s="7" t="s">
        <v>96</v>
      </c>
      <c r="AM46" s="7">
        <v>-1.6055538963997389</v>
      </c>
    </row>
    <row r="47" spans="1:39" ht="16.5" customHeight="1" thickTop="1" x14ac:dyDescent="0.35">
      <c r="A47" s="232" t="s">
        <v>0</v>
      </c>
      <c r="B47" s="231" t="s">
        <v>75</v>
      </c>
      <c r="C47" s="231" t="s">
        <v>76</v>
      </c>
      <c r="D47" s="231" t="s">
        <v>78</v>
      </c>
      <c r="E47" s="233" t="s">
        <v>1</v>
      </c>
      <c r="G47" s="83" t="s">
        <v>99</v>
      </c>
      <c r="H47" s="84" t="s">
        <v>102</v>
      </c>
      <c r="AF47" s="469" t="s">
        <v>95</v>
      </c>
      <c r="AG47" s="249">
        <v>-2.2136205160587163</v>
      </c>
      <c r="AH47" s="249">
        <v>2.5203654130457664E-2</v>
      </c>
      <c r="AI47" s="249">
        <v>-0.10464906745835378</v>
      </c>
      <c r="AJ47" s="249">
        <v>-0.9169951507300631</v>
      </c>
      <c r="AK47" s="249" t="s">
        <v>96</v>
      </c>
      <c r="AL47" s="249" t="s">
        <v>96</v>
      </c>
      <c r="AM47" s="249" t="s">
        <v>96</v>
      </c>
    </row>
    <row r="48" spans="1:39" x14ac:dyDescent="0.35">
      <c r="A48" t="s">
        <v>95</v>
      </c>
      <c r="B48" s="7">
        <v>60.011834592449588</v>
      </c>
      <c r="C48" s="7">
        <v>17.032056331101217</v>
      </c>
      <c r="D48" s="7">
        <v>22.956109076449195</v>
      </c>
      <c r="E48" s="226">
        <v>2021</v>
      </c>
      <c r="G48" s="85">
        <v>28.838498999999999</v>
      </c>
      <c r="H48" s="85">
        <v>77.043890923550805</v>
      </c>
    </row>
    <row r="49" spans="1:20" x14ac:dyDescent="0.35">
      <c r="A49" t="s">
        <v>89</v>
      </c>
      <c r="B49" s="7">
        <v>42.80533701208428</v>
      </c>
      <c r="C49" s="7">
        <v>27.631010353533842</v>
      </c>
      <c r="D49" s="7">
        <v>29.563652634381874</v>
      </c>
      <c r="E49" s="226">
        <v>2023</v>
      </c>
      <c r="G49" s="85">
        <v>10.593798</v>
      </c>
      <c r="H49" s="85">
        <v>70.436347365618118</v>
      </c>
    </row>
    <row r="50" spans="1:20" x14ac:dyDescent="0.35">
      <c r="A50" t="s">
        <v>100</v>
      </c>
      <c r="B50" s="7">
        <v>42.521469384149427</v>
      </c>
      <c r="C50" s="7">
        <v>27.618896916928509</v>
      </c>
      <c r="D50" s="7">
        <v>29.859633698922067</v>
      </c>
      <c r="E50" s="226">
        <v>2021</v>
      </c>
      <c r="G50" s="85">
        <v>0.81383399999999995</v>
      </c>
      <c r="H50" s="85">
        <v>70.140366301077933</v>
      </c>
    </row>
    <row r="51" spans="1:20" x14ac:dyDescent="0.35">
      <c r="A51" t="s">
        <v>88</v>
      </c>
      <c r="B51" s="7">
        <v>41.041084749082671</v>
      </c>
      <c r="C51" s="7">
        <v>26.065815155977123</v>
      </c>
      <c r="D51" s="7">
        <v>32.893100094940209</v>
      </c>
      <c r="E51" s="226">
        <v>2022</v>
      </c>
      <c r="G51" s="85">
        <v>18.092026000000001</v>
      </c>
      <c r="H51" s="85">
        <v>67.106899905059791</v>
      </c>
    </row>
    <row r="52" spans="1:20" x14ac:dyDescent="0.35">
      <c r="A52" t="s">
        <v>84</v>
      </c>
      <c r="B52" s="7">
        <v>29.2023727390212</v>
      </c>
      <c r="C52" s="7">
        <v>27.600017541861043</v>
      </c>
      <c r="D52" s="7">
        <v>43.197609719117757</v>
      </c>
      <c r="E52" s="226">
        <v>2022</v>
      </c>
      <c r="G52" s="85">
        <v>52.085168000000003</v>
      </c>
      <c r="H52" s="85">
        <v>56.802390280882243</v>
      </c>
    </row>
    <row r="53" spans="1:20" x14ac:dyDescent="0.35">
      <c r="A53" t="s">
        <v>87</v>
      </c>
      <c r="B53" s="7">
        <v>25.212970501111435</v>
      </c>
      <c r="C53" s="7">
        <v>29.520246843100463</v>
      </c>
      <c r="D53" s="7">
        <v>45.266782655788099</v>
      </c>
      <c r="E53" s="226">
        <v>2023</v>
      </c>
      <c r="G53" s="85">
        <v>18.190484000000001</v>
      </c>
      <c r="H53" s="85">
        <v>54.733217344211894</v>
      </c>
    </row>
    <row r="54" spans="1:20" ht="41.15" customHeight="1" x14ac:dyDescent="0.35">
      <c r="A54" t="s">
        <v>93</v>
      </c>
      <c r="B54" s="7">
        <v>20.35864972158361</v>
      </c>
      <c r="C54" s="7">
        <v>30.637274600309759</v>
      </c>
      <c r="D54" s="7">
        <v>49.004075678106631</v>
      </c>
      <c r="E54" s="226">
        <v>2023</v>
      </c>
      <c r="G54" s="85">
        <v>6.3649430000000002</v>
      </c>
      <c r="H54" s="85">
        <v>50.995924321893369</v>
      </c>
    </row>
    <row r="55" spans="1:20" x14ac:dyDescent="0.35">
      <c r="A55" t="s">
        <v>91</v>
      </c>
      <c r="B55" s="7">
        <v>17.606627888900391</v>
      </c>
      <c r="C55" s="7">
        <v>31.681329060548517</v>
      </c>
      <c r="D55" s="7">
        <v>50.712043050551095</v>
      </c>
      <c r="E55" s="226">
        <v>2022</v>
      </c>
      <c r="G55" s="85">
        <v>34.352719</v>
      </c>
      <c r="H55" s="85">
        <v>49.287956949448912</v>
      </c>
    </row>
    <row r="56" spans="1:20" x14ac:dyDescent="0.35">
      <c r="A56" t="s">
        <v>82</v>
      </c>
      <c r="B56" s="7">
        <v>20.564691456976693</v>
      </c>
      <c r="C56" s="7">
        <v>26.865897846795082</v>
      </c>
      <c r="D56" s="7">
        <v>52.569410696228225</v>
      </c>
      <c r="E56" s="226">
        <v>2022</v>
      </c>
      <c r="G56" s="85">
        <v>216.42244600000001</v>
      </c>
      <c r="H56" s="85">
        <v>47.430589303771775</v>
      </c>
    </row>
    <row r="57" spans="1:20" x14ac:dyDescent="0.35">
      <c r="A57" s="222" t="s">
        <v>218</v>
      </c>
      <c r="B57" s="223">
        <v>21.361783440903785</v>
      </c>
      <c r="C57" s="223">
        <v>25.773466685901671</v>
      </c>
      <c r="D57" s="223">
        <v>52.864749873194548</v>
      </c>
      <c r="E57" s="227"/>
      <c r="F57" s="85">
        <v>100</v>
      </c>
      <c r="G57" s="85" t="s">
        <v>96</v>
      </c>
      <c r="H57" s="85">
        <v>47.13525012680546</v>
      </c>
      <c r="P57" s="23"/>
      <c r="R57" s="236"/>
      <c r="S57" s="236"/>
      <c r="T57" s="236"/>
    </row>
    <row r="58" spans="1:20" x14ac:dyDescent="0.35">
      <c r="A58" t="s">
        <v>90</v>
      </c>
      <c r="B58" s="7">
        <v>14.933463936671243</v>
      </c>
      <c r="C58" s="7">
        <v>28.699566775119905</v>
      </c>
      <c r="D58" s="7">
        <v>56.366969288208857</v>
      </c>
      <c r="E58" s="226">
        <v>2022</v>
      </c>
      <c r="G58" s="85">
        <v>128.455567</v>
      </c>
      <c r="H58" s="85">
        <v>43.63303071179115</v>
      </c>
    </row>
    <row r="59" spans="1:20" x14ac:dyDescent="0.35">
      <c r="A59" t="s">
        <v>92</v>
      </c>
      <c r="B59" s="7">
        <v>17.631954051422863</v>
      </c>
      <c r="C59" s="7">
        <v>24.64683466828178</v>
      </c>
      <c r="D59" s="7">
        <v>57.721211280295357</v>
      </c>
      <c r="E59" s="226">
        <v>2022</v>
      </c>
      <c r="G59" s="85">
        <v>6.8615240000000002</v>
      </c>
      <c r="H59" s="85">
        <v>42.278788719704643</v>
      </c>
    </row>
    <row r="60" spans="1:20" x14ac:dyDescent="0.35">
      <c r="A60" t="s">
        <v>86</v>
      </c>
      <c r="B60" s="7">
        <v>13.6840620469551</v>
      </c>
      <c r="C60" s="7">
        <v>27.83143168157433</v>
      </c>
      <c r="D60" s="7">
        <v>58.484506271470572</v>
      </c>
      <c r="E60" s="226">
        <v>2022</v>
      </c>
      <c r="G60" s="85">
        <v>11.332973000000001</v>
      </c>
      <c r="H60" s="85">
        <v>41.515493728529428</v>
      </c>
    </row>
    <row r="61" spans="1:20" x14ac:dyDescent="0.35">
      <c r="A61" t="s">
        <v>85</v>
      </c>
      <c r="B61" s="7">
        <v>12.319683195768592</v>
      </c>
      <c r="C61" s="7">
        <v>23.523915391530291</v>
      </c>
      <c r="D61" s="7">
        <v>64.156401412701115</v>
      </c>
      <c r="E61" s="226">
        <v>2023</v>
      </c>
      <c r="G61" s="85">
        <v>5.2121729999999999</v>
      </c>
      <c r="H61" s="85">
        <v>35.843598587298885</v>
      </c>
    </row>
    <row r="62" spans="1:20" x14ac:dyDescent="0.35">
      <c r="A62" t="s">
        <v>97</v>
      </c>
      <c r="B62" s="7">
        <v>15.92802928070369</v>
      </c>
      <c r="C62" s="7">
        <v>15.306305776461517</v>
      </c>
      <c r="D62" s="7">
        <v>68.765664942834789</v>
      </c>
      <c r="E62" s="226">
        <v>2022</v>
      </c>
      <c r="G62" s="85">
        <v>4.4680869999999997</v>
      </c>
      <c r="H62" s="85">
        <v>31.234335057165207</v>
      </c>
    </row>
    <row r="63" spans="1:20" x14ac:dyDescent="0.35">
      <c r="A63" t="s">
        <v>98</v>
      </c>
      <c r="B63" s="7">
        <v>12.253012407280693</v>
      </c>
      <c r="C63" s="7">
        <v>18.586689524907079</v>
      </c>
      <c r="D63" s="7">
        <v>69.160298067812235</v>
      </c>
      <c r="E63" s="226">
        <v>2022</v>
      </c>
      <c r="G63" s="85">
        <v>45.773884000000002</v>
      </c>
      <c r="H63" s="85">
        <v>30.839701932187772</v>
      </c>
    </row>
    <row r="64" spans="1:20" x14ac:dyDescent="0.35">
      <c r="A64" t="s">
        <v>81</v>
      </c>
      <c r="B64" s="7">
        <v>13.538349699985904</v>
      </c>
      <c r="C64" s="7">
        <v>16.144458211010594</v>
      </c>
      <c r="D64" s="7">
        <v>70.317192089003498</v>
      </c>
      <c r="E64" s="226">
        <v>2022</v>
      </c>
      <c r="G64" s="85">
        <v>12.388571000000001</v>
      </c>
      <c r="H64" s="85">
        <v>29.682807910996498</v>
      </c>
    </row>
    <row r="65" spans="1:8" x14ac:dyDescent="0.35">
      <c r="A65" t="s">
        <v>94</v>
      </c>
      <c r="B65" s="7">
        <v>9.2044097933159481</v>
      </c>
      <c r="C65" s="7">
        <v>18.379207544401392</v>
      </c>
      <c r="D65" s="7">
        <v>72.416382662282658</v>
      </c>
      <c r="E65" s="226">
        <v>2022</v>
      </c>
      <c r="G65" s="85">
        <v>3.4231090000000002</v>
      </c>
      <c r="H65" s="85">
        <v>27.583617337717342</v>
      </c>
    </row>
    <row r="66" spans="1:8" ht="15" thickBot="1" x14ac:dyDescent="0.4">
      <c r="A66" s="16" t="s">
        <v>83</v>
      </c>
      <c r="B66" s="87">
        <v>5.0429768759644267</v>
      </c>
      <c r="C66" s="87">
        <v>12.150499716146387</v>
      </c>
      <c r="D66" s="87">
        <v>82.806523407889188</v>
      </c>
      <c r="E66" s="229">
        <v>2022</v>
      </c>
      <c r="G66" s="85">
        <v>19.62959</v>
      </c>
      <c r="H66" s="85">
        <v>17.193476592110812</v>
      </c>
    </row>
    <row r="67" spans="1:8" ht="15" thickTop="1" x14ac:dyDescent="0.35">
      <c r="A67" s="17"/>
      <c r="G67" s="85" t="s">
        <v>96</v>
      </c>
      <c r="H67" s="85">
        <v>46.890404389464315</v>
      </c>
    </row>
    <row r="68" spans="1:8" x14ac:dyDescent="0.35">
      <c r="A68" s="337"/>
      <c r="B68" s="339"/>
      <c r="C68" s="339"/>
      <c r="D68" s="339"/>
      <c r="E68" s="310"/>
      <c r="F68" s="310"/>
      <c r="G68" s="310"/>
      <c r="H68"/>
    </row>
    <row r="69" spans="1:8" ht="15" thickBot="1" x14ac:dyDescent="0.4">
      <c r="A69" s="88" t="s">
        <v>60</v>
      </c>
      <c r="B69" s="87"/>
      <c r="C69" s="87"/>
      <c r="D69" s="87"/>
      <c r="E69" s="229"/>
      <c r="G69" s="85" t="s">
        <v>96</v>
      </c>
      <c r="H69" s="85">
        <v>0</v>
      </c>
    </row>
    <row r="70" spans="1:8" ht="15" customHeight="1" thickTop="1" x14ac:dyDescent="0.35">
      <c r="A70" s="232" t="s">
        <v>0</v>
      </c>
      <c r="B70" s="231" t="s">
        <v>75</v>
      </c>
      <c r="C70" s="231" t="s">
        <v>76</v>
      </c>
      <c r="D70" s="231" t="s">
        <v>78</v>
      </c>
      <c r="E70" s="233" t="s">
        <v>1</v>
      </c>
      <c r="G70" s="83" t="s">
        <v>99</v>
      </c>
      <c r="H70" s="84" t="s">
        <v>102</v>
      </c>
    </row>
    <row r="71" spans="1:8" x14ac:dyDescent="0.35">
      <c r="A71" t="s">
        <v>95</v>
      </c>
      <c r="B71" s="7">
        <v>55.467008938802479</v>
      </c>
      <c r="C71" s="7">
        <v>16.219710247829507</v>
      </c>
      <c r="D71" s="7">
        <v>28.313280813368014</v>
      </c>
      <c r="E71" s="226">
        <v>2021</v>
      </c>
      <c r="G71" s="85">
        <v>28.838498999999999</v>
      </c>
      <c r="H71" s="85">
        <v>71.68671918663199</v>
      </c>
    </row>
    <row r="72" spans="1:8" x14ac:dyDescent="0.35">
      <c r="A72" t="s">
        <v>89</v>
      </c>
      <c r="B72" s="7">
        <v>34.64093451084269</v>
      </c>
      <c r="C72" s="7">
        <v>23.214268993340312</v>
      </c>
      <c r="D72" s="7">
        <v>42.144796495816991</v>
      </c>
      <c r="E72" s="226">
        <v>2023</v>
      </c>
      <c r="G72" s="85">
        <v>10.593798</v>
      </c>
      <c r="H72" s="85">
        <v>57.855203504183002</v>
      </c>
    </row>
    <row r="73" spans="1:8" x14ac:dyDescent="0.35">
      <c r="A73" t="s">
        <v>88</v>
      </c>
      <c r="B73" s="7">
        <v>34.992698560625797</v>
      </c>
      <c r="C73" s="7">
        <v>18.060789069121515</v>
      </c>
      <c r="D73" s="7">
        <v>46.946512370252691</v>
      </c>
      <c r="E73" s="226">
        <v>2022</v>
      </c>
      <c r="G73" s="85">
        <v>18.092026000000001</v>
      </c>
      <c r="H73" s="85">
        <v>53.053487629747309</v>
      </c>
    </row>
    <row r="74" spans="1:8" x14ac:dyDescent="0.35">
      <c r="A74" t="s">
        <v>100</v>
      </c>
      <c r="B74" s="7">
        <v>17.196857830107998</v>
      </c>
      <c r="C74" s="7">
        <v>30.045923921935874</v>
      </c>
      <c r="D74" s="7">
        <v>52.757218247956125</v>
      </c>
      <c r="E74" s="226">
        <v>2021</v>
      </c>
      <c r="G74" s="85">
        <v>0.81383399999999995</v>
      </c>
      <c r="H74" s="85">
        <v>47.242781752043868</v>
      </c>
    </row>
    <row r="75" spans="1:8" x14ac:dyDescent="0.35">
      <c r="A75" t="s">
        <v>93</v>
      </c>
      <c r="B75" s="7">
        <v>20.45404944872115</v>
      </c>
      <c r="C75" s="7">
        <v>18.703923265139551</v>
      </c>
      <c r="D75" s="7">
        <v>60.842027286139299</v>
      </c>
      <c r="E75" s="226">
        <v>2023</v>
      </c>
      <c r="G75" s="85">
        <v>6.3649430000000002</v>
      </c>
      <c r="H75" s="85">
        <v>39.157972713860701</v>
      </c>
    </row>
    <row r="76" spans="1:8" x14ac:dyDescent="0.35">
      <c r="A76" t="s">
        <v>91</v>
      </c>
      <c r="B76" s="7">
        <v>10.960472420087495</v>
      </c>
      <c r="C76" s="7">
        <v>25.187682183792209</v>
      </c>
      <c r="D76" s="7">
        <v>63.851845396120297</v>
      </c>
      <c r="E76" s="226">
        <v>2022</v>
      </c>
      <c r="G76" s="85">
        <v>34.352719</v>
      </c>
      <c r="H76" s="85">
        <v>36.148154603879703</v>
      </c>
    </row>
    <row r="77" spans="1:8" x14ac:dyDescent="0.35">
      <c r="A77" t="s">
        <v>84</v>
      </c>
      <c r="B77" s="7">
        <v>18.628118289123016</v>
      </c>
      <c r="C77" s="7">
        <v>16.54141113964873</v>
      </c>
      <c r="D77" s="7">
        <v>64.830470571228247</v>
      </c>
      <c r="E77" s="226">
        <v>2022</v>
      </c>
      <c r="G77" s="85">
        <v>52.085168000000003</v>
      </c>
      <c r="H77" s="85">
        <v>35.169529428771746</v>
      </c>
    </row>
    <row r="78" spans="1:8" x14ac:dyDescent="0.35">
      <c r="A78" t="s">
        <v>90</v>
      </c>
      <c r="B78" s="7">
        <v>13.272019136329702</v>
      </c>
      <c r="C78" s="7">
        <v>20.138605214598623</v>
      </c>
      <c r="D78" s="7">
        <v>66.589375649071684</v>
      </c>
      <c r="E78" s="226">
        <v>2022</v>
      </c>
      <c r="G78" s="85">
        <v>128.455567</v>
      </c>
      <c r="H78" s="85">
        <v>33.410624350928323</v>
      </c>
    </row>
    <row r="79" spans="1:8" x14ac:dyDescent="0.35">
      <c r="A79" t="s">
        <v>92</v>
      </c>
      <c r="B79" s="7">
        <v>8.9454227252401584</v>
      </c>
      <c r="C79" s="7">
        <v>22.478721107735957</v>
      </c>
      <c r="D79" s="7">
        <v>68.575856167023886</v>
      </c>
      <c r="E79" s="226">
        <v>2022</v>
      </c>
      <c r="G79" s="85">
        <v>6.8615240000000002</v>
      </c>
      <c r="H79" s="85">
        <v>31.424143832976114</v>
      </c>
    </row>
    <row r="80" spans="1:8" x14ac:dyDescent="0.35">
      <c r="A80" t="s">
        <v>87</v>
      </c>
      <c r="B80" s="7">
        <v>8.5030726433656731</v>
      </c>
      <c r="C80" s="7">
        <v>19.787327570660747</v>
      </c>
      <c r="D80" s="7">
        <v>71.70959978597358</v>
      </c>
      <c r="E80" s="226">
        <v>2023</v>
      </c>
      <c r="G80" s="85">
        <v>18.190484000000001</v>
      </c>
      <c r="H80" s="85">
        <v>28.29040021402642</v>
      </c>
    </row>
    <row r="81" spans="1:20" x14ac:dyDescent="0.35">
      <c r="A81" t="s">
        <v>86</v>
      </c>
      <c r="B81" s="7">
        <v>7.6775834004992518</v>
      </c>
      <c r="C81" s="7">
        <v>17.641543478024779</v>
      </c>
      <c r="D81" s="7">
        <v>74.680873121475969</v>
      </c>
      <c r="E81" s="226">
        <v>2022</v>
      </c>
      <c r="G81" s="85">
        <v>11.332973000000001</v>
      </c>
      <c r="H81" s="85">
        <v>25.319126878524031</v>
      </c>
    </row>
    <row r="82" spans="1:20" x14ac:dyDescent="0.35">
      <c r="A82" s="222" t="s">
        <v>218</v>
      </c>
      <c r="B82" s="223">
        <v>10.551139530106886</v>
      </c>
      <c r="C82" s="223">
        <v>13.893943024604077</v>
      </c>
      <c r="D82" s="223">
        <v>75.554917445289064</v>
      </c>
      <c r="E82" s="227"/>
      <c r="F82" s="85">
        <v>100</v>
      </c>
      <c r="G82" s="85" t="s">
        <v>96</v>
      </c>
      <c r="H82" s="85">
        <v>24.445082554710964</v>
      </c>
      <c r="P82" s="81"/>
      <c r="Q82" s="78"/>
      <c r="R82" s="79"/>
      <c r="S82" s="79"/>
      <c r="T82" s="79"/>
    </row>
    <row r="83" spans="1:20" x14ac:dyDescent="0.35">
      <c r="A83" t="s">
        <v>81</v>
      </c>
      <c r="B83" s="7">
        <v>3.9953426166693577</v>
      </c>
      <c r="C83" s="7">
        <v>16.015063958586744</v>
      </c>
      <c r="D83" s="7">
        <v>79.989593424743902</v>
      </c>
      <c r="E83" s="226">
        <v>2022</v>
      </c>
      <c r="G83" s="85">
        <v>12.388571000000001</v>
      </c>
      <c r="H83" s="85">
        <v>20.010406575256102</v>
      </c>
    </row>
    <row r="84" spans="1:20" x14ac:dyDescent="0.35">
      <c r="A84" t="s">
        <v>85</v>
      </c>
      <c r="B84" s="7">
        <v>3.8984357054412548</v>
      </c>
      <c r="C84" s="7">
        <v>10.912820038845719</v>
      </c>
      <c r="D84" s="7">
        <v>85.188744255713019</v>
      </c>
      <c r="E84" s="226">
        <v>2023</v>
      </c>
      <c r="G84" s="85">
        <v>5.2121729999999999</v>
      </c>
      <c r="H84" s="85">
        <v>14.811255744286974</v>
      </c>
    </row>
    <row r="85" spans="1:20" x14ac:dyDescent="0.35">
      <c r="A85" t="s">
        <v>97</v>
      </c>
      <c r="B85" s="7">
        <v>3.2462902220987924</v>
      </c>
      <c r="C85" s="7">
        <v>8.5606361978247971</v>
      </c>
      <c r="D85" s="7">
        <v>88.193073580076415</v>
      </c>
      <c r="E85" s="226">
        <v>2022</v>
      </c>
      <c r="G85" s="85">
        <v>4.4680869999999997</v>
      </c>
      <c r="H85" s="85">
        <v>11.80692641992359</v>
      </c>
    </row>
    <row r="86" spans="1:20" x14ac:dyDescent="0.35">
      <c r="A86" t="s">
        <v>82</v>
      </c>
      <c r="B86" s="7">
        <v>1.3428792581020843</v>
      </c>
      <c r="C86" s="7">
        <v>8.4391609959353442</v>
      </c>
      <c r="D86" s="7">
        <v>90.217959745962574</v>
      </c>
      <c r="E86" s="226">
        <v>2022</v>
      </c>
      <c r="G86" s="85">
        <v>216.42244600000001</v>
      </c>
      <c r="H86" s="85">
        <v>9.7820402540374278</v>
      </c>
    </row>
    <row r="87" spans="1:20" x14ac:dyDescent="0.35">
      <c r="A87" t="s">
        <v>98</v>
      </c>
      <c r="B87" s="7">
        <v>1.7725385819890267</v>
      </c>
      <c r="C87" s="7">
        <v>4.9075355102828393</v>
      </c>
      <c r="D87" s="7">
        <v>93.319925907728134</v>
      </c>
      <c r="E87" s="226">
        <v>2022</v>
      </c>
      <c r="G87" s="85">
        <v>45.773884000000002</v>
      </c>
      <c r="H87" s="85">
        <v>6.680074092271866</v>
      </c>
    </row>
    <row r="88" spans="1:20" x14ac:dyDescent="0.35">
      <c r="A88" t="s">
        <v>83</v>
      </c>
      <c r="B88" s="7">
        <v>1.0511224952485698</v>
      </c>
      <c r="C88" s="7">
        <v>4.8203525223582533</v>
      </c>
      <c r="D88" s="7">
        <v>94.128524982393174</v>
      </c>
      <c r="E88" s="226">
        <v>2022</v>
      </c>
      <c r="G88" s="85">
        <v>19.62959</v>
      </c>
      <c r="H88" s="85">
        <v>5.8714750176068229</v>
      </c>
    </row>
    <row r="89" spans="1:20" ht="15" thickBot="1" x14ac:dyDescent="0.4">
      <c r="A89" s="16" t="s">
        <v>94</v>
      </c>
      <c r="B89" s="87">
        <v>0.36897669462910992</v>
      </c>
      <c r="C89" s="87">
        <v>2.6524303314975164</v>
      </c>
      <c r="D89" s="87">
        <v>96.978592973873376</v>
      </c>
      <c r="E89" s="229">
        <v>2022</v>
      </c>
      <c r="G89" s="85">
        <v>3.4231090000000002</v>
      </c>
      <c r="H89" s="85">
        <v>3.0214070261266261</v>
      </c>
    </row>
    <row r="90" spans="1:20" ht="15" thickTop="1" x14ac:dyDescent="0.35">
      <c r="A90" s="17"/>
      <c r="G90" s="85" t="s">
        <v>96</v>
      </c>
      <c r="H90" s="85">
        <v>29.220358514725973</v>
      </c>
    </row>
    <row r="91" spans="1:20" x14ac:dyDescent="0.35">
      <c r="E91"/>
      <c r="F91"/>
      <c r="G91" s="85" t="s">
        <v>96</v>
      </c>
      <c r="H91" s="85"/>
    </row>
    <row r="92" spans="1:20" x14ac:dyDescent="0.35">
      <c r="E92" s="226"/>
      <c r="G92" s="85" t="s">
        <v>96</v>
      </c>
      <c r="H92" s="85"/>
    </row>
    <row r="93" spans="1:20" ht="15" thickBot="1" x14ac:dyDescent="0.4">
      <c r="A93" s="16" t="s">
        <v>62</v>
      </c>
      <c r="B93" s="87"/>
      <c r="C93" s="87"/>
      <c r="D93" s="87"/>
      <c r="E93" s="229"/>
      <c r="G93" s="85" t="s">
        <v>96</v>
      </c>
      <c r="H93" s="85"/>
    </row>
    <row r="94" spans="1:20" ht="31.5" customHeight="1" thickTop="1" x14ac:dyDescent="0.35">
      <c r="A94" s="232" t="s">
        <v>0</v>
      </c>
      <c r="B94" s="231" t="s">
        <v>75</v>
      </c>
      <c r="C94" s="231" t="s">
        <v>76</v>
      </c>
      <c r="D94" s="231" t="s">
        <v>78</v>
      </c>
      <c r="E94" s="233" t="s">
        <v>1</v>
      </c>
      <c r="G94" s="83" t="s">
        <v>99</v>
      </c>
      <c r="H94" s="84" t="s">
        <v>102</v>
      </c>
    </row>
    <row r="95" spans="1:20" x14ac:dyDescent="0.35">
      <c r="A95" t="s">
        <v>89</v>
      </c>
      <c r="B95" s="7">
        <v>50.957617506631401</v>
      </c>
      <c r="C95" s="7">
        <v>19.900720890718233</v>
      </c>
      <c r="D95" s="7">
        <v>29.141661602650359</v>
      </c>
      <c r="E95" s="226">
        <v>2023</v>
      </c>
      <c r="G95" s="85">
        <v>10.593798</v>
      </c>
      <c r="H95" s="85">
        <v>70.858338397349627</v>
      </c>
    </row>
    <row r="96" spans="1:20" x14ac:dyDescent="0.35">
      <c r="A96" t="s">
        <v>88</v>
      </c>
      <c r="B96" s="7">
        <v>39.371138919689528</v>
      </c>
      <c r="C96" s="7">
        <v>23.626756579393994</v>
      </c>
      <c r="D96" s="7">
        <v>37.002104500916474</v>
      </c>
      <c r="E96" s="226">
        <v>2022</v>
      </c>
      <c r="G96" s="85">
        <v>18.092026000000001</v>
      </c>
      <c r="H96" s="85">
        <v>62.997895499083526</v>
      </c>
    </row>
    <row r="97" spans="1:20" x14ac:dyDescent="0.35">
      <c r="A97" t="s">
        <v>87</v>
      </c>
      <c r="B97" s="7">
        <v>24.572171697166318</v>
      </c>
      <c r="C97" s="7">
        <v>34.373088368398101</v>
      </c>
      <c r="D97" s="7">
        <v>41.054739934435574</v>
      </c>
      <c r="E97" s="226">
        <v>2023</v>
      </c>
      <c r="G97" s="85">
        <v>18.190484000000001</v>
      </c>
      <c r="H97" s="85">
        <v>58.945260065564419</v>
      </c>
    </row>
    <row r="98" spans="1:20" x14ac:dyDescent="0.35">
      <c r="A98" t="s">
        <v>84</v>
      </c>
      <c r="B98" s="7">
        <v>30.610710063580466</v>
      </c>
      <c r="C98" s="7">
        <v>27.012961148719068</v>
      </c>
      <c r="D98" s="7">
        <v>42.376328787700466</v>
      </c>
      <c r="E98" s="226">
        <v>2022</v>
      </c>
      <c r="G98" s="85">
        <v>52.085168000000003</v>
      </c>
      <c r="H98" s="85">
        <v>57.623671212299534</v>
      </c>
    </row>
    <row r="99" spans="1:20" x14ac:dyDescent="0.35">
      <c r="A99" s="222" t="s">
        <v>218</v>
      </c>
      <c r="B99" s="223">
        <v>19.576560066366984</v>
      </c>
      <c r="C99" s="223">
        <v>24.068338666640901</v>
      </c>
      <c r="D99" s="223">
        <v>56.355101266992108</v>
      </c>
      <c r="E99" s="227"/>
      <c r="F99" s="85">
        <v>100</v>
      </c>
      <c r="G99" s="85" t="s">
        <v>96</v>
      </c>
      <c r="H99" s="85">
        <v>43.644898733007885</v>
      </c>
      <c r="P99" s="81"/>
      <c r="Q99" s="78"/>
      <c r="R99" s="79"/>
      <c r="S99" s="79"/>
      <c r="T99" s="79"/>
    </row>
    <row r="100" spans="1:20" x14ac:dyDescent="0.35">
      <c r="A100" t="s">
        <v>91</v>
      </c>
      <c r="B100" s="7">
        <v>13.510207343663911</v>
      </c>
      <c r="C100" s="7">
        <v>28.119352611487997</v>
      </c>
      <c r="D100" s="7">
        <v>58.370440044848095</v>
      </c>
      <c r="E100" s="226">
        <v>2022</v>
      </c>
      <c r="G100" s="85">
        <v>34.352719</v>
      </c>
      <c r="H100" s="85">
        <v>41.629559955151905</v>
      </c>
    </row>
    <row r="101" spans="1:20" x14ac:dyDescent="0.35">
      <c r="A101" t="s">
        <v>82</v>
      </c>
      <c r="B101" s="7">
        <v>14.785895754948633</v>
      </c>
      <c r="C101" s="7">
        <v>22.49756903955884</v>
      </c>
      <c r="D101" s="7">
        <v>62.716535205492526</v>
      </c>
      <c r="E101" s="226">
        <v>2022</v>
      </c>
      <c r="G101" s="85">
        <v>216.42244600000001</v>
      </c>
      <c r="H101" s="85">
        <v>37.283464794507474</v>
      </c>
    </row>
    <row r="102" spans="1:20" x14ac:dyDescent="0.35">
      <c r="A102" t="s">
        <v>94</v>
      </c>
      <c r="B102" s="7">
        <v>8.215911554303057</v>
      </c>
      <c r="C102" s="7">
        <v>18.429374784815291</v>
      </c>
      <c r="D102" s="7">
        <v>73.354713660881657</v>
      </c>
      <c r="E102" s="226">
        <v>2022</v>
      </c>
      <c r="G102" s="85">
        <v>3.4231090000000002</v>
      </c>
      <c r="H102" s="85">
        <v>26.64528633911835</v>
      </c>
    </row>
    <row r="103" spans="1:20" ht="15" thickBot="1" x14ac:dyDescent="0.4">
      <c r="A103" s="16" t="s">
        <v>97</v>
      </c>
      <c r="B103" s="87">
        <v>3.4477264611122229</v>
      </c>
      <c r="C103" s="87">
        <v>8.7171880089316893</v>
      </c>
      <c r="D103" s="87">
        <v>87.835085529956089</v>
      </c>
      <c r="E103" s="229">
        <v>2022</v>
      </c>
      <c r="G103" s="85">
        <v>4.4680869999999997</v>
      </c>
      <c r="H103" s="85">
        <v>12.164914470043913</v>
      </c>
    </row>
    <row r="104" spans="1:20" ht="15" thickTop="1" x14ac:dyDescent="0.35">
      <c r="A104" s="89" t="s">
        <v>81</v>
      </c>
      <c r="B104" s="221">
        <v>0</v>
      </c>
      <c r="C104" s="221">
        <v>0</v>
      </c>
      <c r="D104" s="221">
        <v>100</v>
      </c>
      <c r="E104" s="228">
        <v>2022</v>
      </c>
      <c r="G104" s="86">
        <v>12.388571000000001</v>
      </c>
      <c r="H104" s="85">
        <v>0</v>
      </c>
    </row>
    <row r="105" spans="1:20" x14ac:dyDescent="0.35">
      <c r="A105" s="17"/>
      <c r="G105" s="85" t="s">
        <v>96</v>
      </c>
      <c r="H105" s="85">
        <v>41.179328946612664</v>
      </c>
    </row>
    <row r="106" spans="1:20" x14ac:dyDescent="0.35">
      <c r="E106" s="226"/>
      <c r="G106" s="85" t="s">
        <v>96</v>
      </c>
      <c r="H106" s="85">
        <v>0</v>
      </c>
    </row>
    <row r="107" spans="1:20" x14ac:dyDescent="0.35">
      <c r="E107" s="226"/>
      <c r="G107" s="85" t="s">
        <v>96</v>
      </c>
      <c r="H107" s="85">
        <v>0</v>
      </c>
    </row>
    <row r="108" spans="1:20" ht="15" thickBot="1" x14ac:dyDescent="0.4">
      <c r="A108" s="16" t="s">
        <v>101</v>
      </c>
      <c r="B108" s="87"/>
      <c r="C108" s="87"/>
      <c r="D108" s="87"/>
      <c r="E108" s="229"/>
      <c r="G108" s="85" t="s">
        <v>96</v>
      </c>
      <c r="H108" s="85">
        <v>0</v>
      </c>
    </row>
    <row r="109" spans="1:20" ht="31.5" customHeight="1" thickTop="1" x14ac:dyDescent="0.35">
      <c r="A109" s="232" t="s">
        <v>0</v>
      </c>
      <c r="B109" s="231" t="s">
        <v>75</v>
      </c>
      <c r="C109" s="231" t="s">
        <v>76</v>
      </c>
      <c r="D109" s="231" t="s">
        <v>78</v>
      </c>
      <c r="E109" s="233" t="s">
        <v>1</v>
      </c>
      <c r="G109" s="83" t="s">
        <v>99</v>
      </c>
      <c r="H109" s="84" t="s">
        <v>102</v>
      </c>
    </row>
    <row r="110" spans="1:20" x14ac:dyDescent="0.35">
      <c r="A110" t="s">
        <v>84</v>
      </c>
      <c r="B110" s="7">
        <v>22.923078068609392</v>
      </c>
      <c r="C110" s="7">
        <v>21.230780717465095</v>
      </c>
      <c r="D110" s="7">
        <v>55.846141213925513</v>
      </c>
      <c r="E110" s="226">
        <v>2022</v>
      </c>
      <c r="G110" s="85">
        <v>52.085168000000003</v>
      </c>
      <c r="H110" s="85">
        <v>44.153858786074487</v>
      </c>
    </row>
    <row r="111" spans="1:20" x14ac:dyDescent="0.35">
      <c r="A111" t="s">
        <v>91</v>
      </c>
      <c r="B111" s="7">
        <v>14.97845637851834</v>
      </c>
      <c r="C111" s="7">
        <v>27.922565574366558</v>
      </c>
      <c r="D111" s="7">
        <v>57.098978047115104</v>
      </c>
      <c r="E111" s="226">
        <v>2022</v>
      </c>
      <c r="G111" s="85">
        <v>34.352719</v>
      </c>
      <c r="H111" s="85">
        <v>42.901021952884896</v>
      </c>
    </row>
    <row r="112" spans="1:20" x14ac:dyDescent="0.35">
      <c r="A112" s="222" t="s">
        <v>218</v>
      </c>
      <c r="B112" s="223">
        <v>13.484131589931598</v>
      </c>
      <c r="C112" s="223">
        <v>20.935802178612768</v>
      </c>
      <c r="D112" s="223">
        <v>65.580066231455632</v>
      </c>
      <c r="E112" s="227"/>
      <c r="F112" s="85">
        <v>100</v>
      </c>
      <c r="G112" s="85" t="s">
        <v>96</v>
      </c>
      <c r="H112" s="85">
        <v>34.419933768544368</v>
      </c>
      <c r="P112" s="81"/>
      <c r="Q112" s="78"/>
      <c r="R112" s="79"/>
      <c r="S112" s="79"/>
      <c r="T112" s="79"/>
    </row>
    <row r="113" spans="1:8" x14ac:dyDescent="0.35">
      <c r="A113" t="s">
        <v>90</v>
      </c>
      <c r="B113" s="7">
        <v>12.204440714291778</v>
      </c>
      <c r="C113" s="7">
        <v>21.786105979068729</v>
      </c>
      <c r="D113" s="7">
        <v>66.0094533066395</v>
      </c>
      <c r="E113" s="226">
        <v>2022</v>
      </c>
      <c r="G113" s="85">
        <v>128.455567</v>
      </c>
      <c r="H113" s="85">
        <v>33.990546693360507</v>
      </c>
    </row>
    <row r="114" spans="1:8" x14ac:dyDescent="0.35">
      <c r="A114" t="s">
        <v>85</v>
      </c>
      <c r="B114" s="7">
        <v>6.505416584597203</v>
      </c>
      <c r="C114" s="7">
        <v>16.224804674676648</v>
      </c>
      <c r="D114" s="7">
        <v>77.269778740726153</v>
      </c>
      <c r="E114" s="226">
        <v>2023</v>
      </c>
      <c r="G114" s="85">
        <v>5.2121729999999999</v>
      </c>
      <c r="H114" s="85">
        <v>22.730221259273851</v>
      </c>
    </row>
    <row r="115" spans="1:8" x14ac:dyDescent="0.35">
      <c r="A115" t="s">
        <v>81</v>
      </c>
      <c r="B115" s="7">
        <v>5.0758235983448872</v>
      </c>
      <c r="C115" s="7">
        <v>17.474580493707361</v>
      </c>
      <c r="D115" s="7">
        <v>77.449595907947753</v>
      </c>
      <c r="E115" s="226">
        <v>2021</v>
      </c>
      <c r="G115" s="85">
        <v>12.388571000000001</v>
      </c>
      <c r="H115" s="85">
        <v>22.550404092052247</v>
      </c>
    </row>
    <row r="116" spans="1:8" x14ac:dyDescent="0.35">
      <c r="A116" t="s">
        <v>97</v>
      </c>
      <c r="B116" s="7">
        <v>5.4651143065553098</v>
      </c>
      <c r="C116" s="7">
        <v>11.255553230910738</v>
      </c>
      <c r="D116" s="7">
        <v>83.279332462533944</v>
      </c>
      <c r="E116" s="226">
        <v>2022</v>
      </c>
      <c r="G116" s="85">
        <v>4.4680869999999997</v>
      </c>
      <c r="H116" s="85">
        <v>16.720667537466049</v>
      </c>
    </row>
    <row r="117" spans="1:8" ht="15" thickBot="1" x14ac:dyDescent="0.4">
      <c r="A117" s="16" t="s">
        <v>83</v>
      </c>
      <c r="B117" s="87">
        <v>3.1828997108556853</v>
      </c>
      <c r="C117" s="87">
        <v>8.00031732371286</v>
      </c>
      <c r="D117" s="87">
        <v>88.816782965431457</v>
      </c>
      <c r="E117" s="229">
        <v>2022</v>
      </c>
      <c r="G117" s="85">
        <v>19.62959</v>
      </c>
      <c r="H117" s="85">
        <v>11.183217034568546</v>
      </c>
    </row>
    <row r="118" spans="1:8" ht="15" thickTop="1" x14ac:dyDescent="0.35">
      <c r="A118" s="17"/>
      <c r="G118" s="85" t="s">
        <v>96</v>
      </c>
      <c r="H118" s="85">
        <v>28.581233890528118</v>
      </c>
    </row>
    <row r="119" spans="1:8" x14ac:dyDescent="0.35">
      <c r="E119"/>
      <c r="F119"/>
      <c r="G119" s="85" t="s">
        <v>96</v>
      </c>
      <c r="H119" s="85">
        <v>0</v>
      </c>
    </row>
    <row r="120" spans="1:8" x14ac:dyDescent="0.35">
      <c r="E120" s="226"/>
      <c r="G120" s="85" t="s">
        <v>96</v>
      </c>
      <c r="H120" s="85">
        <v>0</v>
      </c>
    </row>
    <row r="121" spans="1:8" ht="15" thickBot="1" x14ac:dyDescent="0.4">
      <c r="A121" s="16" t="s">
        <v>58</v>
      </c>
      <c r="B121" s="87"/>
      <c r="C121" s="87"/>
      <c r="D121" s="87"/>
      <c r="E121" s="229"/>
      <c r="G121" s="85" t="s">
        <v>96</v>
      </c>
      <c r="H121" s="85">
        <v>0</v>
      </c>
    </row>
    <row r="122" spans="1:8" ht="31.5" customHeight="1" thickTop="1" x14ac:dyDescent="0.35">
      <c r="A122" s="232" t="s">
        <v>0</v>
      </c>
      <c r="B122" s="231" t="s">
        <v>75</v>
      </c>
      <c r="C122" s="231" t="s">
        <v>76</v>
      </c>
      <c r="D122" s="231" t="s">
        <v>78</v>
      </c>
      <c r="E122" s="233" t="s">
        <v>1</v>
      </c>
      <c r="G122" s="83" t="s">
        <v>99</v>
      </c>
      <c r="H122" s="84" t="s">
        <v>102</v>
      </c>
    </row>
    <row r="123" spans="1:8" x14ac:dyDescent="0.35">
      <c r="A123" t="s">
        <v>84</v>
      </c>
      <c r="B123" s="7">
        <v>49.967666961796056</v>
      </c>
      <c r="C123" s="7">
        <v>24.220584661751875</v>
      </c>
      <c r="D123" s="7">
        <v>25.811748376452069</v>
      </c>
      <c r="E123" s="226">
        <v>2022</v>
      </c>
      <c r="G123" s="85">
        <v>52.085168000000003</v>
      </c>
      <c r="H123" s="85">
        <v>74.188251623547927</v>
      </c>
    </row>
    <row r="124" spans="1:8" x14ac:dyDescent="0.35">
      <c r="A124" t="s">
        <v>87</v>
      </c>
      <c r="B124" s="7">
        <v>49.222874424352185</v>
      </c>
      <c r="C124" s="7">
        <v>18.856488353156106</v>
      </c>
      <c r="D124" s="7">
        <v>31.920637222491706</v>
      </c>
      <c r="E124" s="226">
        <v>2023</v>
      </c>
      <c r="G124" s="85">
        <v>18.190484000000001</v>
      </c>
      <c r="H124" s="85">
        <v>68.079362777508294</v>
      </c>
    </row>
    <row r="125" spans="1:8" x14ac:dyDescent="0.35">
      <c r="A125" t="s">
        <v>88</v>
      </c>
      <c r="B125" s="7">
        <v>44.557132247388786</v>
      </c>
      <c r="C125" s="7">
        <v>22.507522699121434</v>
      </c>
      <c r="D125" s="7">
        <v>32.935345053489776</v>
      </c>
      <c r="E125" s="226">
        <v>2022</v>
      </c>
      <c r="G125" s="85">
        <v>18.092026000000001</v>
      </c>
      <c r="H125" s="85">
        <v>67.064654946510217</v>
      </c>
    </row>
    <row r="126" spans="1:8" x14ac:dyDescent="0.35">
      <c r="A126" t="s">
        <v>89</v>
      </c>
      <c r="B126" s="7">
        <v>14.918323924212395</v>
      </c>
      <c r="C126" s="7">
        <v>47.936162623599976</v>
      </c>
      <c r="D126" s="7">
        <v>37.145513452187636</v>
      </c>
      <c r="E126" s="226">
        <v>2023</v>
      </c>
      <c r="G126" s="85">
        <v>10.593798</v>
      </c>
      <c r="H126" s="85">
        <v>62.854486547812371</v>
      </c>
    </row>
    <row r="127" spans="1:8" x14ac:dyDescent="0.35">
      <c r="A127" t="s">
        <v>97</v>
      </c>
      <c r="B127" s="7">
        <v>36.477982287883115</v>
      </c>
      <c r="C127" s="7">
        <v>21.734155001428395</v>
      </c>
      <c r="D127" s="7">
        <v>41.787862710688486</v>
      </c>
      <c r="E127" s="226">
        <v>2022</v>
      </c>
      <c r="G127" s="85">
        <v>4.4680869999999997</v>
      </c>
      <c r="H127" s="85">
        <v>58.212137289311514</v>
      </c>
    </row>
    <row r="128" spans="1:8" x14ac:dyDescent="0.35">
      <c r="A128" s="222" t="s">
        <v>218</v>
      </c>
      <c r="B128" s="223">
        <v>22.687184545288201</v>
      </c>
      <c r="C128" s="223">
        <v>25.079325303478189</v>
      </c>
      <c r="D128" s="223">
        <v>52.233490151233617</v>
      </c>
      <c r="E128" s="227"/>
      <c r="F128" s="83">
        <v>100</v>
      </c>
      <c r="G128" s="85"/>
      <c r="H128" s="85">
        <v>47.76650984876639</v>
      </c>
    </row>
    <row r="129" spans="1:20" x14ac:dyDescent="0.35">
      <c r="A129" t="s">
        <v>90</v>
      </c>
      <c r="B129" s="7">
        <v>18.076288856595767</v>
      </c>
      <c r="C129" s="7">
        <v>27.011167875565512</v>
      </c>
      <c r="D129" s="7">
        <v>54.912543267838728</v>
      </c>
      <c r="E129" s="226">
        <v>2022</v>
      </c>
      <c r="G129" s="85">
        <v>128.455567</v>
      </c>
      <c r="H129" s="85">
        <v>45.087456732161279</v>
      </c>
      <c r="P129" s="81"/>
      <c r="Q129" s="78"/>
      <c r="R129" s="79"/>
      <c r="S129" s="79"/>
      <c r="T129" s="79"/>
    </row>
    <row r="130" spans="1:20" x14ac:dyDescent="0.35">
      <c r="A130" t="s">
        <v>91</v>
      </c>
      <c r="B130" s="7">
        <v>15.969746009782337</v>
      </c>
      <c r="C130" s="7">
        <v>27.770555385096742</v>
      </c>
      <c r="D130" s="7">
        <v>56.259698605120924</v>
      </c>
      <c r="E130" s="226">
        <v>2022</v>
      </c>
      <c r="G130" s="85">
        <v>34.352719</v>
      </c>
      <c r="H130" s="85">
        <v>43.740301394879083</v>
      </c>
    </row>
    <row r="131" spans="1:20" x14ac:dyDescent="0.35">
      <c r="A131" t="s">
        <v>82</v>
      </c>
      <c r="B131" s="7">
        <v>18.099905970798755</v>
      </c>
      <c r="C131" s="7">
        <v>25.418534364300555</v>
      </c>
      <c r="D131" s="7">
        <v>56.481559664900693</v>
      </c>
      <c r="E131" s="226">
        <v>2022</v>
      </c>
      <c r="G131" s="85">
        <v>216.42244600000001</v>
      </c>
      <c r="H131" s="85">
        <v>43.518440335099314</v>
      </c>
    </row>
    <row r="132" spans="1:20" x14ac:dyDescent="0.35">
      <c r="A132" t="s">
        <v>81</v>
      </c>
      <c r="B132" s="7">
        <v>17.369083517358717</v>
      </c>
      <c r="C132" s="7">
        <v>16.411209961139452</v>
      </c>
      <c r="D132" s="7">
        <v>66.219706521501834</v>
      </c>
      <c r="E132" s="226">
        <v>2022</v>
      </c>
      <c r="G132" s="85">
        <v>12.388571000000001</v>
      </c>
      <c r="H132" s="85">
        <v>33.780293478498166</v>
      </c>
    </row>
    <row r="133" spans="1:20" x14ac:dyDescent="0.35">
      <c r="A133" t="s">
        <v>83</v>
      </c>
      <c r="B133" s="7">
        <v>5.4806238234639908</v>
      </c>
      <c r="C133" s="7">
        <v>11.154519266702396</v>
      </c>
      <c r="D133" s="7">
        <v>83.36485690983362</v>
      </c>
      <c r="E133" s="226">
        <v>2022</v>
      </c>
      <c r="G133" s="85">
        <v>19.62959</v>
      </c>
      <c r="H133" s="85">
        <v>16.635143090166387</v>
      </c>
    </row>
    <row r="134" spans="1:20" ht="15" thickBot="1" x14ac:dyDescent="0.4">
      <c r="A134" s="16" t="s">
        <v>94</v>
      </c>
      <c r="B134" s="87">
        <v>5.4207154071370987</v>
      </c>
      <c r="C134" s="87">
        <v>8.7092120337760424</v>
      </c>
      <c r="D134" s="87">
        <v>85.870072559086864</v>
      </c>
      <c r="E134" s="229">
        <v>2022</v>
      </c>
      <c r="G134" s="85">
        <v>3.4231090000000002</v>
      </c>
      <c r="H134" s="85">
        <v>14.129927440913141</v>
      </c>
    </row>
    <row r="135" spans="1:20" ht="15" thickTop="1" x14ac:dyDescent="0.35">
      <c r="A135" s="17"/>
      <c r="G135" s="85"/>
      <c r="H135" s="85">
        <v>55.073149022948982</v>
      </c>
    </row>
    <row r="136" spans="1:20" x14ac:dyDescent="0.35">
      <c r="E136" s="9"/>
      <c r="F136" s="9"/>
      <c r="G136" s="9"/>
      <c r="H136" s="9"/>
    </row>
  </sheetData>
  <sortState xmlns:xlrd2="http://schemas.microsoft.com/office/spreadsheetml/2017/richdata2" ref="A122:H134">
    <sortCondition descending="1" ref="H122:H134"/>
  </sortState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88FD4-4E42-451F-BCE5-68BC6C2B8EF5}">
  <sheetPr>
    <tabColor rgb="FF002060"/>
  </sheetPr>
  <dimension ref="B1:P133"/>
  <sheetViews>
    <sheetView showGridLines="0" zoomScale="90" zoomScaleNormal="90" workbookViewId="0">
      <selection activeCell="E14" sqref="E14:H14"/>
    </sheetView>
  </sheetViews>
  <sheetFormatPr defaultColWidth="8.7265625" defaultRowHeight="14.5" x14ac:dyDescent="0.35"/>
  <cols>
    <col min="1" max="1" width="8.7265625" style="21"/>
    <col min="2" max="2" width="9.1796875" customWidth="1"/>
    <col min="3" max="4" width="8.7265625" style="21"/>
    <col min="5" max="6" width="15.81640625" style="340" customWidth="1"/>
    <col min="7" max="7" width="12.54296875" style="340" hidden="1" customWidth="1"/>
    <col min="8" max="8" width="14.7265625" style="340" customWidth="1"/>
    <col min="9" max="16384" width="8.7265625" style="21"/>
  </cols>
  <sheetData>
    <row r="1" spans="3:9" x14ac:dyDescent="0.35">
      <c r="C1"/>
      <c r="D1" s="71"/>
      <c r="E1" s="7"/>
      <c r="F1" s="7"/>
      <c r="G1" s="7"/>
      <c r="H1" s="7"/>
      <c r="I1"/>
    </row>
    <row r="2" spans="3:9" x14ac:dyDescent="0.35">
      <c r="C2"/>
      <c r="D2" s="71"/>
      <c r="E2" s="7"/>
      <c r="F2" s="7"/>
      <c r="G2" s="7"/>
      <c r="H2" s="7"/>
      <c r="I2" s="7"/>
    </row>
    <row r="3" spans="3:9" ht="15" thickBot="1" x14ac:dyDescent="0.4">
      <c r="C3" s="66" t="s">
        <v>74</v>
      </c>
      <c r="D3" s="69"/>
      <c r="E3" s="87"/>
      <c r="F3" s="87"/>
      <c r="G3" s="87"/>
      <c r="H3" s="87"/>
      <c r="I3"/>
    </row>
    <row r="4" spans="3:9" ht="15" thickTop="1" x14ac:dyDescent="0.35">
      <c r="C4" s="67" t="s">
        <v>0</v>
      </c>
      <c r="D4" s="70" t="s">
        <v>1</v>
      </c>
      <c r="E4" s="248" t="s">
        <v>75</v>
      </c>
      <c r="F4" s="248" t="s">
        <v>76</v>
      </c>
      <c r="G4" s="248" t="s">
        <v>77</v>
      </c>
      <c r="H4" s="248" t="s">
        <v>78</v>
      </c>
      <c r="I4"/>
    </row>
    <row r="5" spans="3:9" x14ac:dyDescent="0.35">
      <c r="C5" t="s">
        <v>39</v>
      </c>
      <c r="D5" s="71">
        <v>2022</v>
      </c>
      <c r="E5" s="7">
        <v>76.0184326171875</v>
      </c>
      <c r="F5" s="7">
        <v>67.681694030761719</v>
      </c>
      <c r="G5" s="7">
        <v>70.759140014648438</v>
      </c>
      <c r="H5" s="7">
        <v>49.661224365234375</v>
      </c>
      <c r="I5"/>
    </row>
    <row r="6" spans="3:9" x14ac:dyDescent="0.35">
      <c r="C6" t="s">
        <v>34</v>
      </c>
      <c r="D6" s="71">
        <v>2022</v>
      </c>
      <c r="E6" s="7">
        <v>12.889556884765625</v>
      </c>
      <c r="F6" s="7">
        <v>10.223550796508789</v>
      </c>
      <c r="G6" s="7">
        <v>11.485511779785156</v>
      </c>
      <c r="H6" s="7">
        <v>5.9236969947814941</v>
      </c>
      <c r="I6"/>
    </row>
    <row r="7" spans="3:9" x14ac:dyDescent="0.35">
      <c r="C7" t="s">
        <v>35</v>
      </c>
      <c r="D7" s="71">
        <v>2023</v>
      </c>
      <c r="E7" s="7">
        <v>5.1416878700256348</v>
      </c>
      <c r="F7" s="7">
        <v>4.5376768112182617</v>
      </c>
      <c r="G7" s="7">
        <v>4.7713308334350586</v>
      </c>
      <c r="H7" s="7">
        <v>2.1280224323272705</v>
      </c>
      <c r="I7"/>
    </row>
    <row r="8" spans="3:9" x14ac:dyDescent="0.35">
      <c r="C8" t="s">
        <v>33</v>
      </c>
      <c r="D8" s="71">
        <v>2022</v>
      </c>
      <c r="E8" s="7">
        <v>3.2853200435638428</v>
      </c>
      <c r="F8" s="7">
        <v>2.6878225803375244</v>
      </c>
      <c r="G8" s="7">
        <v>3.0324983596801758</v>
      </c>
      <c r="H8" s="7">
        <v>2.2114639282226563</v>
      </c>
      <c r="I8"/>
    </row>
    <row r="9" spans="3:9" x14ac:dyDescent="0.35">
      <c r="C9" t="s">
        <v>31</v>
      </c>
      <c r="D9" s="71">
        <v>2023</v>
      </c>
      <c r="E9" s="7">
        <v>13.580778121948242</v>
      </c>
      <c r="F9" s="7">
        <v>7.4291696548461914</v>
      </c>
      <c r="G9" s="7">
        <v>11.018392562866211</v>
      </c>
      <c r="H9" s="7">
        <v>6.8470110893249512</v>
      </c>
      <c r="I9"/>
    </row>
    <row r="10" spans="3:9" x14ac:dyDescent="0.35">
      <c r="C10" t="s">
        <v>43</v>
      </c>
      <c r="D10" s="71">
        <v>2022</v>
      </c>
      <c r="E10" s="7">
        <v>11.103191375732422</v>
      </c>
      <c r="F10" s="7">
        <v>23.937627792358398</v>
      </c>
      <c r="G10" s="7">
        <v>18.030662536621094</v>
      </c>
      <c r="H10" s="7">
        <v>31.410297393798828</v>
      </c>
      <c r="I10"/>
    </row>
    <row r="11" spans="3:9" x14ac:dyDescent="0.35">
      <c r="C11" t="s">
        <v>37</v>
      </c>
      <c r="D11" s="71">
        <v>2022</v>
      </c>
      <c r="E11" s="7">
        <v>9.653386116027832</v>
      </c>
      <c r="F11" s="7">
        <v>9.098933219909668</v>
      </c>
      <c r="G11" s="7">
        <v>9.2717580795288086</v>
      </c>
      <c r="H11" s="7">
        <v>6.4317011833190918</v>
      </c>
      <c r="I11"/>
    </row>
    <row r="12" spans="3:9" x14ac:dyDescent="0.35">
      <c r="C12" s="68" t="s">
        <v>46</v>
      </c>
      <c r="D12" s="72">
        <v>2022</v>
      </c>
      <c r="E12" s="249">
        <v>9.084564208984375</v>
      </c>
      <c r="F12" s="249">
        <v>7.8982963562011719</v>
      </c>
      <c r="G12" s="249">
        <v>8.2296524047851563</v>
      </c>
      <c r="H12" s="249">
        <v>3.784684419631958</v>
      </c>
      <c r="I12" s="4"/>
    </row>
    <row r="13" spans="3:9" hidden="1" x14ac:dyDescent="0.35">
      <c r="C13" s="4" t="s">
        <v>221</v>
      </c>
      <c r="D13" s="17"/>
      <c r="E13" s="403">
        <v>17.594614654779434</v>
      </c>
      <c r="F13" s="403">
        <v>16.686846405267715</v>
      </c>
      <c r="G13" s="403">
        <v>17.074868321418762</v>
      </c>
      <c r="H13" s="403">
        <v>13.549762725830078</v>
      </c>
      <c r="I13" s="4"/>
    </row>
    <row r="14" spans="3:9" ht="15" thickBot="1" x14ac:dyDescent="0.4">
      <c r="C14" s="66" t="s">
        <v>29</v>
      </c>
      <c r="D14" s="73"/>
      <c r="E14" s="404">
        <v>48.194125785265364</v>
      </c>
      <c r="F14" s="404">
        <v>42.800188951129392</v>
      </c>
      <c r="G14" s="404">
        <v>44.856708400153096</v>
      </c>
      <c r="H14" s="404">
        <v>31.302223410059888</v>
      </c>
      <c r="I14"/>
    </row>
    <row r="15" spans="3:9" ht="15" thickTop="1" x14ac:dyDescent="0.35">
      <c r="C15"/>
      <c r="D15" s="71"/>
      <c r="E15" s="7"/>
      <c r="F15" s="7"/>
      <c r="G15" s="7"/>
      <c r="H15" s="7"/>
      <c r="I15"/>
    </row>
    <row r="16" spans="3:9" ht="15" thickBot="1" x14ac:dyDescent="0.4">
      <c r="C16" s="66" t="s">
        <v>79</v>
      </c>
      <c r="D16" s="69"/>
      <c r="E16" s="87"/>
      <c r="F16" s="87"/>
      <c r="G16" s="87"/>
      <c r="H16" s="87"/>
      <c r="I16"/>
    </row>
    <row r="17" spans="3:16" ht="15" thickTop="1" x14ac:dyDescent="0.35">
      <c r="C17" s="67" t="s">
        <v>0</v>
      </c>
      <c r="D17" s="70" t="s">
        <v>1</v>
      </c>
      <c r="E17" s="248" t="s">
        <v>75</v>
      </c>
      <c r="F17" s="248" t="s">
        <v>76</v>
      </c>
      <c r="G17" s="248" t="s">
        <v>77</v>
      </c>
      <c r="H17" s="248" t="s">
        <v>78</v>
      </c>
      <c r="I17"/>
    </row>
    <row r="18" spans="3:16" x14ac:dyDescent="0.35">
      <c r="C18" t="s">
        <v>44</v>
      </c>
      <c r="D18" s="71">
        <v>2022</v>
      </c>
      <c r="E18" s="7">
        <v>37.885204315185547</v>
      </c>
      <c r="F18" s="7">
        <v>36.284862518310547</v>
      </c>
      <c r="G18" s="7">
        <v>36.904232025146484</v>
      </c>
      <c r="H18" s="7">
        <v>21.976228713989258</v>
      </c>
      <c r="I18"/>
    </row>
    <row r="19" spans="3:16" x14ac:dyDescent="0.35">
      <c r="C19" t="s">
        <v>41</v>
      </c>
      <c r="D19" s="71">
        <v>2022</v>
      </c>
      <c r="E19" s="7">
        <v>44.990425109863281</v>
      </c>
      <c r="F19" s="7">
        <v>39.027366638183594</v>
      </c>
      <c r="G19" s="7">
        <v>41.538440704345703</v>
      </c>
      <c r="H19" s="7">
        <v>27.350742340087891</v>
      </c>
      <c r="I19"/>
    </row>
    <row r="20" spans="3:16" x14ac:dyDescent="0.35">
      <c r="C20" t="s">
        <v>39</v>
      </c>
      <c r="D20" s="71">
        <v>2022</v>
      </c>
      <c r="E20" s="7">
        <v>41.454280853271484</v>
      </c>
      <c r="F20" s="7">
        <v>31.686120986938477</v>
      </c>
      <c r="G20" s="7">
        <v>35.291744232177734</v>
      </c>
      <c r="H20" s="7">
        <v>16.316905975341797</v>
      </c>
      <c r="I20"/>
    </row>
    <row r="21" spans="3:16" ht="15.5" x14ac:dyDescent="0.35">
      <c r="C21" t="s">
        <v>47</v>
      </c>
      <c r="D21" s="71">
        <v>2022</v>
      </c>
      <c r="E21" s="7">
        <v>31.529193878173828</v>
      </c>
      <c r="F21" s="7">
        <v>30.539363861083984</v>
      </c>
      <c r="G21" s="7">
        <v>30.823186874389648</v>
      </c>
      <c r="H21" s="7">
        <v>18.759449005126953</v>
      </c>
      <c r="I21"/>
      <c r="K21" s="311" t="s">
        <v>255</v>
      </c>
    </row>
    <row r="22" spans="3:16" x14ac:dyDescent="0.35">
      <c r="C22" t="s">
        <v>34</v>
      </c>
      <c r="D22" s="71">
        <v>2022</v>
      </c>
      <c r="E22" s="7">
        <v>36.421653747558594</v>
      </c>
      <c r="F22" s="7">
        <v>30.93968391418457</v>
      </c>
      <c r="G22" s="7">
        <v>33.534587860107422</v>
      </c>
      <c r="H22" s="7">
        <v>17.885707855224609</v>
      </c>
      <c r="I22"/>
      <c r="K22"/>
      <c r="L22"/>
      <c r="M22"/>
      <c r="N22"/>
    </row>
    <row r="23" spans="3:16" x14ac:dyDescent="0.35">
      <c r="C23" t="s">
        <v>45</v>
      </c>
      <c r="D23" s="71">
        <v>2023</v>
      </c>
      <c r="E23" s="7">
        <v>36.181095123291016</v>
      </c>
      <c r="F23" s="7">
        <v>31.868740081787109</v>
      </c>
      <c r="G23" s="7">
        <v>33.230033874511719</v>
      </c>
      <c r="H23" s="7">
        <v>15.691619873046875</v>
      </c>
      <c r="I23"/>
      <c r="K23" t="s">
        <v>28</v>
      </c>
      <c r="L23"/>
      <c r="M23"/>
      <c r="N23"/>
    </row>
    <row r="24" spans="3:16" x14ac:dyDescent="0.35">
      <c r="C24" t="s">
        <v>42</v>
      </c>
      <c r="D24" s="71">
        <v>2022</v>
      </c>
      <c r="E24" s="7">
        <v>42.003875732421875</v>
      </c>
      <c r="F24" s="7">
        <v>38.147048950195313</v>
      </c>
      <c r="G24" s="7">
        <v>39.337615966796875</v>
      </c>
      <c r="H24" s="7">
        <v>22.992437362670898</v>
      </c>
      <c r="I24"/>
      <c r="K24" s="63"/>
      <c r="L24" s="63"/>
      <c r="M24" s="64" t="s">
        <v>71</v>
      </c>
      <c r="N24" s="64" t="s">
        <v>5</v>
      </c>
      <c r="O24" s="64" t="s">
        <v>77</v>
      </c>
      <c r="P24" s="64" t="s">
        <v>61</v>
      </c>
    </row>
    <row r="25" spans="3:16" x14ac:dyDescent="0.35">
      <c r="C25" t="s">
        <v>35</v>
      </c>
      <c r="D25" s="71">
        <v>2023</v>
      </c>
      <c r="E25" s="7">
        <v>48.799037933349609</v>
      </c>
      <c r="F25" s="7">
        <v>36.921154022216797</v>
      </c>
      <c r="G25" s="7">
        <v>41.583709716796875</v>
      </c>
      <c r="H25" s="7">
        <v>23.283191680908203</v>
      </c>
      <c r="I25"/>
      <c r="K25" s="64" t="s">
        <v>62</v>
      </c>
      <c r="L25" s="64" t="s">
        <v>70</v>
      </c>
      <c r="M25" s="65">
        <v>48.194125785265364</v>
      </c>
      <c r="N25" s="65">
        <v>42.800188951129392</v>
      </c>
      <c r="O25" s="65">
        <v>44.856708400153103</v>
      </c>
      <c r="P25" s="65">
        <v>31.302223410059888</v>
      </c>
    </row>
    <row r="26" spans="3:16" x14ac:dyDescent="0.35">
      <c r="C26" t="s">
        <v>33</v>
      </c>
      <c r="D26" s="71">
        <v>2022</v>
      </c>
      <c r="E26" s="7">
        <v>43.624038696289063</v>
      </c>
      <c r="F26" s="7">
        <v>37.694435119628906</v>
      </c>
      <c r="G26" s="7">
        <v>41.112026214599609</v>
      </c>
      <c r="H26" s="7">
        <v>24.996883392333984</v>
      </c>
      <c r="I26"/>
      <c r="K26" s="64" t="s">
        <v>58</v>
      </c>
      <c r="L26" s="64" t="s">
        <v>69</v>
      </c>
      <c r="M26" s="65">
        <v>22.209165085907014</v>
      </c>
      <c r="N26" s="65">
        <v>14.832204461783819</v>
      </c>
      <c r="O26" s="65">
        <v>17.567120386098868</v>
      </c>
      <c r="P26" s="65">
        <v>9.5404315227076584</v>
      </c>
    </row>
    <row r="27" spans="3:16" x14ac:dyDescent="0.35">
      <c r="C27" t="s">
        <v>32</v>
      </c>
      <c r="D27" s="71">
        <v>2021</v>
      </c>
      <c r="E27" s="7">
        <v>34.792510986328125</v>
      </c>
      <c r="F27" s="7">
        <v>27.885801315307617</v>
      </c>
      <c r="G27" s="7">
        <v>31.700813293457031</v>
      </c>
      <c r="H27" s="7">
        <v>18.587486267089844</v>
      </c>
      <c r="I27"/>
      <c r="K27" s="64" t="s">
        <v>59</v>
      </c>
      <c r="L27" s="64" t="s">
        <v>68</v>
      </c>
      <c r="M27" s="65">
        <v>16.923918276456117</v>
      </c>
      <c r="N27" s="65">
        <v>15.03573805225685</v>
      </c>
      <c r="O27" s="65">
        <v>15.714427440954513</v>
      </c>
      <c r="P27" s="65">
        <v>14.322950622543095</v>
      </c>
    </row>
    <row r="28" spans="3:16" x14ac:dyDescent="0.35">
      <c r="C28" t="s">
        <v>31</v>
      </c>
      <c r="D28" s="71">
        <v>2023</v>
      </c>
      <c r="E28" s="7">
        <v>37.555919647216797</v>
      </c>
      <c r="F28" s="7">
        <v>33.957305908203125</v>
      </c>
      <c r="G28" s="7">
        <v>36.056957244873047</v>
      </c>
      <c r="H28" s="7">
        <v>22.867033004760742</v>
      </c>
      <c r="I28"/>
      <c r="K28" s="64" t="s">
        <v>57</v>
      </c>
      <c r="L28" s="64" t="s">
        <v>67</v>
      </c>
      <c r="M28" s="65">
        <v>1.7312434755905231</v>
      </c>
      <c r="N28" s="65">
        <v>2.1194622366817923</v>
      </c>
      <c r="O28" s="65">
        <v>1.9583486014112645</v>
      </c>
      <c r="P28" s="65">
        <v>2.1148320836194556</v>
      </c>
    </row>
    <row r="29" spans="3:16" x14ac:dyDescent="0.35">
      <c r="C29" t="s">
        <v>40</v>
      </c>
      <c r="D29" s="71">
        <v>2022</v>
      </c>
      <c r="E29" s="7">
        <v>36.903034210205078</v>
      </c>
      <c r="F29" s="7">
        <v>33.552143096923828</v>
      </c>
      <c r="G29" s="7">
        <v>34.6282958984375</v>
      </c>
      <c r="H29" s="7">
        <v>21.027444839477539</v>
      </c>
      <c r="I29"/>
      <c r="K29" s="64" t="s">
        <v>56</v>
      </c>
      <c r="L29" s="64" t="s">
        <v>66</v>
      </c>
      <c r="M29" s="65">
        <v>52.776115455988929</v>
      </c>
      <c r="N29" s="65">
        <v>52.630229686113537</v>
      </c>
      <c r="O29" s="65">
        <v>52.73953700321141</v>
      </c>
      <c r="P29" s="65">
        <v>50.806675335637188</v>
      </c>
    </row>
    <row r="30" spans="3:16" x14ac:dyDescent="0.35">
      <c r="C30" t="s">
        <v>43</v>
      </c>
      <c r="D30" s="71">
        <v>2022</v>
      </c>
      <c r="E30" s="7">
        <v>49.971183776855469</v>
      </c>
      <c r="F30" s="7">
        <v>40.946582794189453</v>
      </c>
      <c r="G30" s="7">
        <v>45.10009765625</v>
      </c>
      <c r="H30" s="7">
        <v>23.956218719482422</v>
      </c>
      <c r="I30"/>
      <c r="K30" s="64" t="s">
        <v>63</v>
      </c>
      <c r="L30" s="64" t="s">
        <v>65</v>
      </c>
      <c r="M30" s="65">
        <v>39.102776883701168</v>
      </c>
      <c r="N30" s="65">
        <v>33.052259168231139</v>
      </c>
      <c r="O30" s="65">
        <v>35.41226398490646</v>
      </c>
      <c r="P30" s="65">
        <v>19.584050870476805</v>
      </c>
    </row>
    <row r="31" spans="3:16" x14ac:dyDescent="0.35">
      <c r="C31" t="s">
        <v>37</v>
      </c>
      <c r="D31" s="71">
        <v>2022</v>
      </c>
      <c r="E31" s="7">
        <v>37.630363464355469</v>
      </c>
      <c r="F31" s="7">
        <v>33.479560852050781</v>
      </c>
      <c r="G31" s="7">
        <v>34.852867126464844</v>
      </c>
      <c r="H31" s="7">
        <v>21.670051574707031</v>
      </c>
      <c r="I31"/>
      <c r="K31" s="64" t="s">
        <v>60</v>
      </c>
      <c r="L31" s="64" t="s">
        <v>64</v>
      </c>
      <c r="M31" s="65">
        <v>6.1675348374556771</v>
      </c>
      <c r="N31" s="65">
        <v>6.9893065484107506</v>
      </c>
      <c r="O31" s="65">
        <v>6.6946645280353252</v>
      </c>
      <c r="P31" s="65">
        <v>11.615437988062199</v>
      </c>
    </row>
    <row r="32" spans="3:16" x14ac:dyDescent="0.35">
      <c r="C32" t="s">
        <v>38</v>
      </c>
      <c r="D32" s="71">
        <v>2022</v>
      </c>
      <c r="E32" s="7">
        <v>42.518245697021484</v>
      </c>
      <c r="F32" s="7">
        <v>38.773685455322266</v>
      </c>
      <c r="G32" s="7">
        <v>40.252082824707031</v>
      </c>
      <c r="H32" s="7">
        <v>25.065147399902344</v>
      </c>
      <c r="I32"/>
      <c r="K32"/>
      <c r="L32"/>
      <c r="M32"/>
      <c r="N32"/>
    </row>
    <row r="33" spans="3:13" x14ac:dyDescent="0.35">
      <c r="C33" t="s">
        <v>36</v>
      </c>
      <c r="D33" s="71">
        <v>2023</v>
      </c>
      <c r="E33" s="7">
        <v>31.693401336669922</v>
      </c>
      <c r="F33" s="7">
        <v>32.15313720703125</v>
      </c>
      <c r="G33" s="7">
        <v>31.968011856079102</v>
      </c>
      <c r="H33" s="7">
        <v>19.359367370605469</v>
      </c>
      <c r="I33"/>
      <c r="M33" s="340"/>
    </row>
    <row r="34" spans="3:13" x14ac:dyDescent="0.35">
      <c r="C34" t="s">
        <v>46</v>
      </c>
      <c r="D34" s="71">
        <v>2022</v>
      </c>
      <c r="E34" s="7">
        <v>48.648174285888672</v>
      </c>
      <c r="F34" s="7">
        <v>37.650592803955078</v>
      </c>
      <c r="G34" s="7">
        <v>40.722511291503906</v>
      </c>
      <c r="H34" s="7">
        <v>17.857666015625</v>
      </c>
      <c r="I34"/>
    </row>
    <row r="35" spans="3:13" x14ac:dyDescent="0.35">
      <c r="C35" s="68" t="s">
        <v>30</v>
      </c>
      <c r="D35" s="72">
        <v>2021</v>
      </c>
      <c r="E35" s="249">
        <v>31.539783477783203</v>
      </c>
      <c r="F35" s="249">
        <v>28.137826919555664</v>
      </c>
      <c r="G35" s="249">
        <v>30.718730926513672</v>
      </c>
      <c r="H35" s="249">
        <v>22.413930892944336</v>
      </c>
      <c r="I35"/>
    </row>
    <row r="36" spans="3:13" hidden="1" x14ac:dyDescent="0.35">
      <c r="C36" s="4" t="s">
        <v>221</v>
      </c>
      <c r="D36" s="71"/>
      <c r="E36" s="403">
        <v>39.674523459540474</v>
      </c>
      <c r="F36" s="403">
        <v>34.424745135837128</v>
      </c>
      <c r="G36" s="403">
        <v>36.630885865953232</v>
      </c>
      <c r="H36" s="403">
        <v>21.225417349073624</v>
      </c>
      <c r="I36"/>
    </row>
    <row r="37" spans="3:13" ht="15" thickBot="1" x14ac:dyDescent="0.4">
      <c r="C37" s="66" t="s">
        <v>29</v>
      </c>
      <c r="D37" s="69"/>
      <c r="E37" s="404">
        <v>39.102776883701168</v>
      </c>
      <c r="F37" s="404">
        <v>33.052259168231139</v>
      </c>
      <c r="G37" s="404">
        <v>35.41226398490646</v>
      </c>
      <c r="H37" s="404">
        <v>19.584050870476805</v>
      </c>
      <c r="I37"/>
    </row>
    <row r="38" spans="3:13" ht="15" thickTop="1" x14ac:dyDescent="0.35">
      <c r="C38"/>
      <c r="D38" s="71"/>
      <c r="E38" s="7"/>
      <c r="F38" s="7"/>
      <c r="G38" s="7"/>
      <c r="H38" s="7"/>
      <c r="I38"/>
    </row>
    <row r="39" spans="3:13" ht="15" thickBot="1" x14ac:dyDescent="0.4">
      <c r="C39" s="66" t="s">
        <v>64</v>
      </c>
      <c r="D39" s="69"/>
      <c r="E39" s="87"/>
      <c r="F39" s="87"/>
      <c r="G39" s="87"/>
      <c r="H39" s="87"/>
      <c r="I39"/>
    </row>
    <row r="40" spans="3:13" ht="15" thickTop="1" x14ac:dyDescent="0.35">
      <c r="C40" s="67" t="s">
        <v>0</v>
      </c>
      <c r="D40" s="70" t="s">
        <v>1</v>
      </c>
      <c r="E40" s="248" t="s">
        <v>75</v>
      </c>
      <c r="F40" s="248" t="s">
        <v>76</v>
      </c>
      <c r="G40" s="248" t="s">
        <v>77</v>
      </c>
      <c r="H40" s="248" t="s">
        <v>78</v>
      </c>
      <c r="I40"/>
    </row>
    <row r="41" spans="3:13" x14ac:dyDescent="0.35">
      <c r="C41" t="s">
        <v>44</v>
      </c>
      <c r="D41" s="71">
        <v>2022</v>
      </c>
      <c r="E41" s="7">
        <v>2.5660543441772461</v>
      </c>
      <c r="F41" s="7">
        <v>4.4857001304626465</v>
      </c>
      <c r="G41" s="7">
        <v>3.7427489757537842</v>
      </c>
      <c r="H41" s="7">
        <v>13.883983612060547</v>
      </c>
      <c r="I41"/>
    </row>
    <row r="42" spans="3:13" x14ac:dyDescent="0.35">
      <c r="C42" t="s">
        <v>41</v>
      </c>
      <c r="D42" s="71">
        <v>2022</v>
      </c>
      <c r="E42" s="7">
        <v>3.6056146621704102</v>
      </c>
      <c r="F42" s="7">
        <v>10.513453483581543</v>
      </c>
      <c r="G42" s="7">
        <v>7.6045246124267578</v>
      </c>
      <c r="H42" s="7">
        <v>8.4491310119628906</v>
      </c>
      <c r="I42"/>
    </row>
    <row r="43" spans="3:13" x14ac:dyDescent="0.35">
      <c r="C43" t="s">
        <v>39</v>
      </c>
      <c r="D43" s="71">
        <v>2022</v>
      </c>
      <c r="E43" s="7">
        <v>1.2986968755722046</v>
      </c>
      <c r="F43" s="7">
        <v>4.7751898765563965</v>
      </c>
      <c r="G43" s="7">
        <v>3.4919474124908447</v>
      </c>
      <c r="H43" s="7">
        <v>13.434494972229004</v>
      </c>
      <c r="I43"/>
    </row>
    <row r="44" spans="3:13" x14ac:dyDescent="0.35">
      <c r="C44" t="s">
        <v>47</v>
      </c>
      <c r="D44" s="71">
        <v>2022</v>
      </c>
      <c r="E44" s="7">
        <v>4.2986893653869629</v>
      </c>
      <c r="F44" s="7">
        <v>7.9250402450561523</v>
      </c>
      <c r="G44" s="7">
        <v>6.8852214813232422</v>
      </c>
      <c r="H44" s="7">
        <v>13.948697090148926</v>
      </c>
      <c r="I44"/>
    </row>
    <row r="45" spans="3:13" x14ac:dyDescent="0.35">
      <c r="C45" t="s">
        <v>34</v>
      </c>
      <c r="D45" s="71">
        <v>2022</v>
      </c>
      <c r="E45" s="7">
        <v>9.7910547256469727</v>
      </c>
      <c r="F45" s="7">
        <v>7.8144431114196777</v>
      </c>
      <c r="G45" s="7">
        <v>8.7500772476196289</v>
      </c>
      <c r="H45" s="7">
        <v>11.312135696411133</v>
      </c>
      <c r="I45"/>
    </row>
    <row r="46" spans="3:13" x14ac:dyDescent="0.35">
      <c r="C46" t="s">
        <v>45</v>
      </c>
      <c r="D46" s="71">
        <v>2023</v>
      </c>
      <c r="E46" s="7">
        <v>8.2937421798706055</v>
      </c>
      <c r="F46" s="7">
        <v>10.709526062011719</v>
      </c>
      <c r="G46" s="7">
        <v>9.946929931640625</v>
      </c>
      <c r="H46" s="7">
        <v>15.093430519104004</v>
      </c>
      <c r="I46"/>
    </row>
    <row r="47" spans="3:13" x14ac:dyDescent="0.35">
      <c r="C47" t="s">
        <v>42</v>
      </c>
      <c r="D47" s="71">
        <v>2022</v>
      </c>
      <c r="E47" s="7">
        <v>8.9437360763549805</v>
      </c>
      <c r="F47" s="7">
        <v>9.1766061782836914</v>
      </c>
      <c r="G47" s="7">
        <v>9.1047210693359375</v>
      </c>
      <c r="H47" s="7">
        <v>11.142269134521484</v>
      </c>
      <c r="I47"/>
    </row>
    <row r="48" spans="3:13" x14ac:dyDescent="0.35">
      <c r="C48" t="s">
        <v>35</v>
      </c>
      <c r="D48" s="71">
        <v>2023</v>
      </c>
      <c r="E48" s="7">
        <v>5.1341824531555176</v>
      </c>
      <c r="F48" s="7">
        <v>7.7205910682678223</v>
      </c>
      <c r="G48" s="7">
        <v>6.705319881439209</v>
      </c>
      <c r="H48" s="7">
        <v>11.506635665893555</v>
      </c>
      <c r="I48"/>
    </row>
    <row r="49" spans="3:9" x14ac:dyDescent="0.35">
      <c r="C49" t="s">
        <v>33</v>
      </c>
      <c r="D49" s="71">
        <v>2022</v>
      </c>
      <c r="E49" s="7">
        <v>7.1945610046386719</v>
      </c>
      <c r="F49" s="7">
        <v>5.0519895553588867</v>
      </c>
      <c r="G49" s="7">
        <v>6.2868843078613281</v>
      </c>
      <c r="H49" s="7">
        <v>6.9008750915527344</v>
      </c>
      <c r="I49"/>
    </row>
    <row r="50" spans="3:9" x14ac:dyDescent="0.35">
      <c r="C50" t="s">
        <v>32</v>
      </c>
      <c r="D50" s="71">
        <v>2021</v>
      </c>
      <c r="E50" s="7">
        <v>5.8112630844116211</v>
      </c>
      <c r="F50" s="7">
        <v>12.528707504272461</v>
      </c>
      <c r="G50" s="7">
        <v>8.8182363510131836</v>
      </c>
      <c r="H50" s="7">
        <v>13.56319522857666</v>
      </c>
      <c r="I50"/>
    </row>
    <row r="51" spans="3:9" x14ac:dyDescent="0.35">
      <c r="C51" t="s">
        <v>31</v>
      </c>
      <c r="D51" s="71">
        <v>2023</v>
      </c>
      <c r="E51" s="7">
        <v>9.3627500534057617</v>
      </c>
      <c r="F51" s="7">
        <v>8.7887029647827148</v>
      </c>
      <c r="G51" s="7">
        <v>9.1236371994018555</v>
      </c>
      <c r="H51" s="7">
        <v>10.042203903198242</v>
      </c>
      <c r="I51"/>
    </row>
    <row r="52" spans="3:9" x14ac:dyDescent="0.35">
      <c r="C52" t="s">
        <v>40</v>
      </c>
      <c r="D52" s="71">
        <v>2022</v>
      </c>
      <c r="E52" s="7">
        <v>12.529794692993164</v>
      </c>
      <c r="F52" s="7">
        <v>8.9945573806762695</v>
      </c>
      <c r="G52" s="7">
        <v>10.129914283752441</v>
      </c>
      <c r="H52" s="7">
        <v>9.4901304244995117</v>
      </c>
      <c r="I52"/>
    </row>
    <row r="53" spans="3:9" x14ac:dyDescent="0.35">
      <c r="C53" t="s">
        <v>43</v>
      </c>
      <c r="D53" s="71">
        <v>2022</v>
      </c>
      <c r="E53" s="7">
        <v>4.3727283477783203</v>
      </c>
      <c r="F53" s="7">
        <v>9.8324298858642578</v>
      </c>
      <c r="G53" s="7">
        <v>7.3196382522583008</v>
      </c>
      <c r="H53" s="7">
        <v>13.19133186340332</v>
      </c>
      <c r="I53"/>
    </row>
    <row r="54" spans="3:9" x14ac:dyDescent="0.35">
      <c r="C54" t="s">
        <v>37</v>
      </c>
      <c r="D54" s="71">
        <v>2022</v>
      </c>
      <c r="E54" s="7">
        <v>9.7761545181274414</v>
      </c>
      <c r="F54" s="7">
        <v>11.108133316040039</v>
      </c>
      <c r="G54" s="7">
        <v>10.66744327545166</v>
      </c>
      <c r="H54" s="7">
        <v>11.386725425720215</v>
      </c>
      <c r="I54"/>
    </row>
    <row r="55" spans="3:9" x14ac:dyDescent="0.35">
      <c r="C55" t="s">
        <v>38</v>
      </c>
      <c r="D55" s="71">
        <v>2022</v>
      </c>
      <c r="E55" s="7">
        <v>5.1080975532531738</v>
      </c>
      <c r="F55" s="7">
        <v>8.3739614486694336</v>
      </c>
      <c r="G55" s="7">
        <v>7.0845575332641602</v>
      </c>
      <c r="H55" s="7">
        <v>7.0516295433044434</v>
      </c>
      <c r="I55"/>
    </row>
    <row r="56" spans="3:9" x14ac:dyDescent="0.35">
      <c r="C56" t="s">
        <v>36</v>
      </c>
      <c r="D56" s="71">
        <v>2023</v>
      </c>
      <c r="E56" s="7">
        <v>12.985799789428711</v>
      </c>
      <c r="F56" s="7">
        <v>8.0052595138549805</v>
      </c>
      <c r="G56" s="7">
        <v>10.010825157165527</v>
      </c>
      <c r="H56" s="7">
        <v>9.802393913269043</v>
      </c>
      <c r="I56"/>
    </row>
    <row r="57" spans="3:9" x14ac:dyDescent="0.35">
      <c r="C57" t="s">
        <v>46</v>
      </c>
      <c r="D57" s="71">
        <v>2022</v>
      </c>
      <c r="E57" s="7">
        <v>1.3867249488830566</v>
      </c>
      <c r="F57" s="7">
        <v>3.8637573719024658</v>
      </c>
      <c r="G57" s="7">
        <v>3.1718556880950928</v>
      </c>
      <c r="H57" s="7">
        <v>17.00531005859375</v>
      </c>
      <c r="I57"/>
    </row>
    <row r="58" spans="3:9" x14ac:dyDescent="0.35">
      <c r="C58" s="68" t="s">
        <v>30</v>
      </c>
      <c r="D58" s="72">
        <v>2021</v>
      </c>
      <c r="E58" s="249">
        <v>8.5742311477661133</v>
      </c>
      <c r="F58" s="249">
        <v>7.8814334869384766</v>
      </c>
      <c r="G58" s="249">
        <v>8.4070262908935547</v>
      </c>
      <c r="H58" s="249">
        <v>8.1310863494873047</v>
      </c>
      <c r="I58"/>
    </row>
    <row r="59" spans="3:9" hidden="1" x14ac:dyDescent="0.35">
      <c r="C59" s="4" t="s">
        <v>29</v>
      </c>
      <c r="D59" s="71"/>
      <c r="E59" s="403">
        <v>6.7241042123900518</v>
      </c>
      <c r="F59" s="403">
        <v>8.1971934768888683</v>
      </c>
      <c r="G59" s="403">
        <v>7.6250838306215076</v>
      </c>
      <c r="H59" s="403">
        <v>11.407536639107597</v>
      </c>
      <c r="I59"/>
    </row>
    <row r="60" spans="3:9" ht="15" thickBot="1" x14ac:dyDescent="0.4">
      <c r="C60" s="66" t="s">
        <v>29</v>
      </c>
      <c r="D60" s="69"/>
      <c r="E60" s="404">
        <v>6.1675348374556771</v>
      </c>
      <c r="F60" s="404">
        <v>6.9893065484107506</v>
      </c>
      <c r="G60" s="404">
        <v>6.6946645280353252</v>
      </c>
      <c r="H60" s="404">
        <v>11.615437988062199</v>
      </c>
      <c r="I60"/>
    </row>
    <row r="61" spans="3:9" ht="15" thickTop="1" x14ac:dyDescent="0.35">
      <c r="C61"/>
      <c r="D61" s="71"/>
      <c r="E61" s="7"/>
      <c r="F61" s="7"/>
      <c r="G61" s="7"/>
      <c r="H61" s="7"/>
      <c r="I61"/>
    </row>
    <row r="62" spans="3:9" ht="15" thickBot="1" x14ac:dyDescent="0.4">
      <c r="C62" s="66" t="s">
        <v>68</v>
      </c>
      <c r="D62" s="69"/>
      <c r="E62" s="87"/>
      <c r="F62" s="87"/>
      <c r="G62" s="87"/>
      <c r="H62" s="87"/>
      <c r="I62"/>
    </row>
    <row r="63" spans="3:9" ht="15" thickTop="1" x14ac:dyDescent="0.35">
      <c r="C63" s="67" t="s">
        <v>0</v>
      </c>
      <c r="D63" s="70" t="s">
        <v>1</v>
      </c>
      <c r="E63" s="248" t="s">
        <v>75</v>
      </c>
      <c r="F63" s="248" t="s">
        <v>76</v>
      </c>
      <c r="G63" s="248" t="s">
        <v>77</v>
      </c>
      <c r="H63" s="248" t="s">
        <v>78</v>
      </c>
      <c r="I63"/>
    </row>
    <row r="64" spans="3:9" x14ac:dyDescent="0.35">
      <c r="C64" t="s">
        <v>41</v>
      </c>
      <c r="D64" s="71">
        <v>2021</v>
      </c>
      <c r="E64" s="7">
        <v>3.6835060119628906</v>
      </c>
      <c r="F64" s="7">
        <v>7.5706577301025391</v>
      </c>
      <c r="G64" s="7">
        <v>6.1175441741943359</v>
      </c>
      <c r="H64" s="7">
        <v>5.4328947067260742</v>
      </c>
      <c r="I64"/>
    </row>
    <row r="65" spans="3:12" x14ac:dyDescent="0.35">
      <c r="C65" t="s">
        <v>47</v>
      </c>
      <c r="D65" s="71">
        <v>2022</v>
      </c>
      <c r="E65" s="7">
        <v>29.316156387329102</v>
      </c>
      <c r="F65" s="7">
        <v>29.759103775024414</v>
      </c>
      <c r="G65" s="7">
        <v>29.631677627563477</v>
      </c>
      <c r="H65" s="7">
        <v>28.649410247802734</v>
      </c>
      <c r="I65"/>
    </row>
    <row r="66" spans="3:12" x14ac:dyDescent="0.35">
      <c r="C66" t="s">
        <v>34</v>
      </c>
      <c r="D66" s="71">
        <v>2022</v>
      </c>
      <c r="E66" s="7">
        <v>18.241031646728516</v>
      </c>
      <c r="F66" s="7">
        <v>15.184741973876953</v>
      </c>
      <c r="G66" s="7">
        <v>16.631444931030273</v>
      </c>
      <c r="H66" s="7">
        <v>14.752803802490234</v>
      </c>
      <c r="I66"/>
    </row>
    <row r="67" spans="3:12" x14ac:dyDescent="0.35">
      <c r="C67" t="s">
        <v>45</v>
      </c>
      <c r="D67" s="71">
        <v>2023</v>
      </c>
      <c r="E67" s="7">
        <v>7.1628303527832031</v>
      </c>
      <c r="F67" s="7">
        <v>8.2406625747680664</v>
      </c>
      <c r="G67" s="7">
        <v>7.9004206657409668</v>
      </c>
      <c r="H67" s="7">
        <v>7.0854067802429199</v>
      </c>
      <c r="I67"/>
    </row>
    <row r="68" spans="3:12" x14ac:dyDescent="0.35">
      <c r="C68" t="s">
        <v>40</v>
      </c>
      <c r="D68" s="71">
        <v>2022</v>
      </c>
      <c r="E68" s="7">
        <v>19.489412307739258</v>
      </c>
      <c r="F68" s="7">
        <v>16.445899963378906</v>
      </c>
      <c r="G68" s="7">
        <v>17.422809600830078</v>
      </c>
      <c r="H68" s="7">
        <v>15.89234733581543</v>
      </c>
      <c r="I68"/>
    </row>
    <row r="69" spans="3:12" x14ac:dyDescent="0.35">
      <c r="C69" t="s">
        <v>43</v>
      </c>
      <c r="D69" s="71">
        <v>2022</v>
      </c>
      <c r="E69" s="7">
        <v>7.3287434577941895</v>
      </c>
      <c r="F69" s="7">
        <v>12.870243072509766</v>
      </c>
      <c r="G69" s="7">
        <v>10.319804191589355</v>
      </c>
      <c r="H69" s="7">
        <v>12.400993347167969</v>
      </c>
      <c r="I69"/>
    </row>
    <row r="70" spans="3:12" x14ac:dyDescent="0.35">
      <c r="C70" s="68" t="s">
        <v>37</v>
      </c>
      <c r="D70" s="72">
        <v>2022</v>
      </c>
      <c r="E70" s="249">
        <v>5.7565264701843262</v>
      </c>
      <c r="F70" s="249">
        <v>5.1284213066101074</v>
      </c>
      <c r="G70" s="249">
        <v>5.3315272331237793</v>
      </c>
      <c r="H70" s="249">
        <v>4.1705269813537598</v>
      </c>
      <c r="I70"/>
    </row>
    <row r="71" spans="3:12" hidden="1" x14ac:dyDescent="0.35">
      <c r="C71" s="405" t="s">
        <v>221</v>
      </c>
      <c r="D71" s="71"/>
      <c r="E71" s="406">
        <v>12.996886662074498</v>
      </c>
      <c r="F71" s="406">
        <v>13.599961485181536</v>
      </c>
      <c r="G71" s="406">
        <v>13.336461203438896</v>
      </c>
      <c r="H71" s="406">
        <v>12.626340457371303</v>
      </c>
      <c r="I71"/>
    </row>
    <row r="72" spans="3:12" ht="15" thickBot="1" x14ac:dyDescent="0.4">
      <c r="C72" s="407" t="s">
        <v>29</v>
      </c>
      <c r="D72" s="69"/>
      <c r="E72" s="408">
        <v>16.923918276456117</v>
      </c>
      <c r="F72" s="408">
        <v>15.03573805225685</v>
      </c>
      <c r="G72" s="408">
        <v>15.714427440954513</v>
      </c>
      <c r="H72" s="408">
        <v>14.322950622543095</v>
      </c>
      <c r="I72"/>
    </row>
    <row r="73" spans="3:12" ht="15" thickTop="1" x14ac:dyDescent="0.35">
      <c r="C73"/>
      <c r="D73" s="71"/>
      <c r="E73" s="7"/>
      <c r="F73" s="7"/>
      <c r="G73" s="7"/>
      <c r="H73" s="7"/>
      <c r="I73"/>
    </row>
    <row r="74" spans="3:12" ht="15" thickBot="1" x14ac:dyDescent="0.4">
      <c r="C74" s="66" t="s">
        <v>69</v>
      </c>
      <c r="D74" s="69"/>
      <c r="E74" s="87"/>
      <c r="F74" s="87"/>
      <c r="G74" s="87"/>
      <c r="H74" s="87"/>
      <c r="I74"/>
    </row>
    <row r="75" spans="3:12" ht="15" thickTop="1" x14ac:dyDescent="0.35">
      <c r="C75" s="67" t="s">
        <v>0</v>
      </c>
      <c r="D75" s="70" t="s">
        <v>1</v>
      </c>
      <c r="E75" s="248" t="s">
        <v>75</v>
      </c>
      <c r="F75" s="248" t="s">
        <v>76</v>
      </c>
      <c r="G75" s="248" t="s">
        <v>77</v>
      </c>
      <c r="H75" s="248" t="s">
        <v>78</v>
      </c>
      <c r="I75"/>
    </row>
    <row r="76" spans="3:12" x14ac:dyDescent="0.35">
      <c r="C76" t="s">
        <v>41</v>
      </c>
      <c r="D76" s="71">
        <v>2022</v>
      </c>
      <c r="E76" s="7">
        <v>44.735504150390625</v>
      </c>
      <c r="F76" s="7">
        <v>30.770286560058594</v>
      </c>
      <c r="G76" s="7">
        <v>36.653656005859375</v>
      </c>
      <c r="H76" s="7">
        <v>20.004449844360352</v>
      </c>
      <c r="I76"/>
    </row>
    <row r="77" spans="3:12" x14ac:dyDescent="0.35">
      <c r="C77" t="s">
        <v>39</v>
      </c>
      <c r="D77" s="71">
        <v>2022</v>
      </c>
      <c r="E77" s="7">
        <v>0.73935258388519287</v>
      </c>
      <c r="F77" s="7">
        <v>0.60756134986877441</v>
      </c>
      <c r="G77" s="7">
        <v>0.656211256980896</v>
      </c>
      <c r="H77" s="7">
        <v>0.35534164309501648</v>
      </c>
      <c r="I77"/>
    </row>
    <row r="78" spans="3:12" x14ac:dyDescent="0.35">
      <c r="C78" t="s">
        <v>47</v>
      </c>
      <c r="D78" s="71">
        <v>2022</v>
      </c>
      <c r="E78" s="7">
        <v>17.382089614868164</v>
      </c>
      <c r="F78" s="7">
        <v>14.222068786621094</v>
      </c>
      <c r="G78" s="7">
        <v>15.128172874450684</v>
      </c>
      <c r="H78" s="7">
        <v>9.5804214477539063</v>
      </c>
      <c r="I78"/>
    </row>
    <row r="79" spans="3:12" x14ac:dyDescent="0.35">
      <c r="C79" t="s">
        <v>34</v>
      </c>
      <c r="D79" s="71">
        <v>2022</v>
      </c>
      <c r="E79" s="7">
        <v>11.379833221435547</v>
      </c>
      <c r="F79" s="7">
        <v>4.9578847885131836</v>
      </c>
      <c r="G79" s="7">
        <v>7.9977312088012695</v>
      </c>
      <c r="H79" s="7">
        <v>1.9515026807785034</v>
      </c>
      <c r="I79"/>
    </row>
    <row r="80" spans="3:12" x14ac:dyDescent="0.35">
      <c r="C80" t="s">
        <v>35</v>
      </c>
      <c r="D80" s="71">
        <v>2023</v>
      </c>
      <c r="E80" s="7">
        <v>41.700740814208984</v>
      </c>
      <c r="F80" s="7">
        <v>10.078373908996582</v>
      </c>
      <c r="G80" s="7">
        <v>22.311090469360352</v>
      </c>
      <c r="H80" s="7">
        <v>6.6988325119018555</v>
      </c>
      <c r="I80"/>
      <c r="J80" s="21">
        <v>0.49222874424352187</v>
      </c>
      <c r="K80" s="21">
        <v>0.18856488353156106</v>
      </c>
      <c r="L80" s="21">
        <v>0.31920637222491705</v>
      </c>
    </row>
    <row r="81" spans="3:9" x14ac:dyDescent="0.35">
      <c r="C81" t="s">
        <v>33</v>
      </c>
      <c r="D81" s="71">
        <v>2022</v>
      </c>
      <c r="E81" s="7">
        <v>52.655757904052734</v>
      </c>
      <c r="F81" s="7">
        <v>36.262111663818359</v>
      </c>
      <c r="G81" s="7">
        <v>45.719047546386719</v>
      </c>
      <c r="H81" s="7">
        <v>27.876907348632813</v>
      </c>
      <c r="I81"/>
    </row>
    <row r="82" spans="3:9" x14ac:dyDescent="0.35">
      <c r="C82" t="s">
        <v>31</v>
      </c>
      <c r="D82" s="71">
        <v>2023</v>
      </c>
      <c r="E82" s="7">
        <v>0.1879197359085083</v>
      </c>
      <c r="F82" s="7">
        <v>0.84580761194229126</v>
      </c>
      <c r="G82" s="7">
        <v>0.461955726146698</v>
      </c>
      <c r="H82" s="7">
        <v>0.41250568628311157</v>
      </c>
      <c r="I82"/>
    </row>
    <row r="83" spans="3:9" x14ac:dyDescent="0.35">
      <c r="C83" t="s">
        <v>40</v>
      </c>
      <c r="D83" s="71">
        <v>2022</v>
      </c>
      <c r="E83" s="7">
        <v>49.713005065917969</v>
      </c>
      <c r="F83" s="7">
        <v>34.815067291259766</v>
      </c>
      <c r="G83" s="7">
        <v>39.569145202636719</v>
      </c>
      <c r="H83" s="7">
        <v>22.154689788818359</v>
      </c>
      <c r="I83"/>
    </row>
    <row r="84" spans="3:9" x14ac:dyDescent="0.35">
      <c r="C84" t="s">
        <v>43</v>
      </c>
      <c r="D84" s="71">
        <v>2022</v>
      </c>
      <c r="E84" s="7">
        <v>56.480228424072266</v>
      </c>
      <c r="F84" s="7">
        <v>28.694461822509766</v>
      </c>
      <c r="G84" s="7">
        <v>41.482681274414063</v>
      </c>
      <c r="H84" s="7">
        <v>7.1846365928649902</v>
      </c>
      <c r="I84"/>
    </row>
    <row r="85" spans="3:9" x14ac:dyDescent="0.35">
      <c r="C85" t="s">
        <v>37</v>
      </c>
      <c r="D85" s="71">
        <v>2022</v>
      </c>
      <c r="E85" s="7">
        <v>43.688663482666016</v>
      </c>
      <c r="F85" s="7">
        <v>34.405101776123047</v>
      </c>
      <c r="G85" s="7">
        <v>37.298824310302734</v>
      </c>
      <c r="H85" s="7">
        <v>23.73468017578125</v>
      </c>
      <c r="I85"/>
    </row>
    <row r="86" spans="3:9" x14ac:dyDescent="0.35">
      <c r="C86" s="68" t="s">
        <v>46</v>
      </c>
      <c r="D86" s="72">
        <v>2022</v>
      </c>
      <c r="E86" s="249">
        <v>1.8012619018554688</v>
      </c>
      <c r="F86" s="249">
        <v>1.1216919422149658</v>
      </c>
      <c r="G86" s="249">
        <v>1.311514139175415</v>
      </c>
      <c r="H86" s="249">
        <v>1.3314210176467896</v>
      </c>
      <c r="I86"/>
    </row>
    <row r="87" spans="3:9" hidden="1" x14ac:dyDescent="0.35">
      <c r="C87" s="4" t="s">
        <v>29</v>
      </c>
      <c r="D87" s="71"/>
      <c r="E87" s="403">
        <v>29.133123354478315</v>
      </c>
      <c r="F87" s="403">
        <v>17.889128863811493</v>
      </c>
      <c r="G87" s="403">
        <v>22.599093637683175</v>
      </c>
      <c r="H87" s="403">
        <v>11.025944430719722</v>
      </c>
      <c r="I87"/>
    </row>
    <row r="88" spans="3:9" ht="15" thickBot="1" x14ac:dyDescent="0.4">
      <c r="C88" s="66" t="s">
        <v>29</v>
      </c>
      <c r="D88" s="69"/>
      <c r="E88" s="404">
        <v>22.209165085907014</v>
      </c>
      <c r="F88" s="404">
        <v>14.832204461783819</v>
      </c>
      <c r="G88" s="404">
        <v>17.567120386098868</v>
      </c>
      <c r="H88" s="404">
        <v>9.5404315227076584</v>
      </c>
      <c r="I88"/>
    </row>
    <row r="89" spans="3:9" ht="15" thickTop="1" x14ac:dyDescent="0.35">
      <c r="C89"/>
      <c r="D89" s="71"/>
      <c r="E89" s="7"/>
      <c r="F89" s="7"/>
      <c r="G89" s="7"/>
      <c r="H89" s="7"/>
      <c r="I89"/>
    </row>
    <row r="90" spans="3:9" ht="15" thickBot="1" x14ac:dyDescent="0.4">
      <c r="C90" s="66" t="s">
        <v>67</v>
      </c>
      <c r="D90" s="69"/>
      <c r="E90" s="87"/>
      <c r="F90" s="87"/>
      <c r="G90" s="87"/>
      <c r="H90" s="87"/>
      <c r="I90"/>
    </row>
    <row r="91" spans="3:9" ht="15" thickTop="1" x14ac:dyDescent="0.35">
      <c r="C91" s="67" t="s">
        <v>0</v>
      </c>
      <c r="D91" s="70" t="s">
        <v>1</v>
      </c>
      <c r="E91" s="248" t="s">
        <v>75</v>
      </c>
      <c r="F91" s="248" t="s">
        <v>76</v>
      </c>
      <c r="G91" s="248" t="s">
        <v>77</v>
      </c>
      <c r="H91" s="248" t="s">
        <v>78</v>
      </c>
      <c r="I91"/>
    </row>
    <row r="92" spans="3:9" x14ac:dyDescent="0.35">
      <c r="C92" t="s">
        <v>44</v>
      </c>
      <c r="D92" s="71">
        <v>2022</v>
      </c>
      <c r="E92" s="7">
        <v>4.6915063858032227</v>
      </c>
      <c r="F92" s="7">
        <v>4.412501335144043</v>
      </c>
      <c r="G92" s="7">
        <v>4.5205464363098145</v>
      </c>
      <c r="H92" s="7">
        <v>5.0857548713684082</v>
      </c>
      <c r="I92"/>
    </row>
    <row r="93" spans="3:9" x14ac:dyDescent="0.35">
      <c r="C93" t="s">
        <v>41</v>
      </c>
      <c r="D93" s="71">
        <v>2022</v>
      </c>
      <c r="E93" s="7">
        <v>0</v>
      </c>
      <c r="F93" s="7">
        <v>7.4600368738174438E-2</v>
      </c>
      <c r="G93" s="7">
        <v>4.3185748159885406E-2</v>
      </c>
      <c r="H93" s="7">
        <v>0.20946678519248962</v>
      </c>
      <c r="I93"/>
    </row>
    <row r="94" spans="3:9" x14ac:dyDescent="0.35">
      <c r="C94" t="s">
        <v>39</v>
      </c>
      <c r="D94" s="71">
        <v>2015</v>
      </c>
      <c r="E94" s="7">
        <v>7.7651321887969971E-2</v>
      </c>
      <c r="F94" s="7">
        <v>0.20880410075187683</v>
      </c>
      <c r="G94" s="7">
        <v>0.15655915439128876</v>
      </c>
      <c r="H94" s="7">
        <v>0.46408763527870178</v>
      </c>
      <c r="I94"/>
    </row>
    <row r="95" spans="3:9" x14ac:dyDescent="0.35">
      <c r="C95" t="s">
        <v>47</v>
      </c>
      <c r="D95" s="71">
        <v>2022</v>
      </c>
      <c r="E95" s="7">
        <v>5.3428235054016113</v>
      </c>
      <c r="F95" s="7">
        <v>7.7227129936218262</v>
      </c>
      <c r="G95" s="7">
        <v>7.0403041839599609</v>
      </c>
      <c r="H95" s="7">
        <v>8.9207286834716797</v>
      </c>
      <c r="I95"/>
    </row>
    <row r="96" spans="3:9" x14ac:dyDescent="0.35">
      <c r="C96" t="s">
        <v>34</v>
      </c>
      <c r="D96" s="71">
        <v>2022</v>
      </c>
      <c r="E96" s="7">
        <v>5.2490811347961426</v>
      </c>
      <c r="F96" s="7">
        <v>6.886538028717041</v>
      </c>
      <c r="G96" s="7">
        <v>6.1114435195922852</v>
      </c>
      <c r="H96" s="7">
        <v>4.1006083488464355</v>
      </c>
      <c r="I96"/>
    </row>
    <row r="97" spans="3:9" x14ac:dyDescent="0.35">
      <c r="C97" t="s">
        <v>45</v>
      </c>
      <c r="D97" s="71">
        <v>2023</v>
      </c>
      <c r="E97" s="7">
        <v>11.443872451782227</v>
      </c>
      <c r="F97" s="7">
        <v>10.216794013977051</v>
      </c>
      <c r="G97" s="7">
        <v>10.604148864746094</v>
      </c>
      <c r="H97" s="7">
        <v>8.4922828674316406</v>
      </c>
      <c r="I97"/>
    </row>
    <row r="98" spans="3:9" x14ac:dyDescent="0.35">
      <c r="C98" t="s">
        <v>42</v>
      </c>
      <c r="D98" s="71">
        <v>2022</v>
      </c>
      <c r="E98" s="7">
        <v>6.0338149070739746</v>
      </c>
      <c r="F98" s="7">
        <v>5.4990353584289551</v>
      </c>
      <c r="G98" s="7">
        <v>5.6641168594360352</v>
      </c>
      <c r="H98" s="7">
        <v>4.4058008193969727</v>
      </c>
      <c r="I98"/>
    </row>
    <row r="99" spans="3:9" x14ac:dyDescent="0.35">
      <c r="C99" t="s">
        <v>35</v>
      </c>
      <c r="D99" s="71">
        <v>2023</v>
      </c>
      <c r="E99" s="7">
        <v>0.64463162422180176</v>
      </c>
      <c r="F99" s="7">
        <v>1.8187847137451172</v>
      </c>
      <c r="G99" s="7">
        <v>1.3578814268112183</v>
      </c>
      <c r="H99" s="7">
        <v>1.7951769828796387</v>
      </c>
      <c r="I99"/>
    </row>
    <row r="100" spans="3:9" x14ac:dyDescent="0.35">
      <c r="C100" t="s">
        <v>32</v>
      </c>
      <c r="D100" s="71">
        <v>2021</v>
      </c>
      <c r="E100" s="7">
        <v>1.0357660055160522</v>
      </c>
      <c r="F100" s="7">
        <v>1.0918033123016357</v>
      </c>
      <c r="G100" s="7">
        <v>1.0614869594573975</v>
      </c>
      <c r="H100" s="7">
        <v>1.362324595451355</v>
      </c>
      <c r="I100"/>
    </row>
    <row r="101" spans="3:9" x14ac:dyDescent="0.35">
      <c r="C101" t="s">
        <v>31</v>
      </c>
      <c r="D101" s="71">
        <v>2018</v>
      </c>
      <c r="E101" s="7">
        <v>0.60990113019943237</v>
      </c>
      <c r="F101" s="7">
        <v>0.76312357187271118</v>
      </c>
      <c r="G101" s="7">
        <v>0.6736605167388916</v>
      </c>
      <c r="H101" s="7">
        <v>0.73580729961395264</v>
      </c>
      <c r="I101"/>
    </row>
    <row r="102" spans="3:9" x14ac:dyDescent="0.35">
      <c r="C102" t="s">
        <v>43</v>
      </c>
      <c r="D102" s="71">
        <v>2022</v>
      </c>
      <c r="E102" s="7">
        <v>1.1020286083221436</v>
      </c>
      <c r="F102" s="7">
        <v>1.2306432723999023</v>
      </c>
      <c r="G102" s="7">
        <v>1.1714491844177246</v>
      </c>
      <c r="H102" s="7">
        <v>4.552882194519043</v>
      </c>
      <c r="I102"/>
    </row>
    <row r="103" spans="3:9" x14ac:dyDescent="0.35">
      <c r="C103" t="s">
        <v>37</v>
      </c>
      <c r="D103" s="71">
        <v>2022</v>
      </c>
      <c r="E103" s="7">
        <v>0.2257302850484848</v>
      </c>
      <c r="F103" s="7">
        <v>0.63370710611343384</v>
      </c>
      <c r="G103" s="7">
        <v>0.50166457891464233</v>
      </c>
      <c r="H103" s="7">
        <v>1.049444317817688</v>
      </c>
      <c r="I103"/>
    </row>
    <row r="104" spans="3:9" x14ac:dyDescent="0.35">
      <c r="C104" t="s">
        <v>38</v>
      </c>
      <c r="D104" s="71">
        <v>2022</v>
      </c>
      <c r="E104" s="7">
        <v>2.1598608493804932</v>
      </c>
      <c r="F104" s="7">
        <v>2.6818370819091797</v>
      </c>
      <c r="G104" s="7">
        <v>2.4756367206573486</v>
      </c>
      <c r="H104" s="7">
        <v>3.0698347091674805</v>
      </c>
      <c r="I104"/>
    </row>
    <row r="105" spans="3:9" x14ac:dyDescent="0.35">
      <c r="C105" s="68" t="s">
        <v>30</v>
      </c>
      <c r="D105" s="72">
        <v>2021</v>
      </c>
      <c r="E105" s="249">
        <v>0.83361333608627319</v>
      </c>
      <c r="F105" s="249">
        <v>0.97235143184661865</v>
      </c>
      <c r="G105" s="249">
        <v>0.86709737777709961</v>
      </c>
      <c r="H105" s="249">
        <v>1.7275336980819702</v>
      </c>
      <c r="I105"/>
    </row>
    <row r="106" spans="3:9" hidden="1" x14ac:dyDescent="0.35">
      <c r="C106" s="4" t="s">
        <v>29</v>
      </c>
      <c r="D106" s="71"/>
      <c r="E106" s="403">
        <v>2.8178772532514165</v>
      </c>
      <c r="F106" s="403">
        <v>3.1580883349691118</v>
      </c>
      <c r="G106" s="403">
        <v>3.0177986808121204</v>
      </c>
      <c r="H106" s="403">
        <v>3.2836952720369612</v>
      </c>
      <c r="I106"/>
    </row>
    <row r="107" spans="3:9" ht="15" thickBot="1" x14ac:dyDescent="0.4">
      <c r="C107" s="66" t="s">
        <v>29</v>
      </c>
      <c r="D107" s="69"/>
      <c r="E107" s="404">
        <v>1.7312434755905231</v>
      </c>
      <c r="F107" s="404">
        <v>2.1194622366817923</v>
      </c>
      <c r="G107" s="404">
        <v>1.9583486014112645</v>
      </c>
      <c r="H107" s="404">
        <v>2.1148320836194556</v>
      </c>
      <c r="I107"/>
    </row>
    <row r="108" spans="3:9" ht="15" thickTop="1" x14ac:dyDescent="0.35">
      <c r="C108"/>
      <c r="D108" s="71"/>
      <c r="E108" s="7"/>
      <c r="F108" s="7"/>
      <c r="G108" s="7"/>
      <c r="H108" s="7"/>
      <c r="I108"/>
    </row>
    <row r="109" spans="3:9" x14ac:dyDescent="0.35">
      <c r="C109"/>
      <c r="D109" s="71"/>
      <c r="E109" s="7"/>
      <c r="F109" s="7"/>
      <c r="G109" s="7"/>
      <c r="H109" s="7"/>
      <c r="I109"/>
    </row>
    <row r="110" spans="3:9" ht="15" thickBot="1" x14ac:dyDescent="0.4">
      <c r="C110" s="66" t="s">
        <v>66</v>
      </c>
      <c r="D110" s="69"/>
      <c r="E110" s="87"/>
      <c r="F110" s="87"/>
      <c r="G110" s="87"/>
      <c r="H110" s="87"/>
      <c r="I110"/>
    </row>
    <row r="111" spans="3:9" ht="15" thickTop="1" x14ac:dyDescent="0.35">
      <c r="C111" s="67" t="s">
        <v>0</v>
      </c>
      <c r="D111" s="70" t="s">
        <v>1</v>
      </c>
      <c r="E111" s="248" t="s">
        <v>75</v>
      </c>
      <c r="F111" s="248" t="s">
        <v>76</v>
      </c>
      <c r="G111" s="248" t="s">
        <v>77</v>
      </c>
      <c r="H111" s="248" t="s">
        <v>78</v>
      </c>
      <c r="I111"/>
    </row>
    <row r="112" spans="3:9" x14ac:dyDescent="0.35">
      <c r="C112" t="s">
        <v>44</v>
      </c>
      <c r="D112" s="71">
        <v>2022</v>
      </c>
      <c r="E112" s="7">
        <v>52.007381439208984</v>
      </c>
      <c r="F112" s="7">
        <v>52.978889465332031</v>
      </c>
      <c r="G112" s="7">
        <v>52.602893829345703</v>
      </c>
      <c r="H112" s="7">
        <v>51.083637237548828</v>
      </c>
      <c r="I112"/>
    </row>
    <row r="113" spans="3:9" x14ac:dyDescent="0.35">
      <c r="C113" t="s">
        <v>41</v>
      </c>
      <c r="D113" s="71">
        <v>2022</v>
      </c>
      <c r="E113" s="7">
        <v>52.156852722167969</v>
      </c>
      <c r="F113" s="7">
        <v>51.008693695068359</v>
      </c>
      <c r="G113" s="7">
        <v>51.492191314697266</v>
      </c>
      <c r="H113" s="7">
        <v>50.633018493652344</v>
      </c>
      <c r="I113"/>
    </row>
    <row r="114" spans="3:9" x14ac:dyDescent="0.35">
      <c r="C114" t="s">
        <v>39</v>
      </c>
      <c r="D114" s="71">
        <v>2022</v>
      </c>
      <c r="E114" s="7">
        <v>52.539615631103516</v>
      </c>
      <c r="F114" s="7">
        <v>52.375411987304688</v>
      </c>
      <c r="G114" s="7">
        <v>52.436023712158203</v>
      </c>
      <c r="H114" s="7">
        <v>50.618980407714844</v>
      </c>
      <c r="I114"/>
    </row>
    <row r="115" spans="3:9" x14ac:dyDescent="0.35">
      <c r="C115" t="s">
        <v>47</v>
      </c>
      <c r="D115" s="71">
        <v>2022</v>
      </c>
      <c r="E115" s="7">
        <v>54.256946563720703</v>
      </c>
      <c r="F115" s="7">
        <v>54.883403778076172</v>
      </c>
      <c r="G115" s="7">
        <v>54.703773498535156</v>
      </c>
      <c r="H115" s="7">
        <v>50.223964691162109</v>
      </c>
      <c r="I115"/>
    </row>
    <row r="116" spans="3:9" x14ac:dyDescent="0.35">
      <c r="C116" t="s">
        <v>34</v>
      </c>
      <c r="D116" s="71">
        <v>2022</v>
      </c>
      <c r="E116" s="7">
        <v>52.836532592773438</v>
      </c>
      <c r="F116" s="7">
        <v>51.521026611328125</v>
      </c>
      <c r="G116" s="7">
        <v>52.143722534179688</v>
      </c>
      <c r="H116" s="7">
        <v>50.684268951416016</v>
      </c>
      <c r="I116"/>
    </row>
    <row r="117" spans="3:9" x14ac:dyDescent="0.35">
      <c r="C117" t="s">
        <v>45</v>
      </c>
      <c r="D117" s="71">
        <v>2023</v>
      </c>
      <c r="E117" s="7">
        <v>57.043838500976563</v>
      </c>
      <c r="F117" s="7">
        <v>53.501613616943359</v>
      </c>
      <c r="G117" s="7">
        <v>54.619800567626953</v>
      </c>
      <c r="H117" s="7">
        <v>52.060489654541016</v>
      </c>
      <c r="I117"/>
    </row>
    <row r="118" spans="3:9" x14ac:dyDescent="0.35">
      <c r="C118" t="s">
        <v>42</v>
      </c>
      <c r="D118" s="71">
        <v>2022</v>
      </c>
      <c r="E118" s="7">
        <v>52.938896179199219</v>
      </c>
      <c r="F118" s="7">
        <v>55.226325988769531</v>
      </c>
      <c r="G118" s="7">
        <v>54.520217895507813</v>
      </c>
      <c r="H118" s="7">
        <v>50.716472625732422</v>
      </c>
      <c r="I118"/>
    </row>
    <row r="119" spans="3:9" x14ac:dyDescent="0.35">
      <c r="C119" t="s">
        <v>35</v>
      </c>
      <c r="D119" s="71">
        <v>2023</v>
      </c>
      <c r="E119" s="7">
        <v>50.495346069335938</v>
      </c>
      <c r="F119" s="7">
        <v>52.192790985107422</v>
      </c>
      <c r="G119" s="7">
        <v>51.526473999023438</v>
      </c>
      <c r="H119" s="7">
        <v>50.730575561523438</v>
      </c>
      <c r="I119"/>
    </row>
    <row r="120" spans="3:9" x14ac:dyDescent="0.35">
      <c r="C120" t="s">
        <v>33</v>
      </c>
      <c r="D120" s="71">
        <v>2022</v>
      </c>
      <c r="E120" s="7">
        <v>54.63739013671875</v>
      </c>
      <c r="F120" s="7">
        <v>52.946846008300781</v>
      </c>
      <c r="G120" s="7">
        <v>53.921211242675781</v>
      </c>
      <c r="H120" s="7">
        <v>51.302963256835938</v>
      </c>
      <c r="I120"/>
    </row>
    <row r="121" spans="3:9" x14ac:dyDescent="0.35">
      <c r="C121" t="s">
        <v>32</v>
      </c>
      <c r="D121" s="71">
        <v>2021</v>
      </c>
      <c r="E121" s="7">
        <v>52.565956115722656</v>
      </c>
      <c r="F121" s="7">
        <v>52.609348297119141</v>
      </c>
      <c r="G121" s="7">
        <v>52.58538818359375</v>
      </c>
      <c r="H121" s="7">
        <v>50.604606628417969</v>
      </c>
      <c r="I121"/>
    </row>
    <row r="122" spans="3:9" x14ac:dyDescent="0.35">
      <c r="C122" t="s">
        <v>31</v>
      </c>
      <c r="D122" s="71">
        <v>2023</v>
      </c>
      <c r="E122" s="7">
        <v>54.266345977783203</v>
      </c>
      <c r="F122" s="7">
        <v>51.434761047363281</v>
      </c>
      <c r="G122" s="7">
        <v>53.086875915527344</v>
      </c>
      <c r="H122" s="7">
        <v>51.866294860839844</v>
      </c>
      <c r="I122"/>
    </row>
    <row r="123" spans="3:9" x14ac:dyDescent="0.35">
      <c r="C123" t="s">
        <v>40</v>
      </c>
      <c r="D123" s="71">
        <v>2022</v>
      </c>
      <c r="E123" s="7">
        <v>53.223800659179688</v>
      </c>
      <c r="F123" s="7">
        <v>53.284950256347656</v>
      </c>
      <c r="G123" s="7">
        <v>53.265308380126953</v>
      </c>
      <c r="H123" s="7">
        <v>51.526481628417969</v>
      </c>
      <c r="I123"/>
    </row>
    <row r="124" spans="3:9" x14ac:dyDescent="0.35">
      <c r="C124" t="s">
        <v>43</v>
      </c>
      <c r="D124" s="71">
        <v>2022</v>
      </c>
      <c r="E124" s="7">
        <v>51.724571228027344</v>
      </c>
      <c r="F124" s="7">
        <v>52.3021240234375</v>
      </c>
      <c r="G124" s="7">
        <v>52.036308288574219</v>
      </c>
      <c r="H124" s="7">
        <v>50.935108184814453</v>
      </c>
      <c r="I124"/>
    </row>
    <row r="125" spans="3:9" x14ac:dyDescent="0.35">
      <c r="C125" t="s">
        <v>37</v>
      </c>
      <c r="D125" s="71">
        <v>2022</v>
      </c>
      <c r="E125" s="7">
        <v>52.340538024902344</v>
      </c>
      <c r="F125" s="7">
        <v>53.147823333740234</v>
      </c>
      <c r="G125" s="7">
        <v>52.880729675292969</v>
      </c>
      <c r="H125" s="7">
        <v>50.731468200683594</v>
      </c>
      <c r="I125"/>
    </row>
    <row r="126" spans="3:9" x14ac:dyDescent="0.35">
      <c r="C126" t="s">
        <v>38</v>
      </c>
      <c r="D126" s="71">
        <v>2022</v>
      </c>
      <c r="E126" s="7">
        <v>52.274162292480469</v>
      </c>
      <c r="F126" s="7">
        <v>50.786312103271484</v>
      </c>
      <c r="G126" s="7">
        <v>51.373733520507813</v>
      </c>
      <c r="H126" s="7">
        <v>48.947551727294922</v>
      </c>
      <c r="I126"/>
    </row>
    <row r="127" spans="3:9" x14ac:dyDescent="0.35">
      <c r="C127" t="s">
        <v>36</v>
      </c>
      <c r="D127" s="71">
        <v>2023</v>
      </c>
      <c r="E127" s="7">
        <v>54.8358154296875</v>
      </c>
      <c r="F127" s="7">
        <v>54.684478759765625</v>
      </c>
      <c r="G127" s="7">
        <v>54.745418548583984</v>
      </c>
      <c r="H127" s="7">
        <v>52.209152221679688</v>
      </c>
      <c r="I127"/>
    </row>
    <row r="128" spans="3:9" x14ac:dyDescent="0.35">
      <c r="C128" t="s">
        <v>46</v>
      </c>
      <c r="D128" s="71">
        <v>2022</v>
      </c>
      <c r="E128" s="7">
        <v>53.906024932861328</v>
      </c>
      <c r="F128" s="7">
        <v>53.314662933349609</v>
      </c>
      <c r="G128" s="7">
        <v>53.479843139648438</v>
      </c>
      <c r="H128" s="7">
        <v>51.146678924560547</v>
      </c>
      <c r="I128"/>
    </row>
    <row r="129" spans="3:9" x14ac:dyDescent="0.35">
      <c r="C129" s="68" t="s">
        <v>30</v>
      </c>
      <c r="D129" s="72">
        <v>2021</v>
      </c>
      <c r="E129" s="249">
        <v>52.032600402832031</v>
      </c>
      <c r="F129" s="249">
        <v>50.916736602783203</v>
      </c>
      <c r="G129" s="249">
        <v>51.763290405273438</v>
      </c>
      <c r="H129" s="249">
        <v>48.585796356201172</v>
      </c>
      <c r="I129"/>
    </row>
    <row r="130" spans="3:9" hidden="1" x14ac:dyDescent="0.35">
      <c r="C130" s="4" t="s">
        <v>29</v>
      </c>
      <c r="D130" s="71"/>
      <c r="E130" s="403">
        <v>53.115700827704536</v>
      </c>
      <c r="F130" s="403">
        <v>52.728677749633789</v>
      </c>
      <c r="G130" s="403">
        <v>52.954622480604385</v>
      </c>
      <c r="H130" s="403">
        <v>50.811528311835396</v>
      </c>
      <c r="I130"/>
    </row>
    <row r="131" spans="3:9" ht="15" thickBot="1" x14ac:dyDescent="0.4">
      <c r="C131" s="66" t="s">
        <v>29</v>
      </c>
      <c r="D131" s="69"/>
      <c r="E131" s="404">
        <v>52.776115455988929</v>
      </c>
      <c r="F131" s="404">
        <v>52.630229686113537</v>
      </c>
      <c r="G131" s="404">
        <v>52.73953700321141</v>
      </c>
      <c r="H131" s="404">
        <v>50.806675335637188</v>
      </c>
      <c r="I131"/>
    </row>
    <row r="132" spans="3:9" ht="15" thickTop="1" x14ac:dyDescent="0.35">
      <c r="C132"/>
      <c r="D132" s="71"/>
      <c r="E132" s="7"/>
      <c r="F132" s="7"/>
      <c r="G132" s="7"/>
      <c r="H132" s="7"/>
      <c r="I132"/>
    </row>
    <row r="133" spans="3:9" x14ac:dyDescent="0.35">
      <c r="C133"/>
      <c r="D133" s="71"/>
      <c r="E133" s="7"/>
      <c r="F133" s="7"/>
      <c r="G133" s="7"/>
      <c r="H133" s="7"/>
      <c r="I133"/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9F61D-BD54-4905-9067-F66F92BE79C0}">
  <sheetPr>
    <tabColor rgb="FF3E7292"/>
  </sheetPr>
  <dimension ref="A1:Y20"/>
  <sheetViews>
    <sheetView showGridLines="0" zoomScale="70" zoomScaleNormal="70" workbookViewId="0"/>
  </sheetViews>
  <sheetFormatPr defaultRowHeight="14.5" x14ac:dyDescent="0.35"/>
  <cols>
    <col min="1" max="1" width="12.54296875" bestFit="1" customWidth="1"/>
    <col min="11" max="11" width="8.453125" customWidth="1"/>
  </cols>
  <sheetData>
    <row r="1" spans="1:25" ht="15" thickBot="1" x14ac:dyDescent="0.4">
      <c r="A1" s="314"/>
      <c r="B1" t="s">
        <v>44</v>
      </c>
      <c r="C1" t="s">
        <v>36</v>
      </c>
      <c r="D1" t="s">
        <v>42</v>
      </c>
      <c r="E1" t="s">
        <v>39</v>
      </c>
      <c r="F1" t="s">
        <v>38</v>
      </c>
      <c r="G1" t="s">
        <v>46</v>
      </c>
      <c r="H1" t="s">
        <v>41</v>
      </c>
      <c r="I1" t="s">
        <v>34</v>
      </c>
      <c r="J1" t="s">
        <v>45</v>
      </c>
      <c r="K1" t="s">
        <v>37</v>
      </c>
      <c r="L1" s="313" t="s">
        <v>29</v>
      </c>
      <c r="N1" s="314"/>
      <c r="O1" t="s">
        <v>44</v>
      </c>
      <c r="P1" t="s">
        <v>41</v>
      </c>
      <c r="Q1" t="s">
        <v>39</v>
      </c>
      <c r="R1" t="s">
        <v>34</v>
      </c>
      <c r="S1" t="s">
        <v>45</v>
      </c>
      <c r="T1" t="s">
        <v>42</v>
      </c>
      <c r="U1" t="s">
        <v>38</v>
      </c>
      <c r="V1" t="s">
        <v>37</v>
      </c>
      <c r="W1" t="s">
        <v>36</v>
      </c>
      <c r="X1" t="s">
        <v>46</v>
      </c>
      <c r="Y1" s="313" t="s">
        <v>29</v>
      </c>
    </row>
    <row r="2" spans="1:25" x14ac:dyDescent="0.35">
      <c r="A2" s="312" t="s">
        <v>257</v>
      </c>
      <c r="B2" s="7">
        <v>80.040000000000006</v>
      </c>
      <c r="C2" s="7">
        <v>81.62</v>
      </c>
      <c r="D2" s="7">
        <v>82.64</v>
      </c>
      <c r="E2" s="7">
        <v>83.04</v>
      </c>
      <c r="F2" s="7">
        <v>85</v>
      </c>
      <c r="G2" s="7">
        <v>85.89</v>
      </c>
      <c r="H2" s="7">
        <v>92.22</v>
      </c>
      <c r="I2" s="7">
        <v>92.79</v>
      </c>
      <c r="J2" s="7">
        <v>96.7</v>
      </c>
      <c r="K2" s="7">
        <v>96.88</v>
      </c>
      <c r="L2" s="8">
        <f>AVERAGE(B2,C2,D2,E2,F2,G2,H2, I2,J2,K2)</f>
        <v>87.682000000000002</v>
      </c>
      <c r="N2" s="312" t="s">
        <v>257</v>
      </c>
      <c r="O2" s="7">
        <v>80.040000000000006</v>
      </c>
      <c r="P2" s="7">
        <v>92.22</v>
      </c>
      <c r="Q2" s="7">
        <v>83.04</v>
      </c>
      <c r="R2" s="7">
        <v>92.79</v>
      </c>
      <c r="S2" s="7">
        <v>96.7</v>
      </c>
      <c r="T2" s="7">
        <v>82.64</v>
      </c>
      <c r="U2" s="7">
        <v>85</v>
      </c>
      <c r="V2" s="7">
        <v>96.88</v>
      </c>
      <c r="W2" s="7">
        <v>81.62</v>
      </c>
      <c r="X2" s="7">
        <v>85.89</v>
      </c>
      <c r="Y2" s="8">
        <f>AVERAGE(O2,P2,Q2,R2,S2,T2,U2, V2,W2,X2)</f>
        <v>87.682000000000002</v>
      </c>
    </row>
    <row r="3" spans="1:25" x14ac:dyDescent="0.35">
      <c r="A3" s="312" t="s">
        <v>256</v>
      </c>
      <c r="B3" s="7">
        <v>38.18</v>
      </c>
      <c r="C3" s="7">
        <v>27.83</v>
      </c>
      <c r="D3" s="7">
        <v>37.99</v>
      </c>
      <c r="E3" s="7">
        <v>46.55</v>
      </c>
      <c r="F3" s="7">
        <v>46.99</v>
      </c>
      <c r="G3" s="7">
        <v>35.19</v>
      </c>
      <c r="H3" s="7">
        <v>39.28</v>
      </c>
      <c r="I3" s="7">
        <v>54.84</v>
      </c>
      <c r="J3" s="7">
        <v>73.59</v>
      </c>
      <c r="K3" s="7">
        <v>68.97</v>
      </c>
      <c r="L3" s="8">
        <f>AVERAGE(B3,C3,D3,E3,F3,G3,H3, I3,J3,K3)</f>
        <v>46.94100000000001</v>
      </c>
      <c r="N3" s="312" t="s">
        <v>256</v>
      </c>
      <c r="O3" s="7">
        <v>38.18</v>
      </c>
      <c r="P3" s="7">
        <v>39.28</v>
      </c>
      <c r="Q3" s="7">
        <v>46.55</v>
      </c>
      <c r="R3" s="7">
        <v>54.84</v>
      </c>
      <c r="S3" s="7">
        <v>73.59</v>
      </c>
      <c r="T3" s="7">
        <v>37.99</v>
      </c>
      <c r="U3" s="7">
        <v>46.99</v>
      </c>
      <c r="V3" s="7">
        <v>68.97</v>
      </c>
      <c r="W3" s="7">
        <v>27.83</v>
      </c>
      <c r="X3" s="7">
        <v>35.19</v>
      </c>
      <c r="Y3" s="8">
        <f>AVERAGE(O3,P3,Q3,R3,S3,T3,U3, V3,W3,X3)</f>
        <v>46.940999999999995</v>
      </c>
    </row>
    <row r="5" spans="1:25" ht="15" thickBot="1" x14ac:dyDescent="0.4"/>
    <row r="6" spans="1:25" ht="15" thickBot="1" x14ac:dyDescent="0.4">
      <c r="A6" s="314"/>
      <c r="B6" t="s">
        <v>44</v>
      </c>
      <c r="C6" t="s">
        <v>36</v>
      </c>
      <c r="D6" t="s">
        <v>42</v>
      </c>
      <c r="E6" t="s">
        <v>39</v>
      </c>
      <c r="F6" t="s">
        <v>38</v>
      </c>
      <c r="G6" t="s">
        <v>46</v>
      </c>
      <c r="H6" t="s">
        <v>41</v>
      </c>
      <c r="I6" t="s">
        <v>34</v>
      </c>
      <c r="J6" t="s">
        <v>45</v>
      </c>
      <c r="K6" t="s">
        <v>37</v>
      </c>
      <c r="L6" s="313" t="s">
        <v>29</v>
      </c>
    </row>
    <row r="7" spans="1:25" x14ac:dyDescent="0.35">
      <c r="A7" s="312" t="s">
        <v>257</v>
      </c>
      <c r="B7" s="7">
        <v>80.040000000000006</v>
      </c>
      <c r="C7" s="7">
        <v>81.62</v>
      </c>
      <c r="D7" s="7">
        <v>82.64</v>
      </c>
      <c r="E7" s="7">
        <v>83.04</v>
      </c>
      <c r="F7" s="7">
        <v>85</v>
      </c>
      <c r="G7" s="7">
        <v>85.89</v>
      </c>
      <c r="H7" s="7">
        <v>92.22</v>
      </c>
      <c r="I7" s="7">
        <v>92.79</v>
      </c>
      <c r="J7" s="7">
        <v>96.7</v>
      </c>
      <c r="K7" s="7">
        <v>96.88</v>
      </c>
      <c r="L7" s="8">
        <f>AVERAGE(B7,C7,D7,E7,F7,G7,H7, I7,J7,K7)</f>
        <v>87.682000000000002</v>
      </c>
    </row>
    <row r="8" spans="1:25" x14ac:dyDescent="0.35">
      <c r="A8" s="312" t="s">
        <v>256</v>
      </c>
      <c r="B8" s="7">
        <v>38.18</v>
      </c>
      <c r="C8" s="7">
        <v>27.83</v>
      </c>
      <c r="D8" s="7">
        <v>37.99</v>
      </c>
      <c r="E8" s="7">
        <v>46.55</v>
      </c>
      <c r="F8" s="7">
        <v>46.99</v>
      </c>
      <c r="G8" s="7">
        <v>35.19</v>
      </c>
      <c r="H8" s="7">
        <v>39.28</v>
      </c>
      <c r="I8" s="7">
        <v>54.84</v>
      </c>
      <c r="J8" s="7">
        <v>73.59</v>
      </c>
      <c r="K8" s="7">
        <v>68.97</v>
      </c>
      <c r="L8" s="8">
        <f>AVERAGE(B8,C8,D8,E8,F8,G8,H8, I8,J8,K8)</f>
        <v>46.94100000000001</v>
      </c>
    </row>
    <row r="9" spans="1:25" ht="15" thickBot="1" x14ac:dyDescent="0.4"/>
    <row r="10" spans="1:25" ht="15" thickBot="1" x14ac:dyDescent="0.4">
      <c r="A10" s="314"/>
      <c r="B10" s="312" t="s">
        <v>257</v>
      </c>
      <c r="C10" s="312" t="s">
        <v>256</v>
      </c>
    </row>
    <row r="11" spans="1:25" x14ac:dyDescent="0.35">
      <c r="A11" t="s">
        <v>44</v>
      </c>
      <c r="B11" s="7">
        <v>80.040000000000006</v>
      </c>
      <c r="C11" s="7">
        <v>38.18</v>
      </c>
    </row>
    <row r="12" spans="1:25" x14ac:dyDescent="0.35">
      <c r="A12" t="s">
        <v>36</v>
      </c>
      <c r="B12" s="7">
        <v>81.62</v>
      </c>
      <c r="C12" s="7">
        <v>27.83</v>
      </c>
    </row>
    <row r="13" spans="1:25" x14ac:dyDescent="0.35">
      <c r="A13" t="s">
        <v>42</v>
      </c>
      <c r="B13" s="7">
        <v>82.64</v>
      </c>
      <c r="C13" s="7">
        <v>37.99</v>
      </c>
    </row>
    <row r="14" spans="1:25" x14ac:dyDescent="0.35">
      <c r="A14" t="s">
        <v>39</v>
      </c>
      <c r="B14" s="7">
        <v>83.04</v>
      </c>
      <c r="C14" s="7">
        <v>46.55</v>
      </c>
    </row>
    <row r="15" spans="1:25" x14ac:dyDescent="0.35">
      <c r="A15" t="s">
        <v>38</v>
      </c>
      <c r="B15" s="7">
        <v>85</v>
      </c>
      <c r="C15" s="7">
        <v>46.99</v>
      </c>
    </row>
    <row r="16" spans="1:25" x14ac:dyDescent="0.35">
      <c r="A16" t="s">
        <v>46</v>
      </c>
      <c r="B16" s="7">
        <v>85.89</v>
      </c>
      <c r="C16" s="7">
        <v>35.19</v>
      </c>
    </row>
    <row r="17" spans="1:3" x14ac:dyDescent="0.35">
      <c r="A17" t="s">
        <v>41</v>
      </c>
      <c r="B17" s="7">
        <v>92.22</v>
      </c>
      <c r="C17" s="7">
        <v>39.28</v>
      </c>
    </row>
    <row r="18" spans="1:3" x14ac:dyDescent="0.35">
      <c r="A18" t="s">
        <v>34</v>
      </c>
      <c r="B18" s="7">
        <v>92.79</v>
      </c>
      <c r="C18" s="7">
        <v>54.84</v>
      </c>
    </row>
    <row r="19" spans="1:3" x14ac:dyDescent="0.35">
      <c r="A19" t="s">
        <v>45</v>
      </c>
      <c r="B19" s="7">
        <v>96.7</v>
      </c>
      <c r="C19" s="7">
        <v>73.59</v>
      </c>
    </row>
    <row r="20" spans="1:3" x14ac:dyDescent="0.35">
      <c r="A20" t="s">
        <v>37</v>
      </c>
      <c r="B20" s="7">
        <v>96.88</v>
      </c>
      <c r="C20" s="7">
        <v>68.97</v>
      </c>
    </row>
  </sheetData>
  <sortState xmlns:xlrd2="http://schemas.microsoft.com/office/spreadsheetml/2017/richdata2" ref="A11:C20">
    <sortCondition ref="B11:B20"/>
  </sortState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DE6311-481F-401D-9B90-130352A4A5D6}">
  <sheetPr>
    <tabColor rgb="FF3E7292"/>
  </sheetPr>
  <dimension ref="A1:E14"/>
  <sheetViews>
    <sheetView zoomScale="160" zoomScaleNormal="160" workbookViewId="0">
      <selection activeCell="V48" sqref="V48"/>
    </sheetView>
  </sheetViews>
  <sheetFormatPr defaultRowHeight="14.5" x14ac:dyDescent="0.35"/>
  <sheetData>
    <row r="1" spans="1:5" ht="15.65" customHeight="1" x14ac:dyDescent="0.35"/>
    <row r="2" spans="1:5" ht="15.65" customHeight="1" x14ac:dyDescent="0.35"/>
    <row r="3" spans="1:5" x14ac:dyDescent="0.35">
      <c r="B3" t="s">
        <v>258</v>
      </c>
      <c r="C3" t="s">
        <v>259</v>
      </c>
      <c r="D3" t="s">
        <v>260</v>
      </c>
      <c r="E3" t="s">
        <v>261</v>
      </c>
    </row>
    <row r="4" spans="1:5" x14ac:dyDescent="0.35">
      <c r="A4" t="s">
        <v>44</v>
      </c>
      <c r="B4" s="7">
        <v>9.64</v>
      </c>
      <c r="C4" s="7">
        <v>6.36</v>
      </c>
      <c r="D4" s="7">
        <v>23.89</v>
      </c>
      <c r="E4" s="7">
        <v>60.11</v>
      </c>
    </row>
    <row r="5" spans="1:5" x14ac:dyDescent="0.35">
      <c r="A5" t="s">
        <v>41</v>
      </c>
      <c r="B5" s="7">
        <v>18.02</v>
      </c>
      <c r="C5" s="7">
        <v>8.15</v>
      </c>
      <c r="D5" s="7">
        <v>24.76</v>
      </c>
      <c r="E5" s="7">
        <v>49.07</v>
      </c>
    </row>
    <row r="6" spans="1:5" x14ac:dyDescent="0.35">
      <c r="A6" t="s">
        <v>39</v>
      </c>
      <c r="B6" s="7">
        <v>21.13</v>
      </c>
      <c r="C6" s="7">
        <v>6.05</v>
      </c>
      <c r="D6" s="7">
        <v>33.18</v>
      </c>
      <c r="E6" s="7">
        <v>39.64</v>
      </c>
    </row>
    <row r="7" spans="1:5" x14ac:dyDescent="0.35">
      <c r="A7" t="s">
        <v>34</v>
      </c>
      <c r="B7" s="7">
        <v>33.909999999999997</v>
      </c>
      <c r="C7" s="7">
        <v>10.220000000000001</v>
      </c>
      <c r="D7" s="7">
        <v>29.19</v>
      </c>
      <c r="E7" s="7">
        <v>26.67</v>
      </c>
    </row>
    <row r="8" spans="1:5" x14ac:dyDescent="0.35">
      <c r="A8" t="s">
        <v>45</v>
      </c>
      <c r="B8" s="7">
        <v>55.04</v>
      </c>
      <c r="C8" s="7">
        <v>6.88</v>
      </c>
      <c r="D8" s="7">
        <v>22.63</v>
      </c>
      <c r="E8" s="7">
        <v>15.44</v>
      </c>
    </row>
    <row r="9" spans="1:5" x14ac:dyDescent="0.35">
      <c r="A9" t="s">
        <v>42</v>
      </c>
      <c r="B9" s="7">
        <v>30.41</v>
      </c>
      <c r="C9" s="7">
        <v>8.67</v>
      </c>
      <c r="D9" s="7">
        <v>38.47</v>
      </c>
      <c r="E9" s="7">
        <v>22.46</v>
      </c>
    </row>
    <row r="10" spans="1:5" x14ac:dyDescent="0.35">
      <c r="A10" t="s">
        <v>38</v>
      </c>
      <c r="B10" s="7">
        <v>21.23</v>
      </c>
      <c r="C10" s="7">
        <v>13.68</v>
      </c>
      <c r="D10" s="7">
        <v>27.79</v>
      </c>
      <c r="E10" s="7">
        <v>37.299999999999997</v>
      </c>
    </row>
    <row r="11" spans="1:5" x14ac:dyDescent="0.35">
      <c r="A11" t="s">
        <v>37</v>
      </c>
      <c r="B11" s="7">
        <v>33.799999999999997</v>
      </c>
      <c r="C11" s="7">
        <v>16.86</v>
      </c>
      <c r="D11" s="7">
        <v>25.47</v>
      </c>
      <c r="E11" s="7">
        <v>23.87</v>
      </c>
    </row>
    <row r="12" spans="1:5" x14ac:dyDescent="0.35">
      <c r="A12" t="s">
        <v>36</v>
      </c>
      <c r="B12" s="7">
        <v>10.77</v>
      </c>
      <c r="C12" s="7">
        <v>8.99</v>
      </c>
      <c r="D12" s="7">
        <v>28.68</v>
      </c>
      <c r="E12" s="7">
        <v>51.56</v>
      </c>
    </row>
    <row r="13" spans="1:5" x14ac:dyDescent="0.35">
      <c r="A13" t="s">
        <v>46</v>
      </c>
      <c r="B13" s="7">
        <v>7.29</v>
      </c>
      <c r="C13" s="7">
        <v>4.63</v>
      </c>
      <c r="D13" s="7">
        <v>15.08</v>
      </c>
      <c r="E13" s="7">
        <v>73</v>
      </c>
    </row>
    <row r="14" spans="1:5" x14ac:dyDescent="0.35">
      <c r="A14" t="s">
        <v>29</v>
      </c>
      <c r="B14" s="7">
        <v>24.123999999999995</v>
      </c>
      <c r="C14" s="7">
        <v>9.0489999999999995</v>
      </c>
      <c r="D14" s="7">
        <v>26.913999999999998</v>
      </c>
      <c r="E14" s="7">
        <v>39.911999999999999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A5511-FC1C-4554-B4C8-45174E7BAEF8}">
  <sheetPr>
    <tabColor rgb="FF002060"/>
  </sheetPr>
  <dimension ref="A1:BB98"/>
  <sheetViews>
    <sheetView showGridLines="0" topLeftCell="AT37" zoomScale="98" zoomScaleNormal="145" workbookViewId="0">
      <selection activeCell="AX40" sqref="AX40"/>
    </sheetView>
  </sheetViews>
  <sheetFormatPr defaultColWidth="8.7265625" defaultRowHeight="14.5" x14ac:dyDescent="0.35"/>
  <cols>
    <col min="1" max="1" width="8.7265625" style="187"/>
    <col min="2" max="2" width="9.54296875" style="187" customWidth="1"/>
    <col min="3" max="23" width="6.1796875" style="187" customWidth="1"/>
    <col min="24" max="24" width="17.453125" style="187" customWidth="1"/>
    <col min="25" max="16384" width="8.7265625" style="187"/>
  </cols>
  <sheetData>
    <row r="1" spans="1:54" x14ac:dyDescent="0.35">
      <c r="A1" s="189"/>
      <c r="AB1" s="299" t="s">
        <v>245</v>
      </c>
      <c r="AT1" s="299" t="s">
        <v>246</v>
      </c>
    </row>
    <row r="2" spans="1:54" x14ac:dyDescent="0.35">
      <c r="Y2"/>
      <c r="Z2"/>
    </row>
    <row r="3" spans="1:54" ht="15" thickBot="1" x14ac:dyDescent="0.4">
      <c r="B3" s="192" t="s">
        <v>201</v>
      </c>
      <c r="C3" s="202"/>
      <c r="D3" s="202"/>
      <c r="E3" s="202"/>
      <c r="F3" s="202"/>
      <c r="G3" s="202"/>
      <c r="H3" s="202"/>
      <c r="I3" s="202"/>
      <c r="J3" s="202"/>
      <c r="K3" s="202"/>
      <c r="L3" s="202"/>
      <c r="M3" s="202"/>
      <c r="N3" s="202"/>
      <c r="O3" s="202"/>
      <c r="P3" s="202"/>
      <c r="Q3" s="202"/>
      <c r="R3" s="202"/>
      <c r="S3" s="202"/>
      <c r="T3" s="202"/>
      <c r="U3" s="202"/>
      <c r="V3" s="202"/>
      <c r="W3" s="202"/>
      <c r="Y3"/>
      <c r="Z3"/>
      <c r="AC3" s="187" t="s">
        <v>52</v>
      </c>
      <c r="AK3" s="187" t="s">
        <v>123</v>
      </c>
      <c r="AT3" s="187" t="s">
        <v>52</v>
      </c>
      <c r="BB3" s="187" t="s">
        <v>123</v>
      </c>
    </row>
    <row r="4" spans="1:54" ht="15" thickTop="1" x14ac:dyDescent="0.35">
      <c r="B4" s="201" t="s">
        <v>0</v>
      </c>
      <c r="C4" s="200" t="s">
        <v>198</v>
      </c>
      <c r="D4" s="200" t="s">
        <v>197</v>
      </c>
      <c r="E4" s="200" t="s">
        <v>196</v>
      </c>
      <c r="F4" s="200" t="s">
        <v>195</v>
      </c>
      <c r="G4" s="200" t="s">
        <v>194</v>
      </c>
      <c r="H4" s="200" t="s">
        <v>193</v>
      </c>
      <c r="I4" s="200" t="s">
        <v>192</v>
      </c>
      <c r="J4" s="200" t="s">
        <v>191</v>
      </c>
      <c r="K4" s="200" t="s">
        <v>190</v>
      </c>
      <c r="L4" s="200" t="s">
        <v>189</v>
      </c>
      <c r="M4" s="200" t="s">
        <v>188</v>
      </c>
      <c r="N4" s="200" t="s">
        <v>187</v>
      </c>
      <c r="O4" s="200" t="s">
        <v>186</v>
      </c>
      <c r="P4" s="200" t="s">
        <v>185</v>
      </c>
      <c r="Q4" s="200" t="s">
        <v>184</v>
      </c>
      <c r="R4" s="200" t="s">
        <v>183</v>
      </c>
      <c r="S4" s="200" t="s">
        <v>182</v>
      </c>
      <c r="T4" s="200" t="s">
        <v>181</v>
      </c>
      <c r="U4" s="200" t="s">
        <v>180</v>
      </c>
      <c r="V4" s="200" t="s">
        <v>179</v>
      </c>
      <c r="W4" s="200" t="s">
        <v>178</v>
      </c>
      <c r="Y4"/>
      <c r="Z4"/>
    </row>
    <row r="5" spans="1:54" ht="18.649999999999999" customHeight="1" x14ac:dyDescent="0.35">
      <c r="B5" s="187" t="s">
        <v>44</v>
      </c>
      <c r="C5" s="193">
        <v>57.158382415771484</v>
      </c>
      <c r="D5" s="193">
        <v>47.702262878417969</v>
      </c>
      <c r="E5" s="193">
        <v>42.032127380371094</v>
      </c>
      <c r="F5" s="193">
        <v>36.897781372070313</v>
      </c>
      <c r="G5" s="193">
        <v>25.974327087402344</v>
      </c>
      <c r="H5" s="193">
        <v>22.230743408203125</v>
      </c>
      <c r="I5" s="193">
        <v>18.889942169189453</v>
      </c>
      <c r="J5" s="193">
        <v>13.833292007446289</v>
      </c>
      <c r="K5" s="193">
        <v>9.2170419692993164</v>
      </c>
      <c r="L5" s="193">
        <v>6.6303329467773438</v>
      </c>
      <c r="M5" s="193">
        <v>4.8721566200256348</v>
      </c>
      <c r="N5" s="193">
        <v>5.4898667335510254</v>
      </c>
      <c r="O5" s="193">
        <v>6.2616653442382813</v>
      </c>
      <c r="P5" s="193">
        <v>7.0701084136962891</v>
      </c>
      <c r="Q5" s="193">
        <v>6.2889890670776367</v>
      </c>
      <c r="R5" s="193">
        <v>6.9654927253723145</v>
      </c>
      <c r="S5" s="193">
        <v>8.6303396224975586</v>
      </c>
      <c r="T5" s="193">
        <v>9.8575401306152344</v>
      </c>
      <c r="U5" s="193">
        <v>8.5299263000488281</v>
      </c>
      <c r="V5" s="193">
        <v>8.1207027435302734</v>
      </c>
      <c r="W5" s="198">
        <v>7.7311115264892578</v>
      </c>
      <c r="Y5"/>
      <c r="Z5"/>
    </row>
    <row r="6" spans="1:54" x14ac:dyDescent="0.35">
      <c r="B6" s="187" t="s">
        <v>41</v>
      </c>
      <c r="C6" s="193">
        <v>21.430349349975586</v>
      </c>
      <c r="D6" s="198">
        <v>24.495639801025391</v>
      </c>
      <c r="E6" s="193">
        <v>27.560932159423828</v>
      </c>
      <c r="F6" s="193">
        <v>26.16798210144043</v>
      </c>
      <c r="G6" s="193">
        <v>22.608821868896484</v>
      </c>
      <c r="H6" s="193">
        <v>18.504581451416016</v>
      </c>
      <c r="I6" s="193">
        <v>17.264245986938477</v>
      </c>
      <c r="J6" s="198">
        <v>15.153205871582031</v>
      </c>
      <c r="K6" s="193">
        <v>13.042166709899902</v>
      </c>
      <c r="L6" s="193">
        <v>14.157891273498535</v>
      </c>
      <c r="M6" s="193">
        <v>11.691269874572754</v>
      </c>
      <c r="N6" s="193">
        <v>12.334632873535156</v>
      </c>
      <c r="O6" s="193">
        <v>11.448407173156738</v>
      </c>
      <c r="P6" s="193">
        <v>12.753410339355469</v>
      </c>
      <c r="Q6" s="193">
        <v>11.879587173461914</v>
      </c>
      <c r="R6" s="193">
        <v>10.777788162231445</v>
      </c>
      <c r="S6" s="193">
        <v>7.537266731262207</v>
      </c>
      <c r="T6" s="193">
        <v>10.430375099182129</v>
      </c>
      <c r="U6" s="193">
        <v>7.6802902221679688</v>
      </c>
      <c r="V6" s="193">
        <v>9.1588373184204102</v>
      </c>
      <c r="W6" s="198">
        <v>10.922021865844727</v>
      </c>
      <c r="Y6"/>
      <c r="Z6"/>
    </row>
    <row r="7" spans="1:54" x14ac:dyDescent="0.35">
      <c r="B7" s="187" t="s">
        <v>39</v>
      </c>
      <c r="C7" s="193">
        <v>30.236900329589844</v>
      </c>
      <c r="D7" s="193">
        <v>28.498611450195313</v>
      </c>
      <c r="E7" s="193">
        <v>26.960596084594727</v>
      </c>
      <c r="F7" s="193">
        <v>24.759138107299805</v>
      </c>
      <c r="G7" s="193">
        <v>22.482553482055664</v>
      </c>
      <c r="H7" s="193">
        <v>19.973526000976563</v>
      </c>
      <c r="I7" s="193">
        <v>19.103296279907227</v>
      </c>
      <c r="J7" s="198">
        <v>17.352252960205078</v>
      </c>
      <c r="K7" s="193">
        <v>15.601207733154297</v>
      </c>
      <c r="L7" s="193">
        <v>13.240234375</v>
      </c>
      <c r="M7" s="193">
        <v>12.882226943969727</v>
      </c>
      <c r="N7" s="193">
        <v>11.426709175109863</v>
      </c>
      <c r="O7" s="193">
        <v>12.774162292480469</v>
      </c>
      <c r="P7" s="193">
        <v>13.507540702819824</v>
      </c>
      <c r="Q7" s="193">
        <v>13.595446586608887</v>
      </c>
      <c r="R7" s="193">
        <v>14.036323547363281</v>
      </c>
      <c r="S7" s="193">
        <v>13.071751594543457</v>
      </c>
      <c r="T7" s="193">
        <v>10.93248176574707</v>
      </c>
      <c r="U7" s="193">
        <v>15.934523582458496</v>
      </c>
      <c r="V7" s="193">
        <v>10.865315437316895</v>
      </c>
      <c r="W7" s="198">
        <v>7.4087610244750977</v>
      </c>
      <c r="Y7"/>
      <c r="Z7"/>
    </row>
    <row r="8" spans="1:54" x14ac:dyDescent="0.35">
      <c r="B8" s="187" t="s">
        <v>47</v>
      </c>
      <c r="C8" s="193">
        <v>14.444070816040039</v>
      </c>
      <c r="D8" s="198">
        <v>12.610490798950195</v>
      </c>
      <c r="E8" s="198">
        <v>11.009672164916992</v>
      </c>
      <c r="F8" s="193">
        <v>9.6120662689208984</v>
      </c>
      <c r="G8" s="198">
        <v>8.7864065170288086</v>
      </c>
      <c r="H8" s="198">
        <v>8.0316696166992188</v>
      </c>
      <c r="I8" s="193">
        <v>7.3417620658874512</v>
      </c>
      <c r="J8" s="198">
        <v>6.9364314079284668</v>
      </c>
      <c r="K8" s="193">
        <v>6.5311007499694824</v>
      </c>
      <c r="L8" s="198">
        <v>5.5308938026428223</v>
      </c>
      <c r="M8" s="193">
        <v>4.5306868553161621</v>
      </c>
      <c r="N8" s="198">
        <v>4.3979816436767578</v>
      </c>
      <c r="O8" s="193">
        <v>4.2652759552001953</v>
      </c>
      <c r="P8" s="198">
        <v>3.9760651588439941</v>
      </c>
      <c r="Q8" s="193">
        <v>3.686854362487793</v>
      </c>
      <c r="R8" s="198">
        <v>4.6684908866882324</v>
      </c>
      <c r="S8" s="198">
        <v>5.9114909172058105</v>
      </c>
      <c r="T8" s="193">
        <v>7.485443115234375</v>
      </c>
      <c r="U8" s="198">
        <v>5.3512134552001953</v>
      </c>
      <c r="V8" s="193">
        <v>3.2169833183288574</v>
      </c>
      <c r="W8" s="198">
        <v>1.9339504241943359</v>
      </c>
      <c r="Y8"/>
      <c r="Z8"/>
    </row>
    <row r="9" spans="1:54" x14ac:dyDescent="0.35">
      <c r="B9" s="187" t="s">
        <v>34</v>
      </c>
      <c r="C9" s="193">
        <v>38.569931030273438</v>
      </c>
      <c r="D9" s="193">
        <v>39.924068450927734</v>
      </c>
      <c r="E9" s="193">
        <v>33.969875335693359</v>
      </c>
      <c r="F9" s="193">
        <v>42.363014221191406</v>
      </c>
      <c r="G9" s="193">
        <v>39.306632995605469</v>
      </c>
      <c r="H9" s="193">
        <v>30.391078948974609</v>
      </c>
      <c r="I9" s="193">
        <v>29.40174674987793</v>
      </c>
      <c r="J9" s="193">
        <v>26.507530212402344</v>
      </c>
      <c r="K9" s="193">
        <v>23.320600509643555</v>
      </c>
      <c r="L9" s="193">
        <v>23.747005462646484</v>
      </c>
      <c r="M9" s="193">
        <v>21.165475845336914</v>
      </c>
      <c r="N9" s="193">
        <v>19.967647552490234</v>
      </c>
      <c r="O9" s="193">
        <v>19.205020904541016</v>
      </c>
      <c r="P9" s="193">
        <v>18.622251510620117</v>
      </c>
      <c r="Q9" s="193">
        <v>18.066314697265625</v>
      </c>
      <c r="R9" s="193">
        <v>18.631380081176758</v>
      </c>
      <c r="S9" s="193">
        <v>19.659185409545898</v>
      </c>
      <c r="T9" s="193">
        <v>21.620937347412109</v>
      </c>
      <c r="U9" s="193">
        <v>20.451343536376953</v>
      </c>
      <c r="V9" s="193">
        <v>19.512697219848633</v>
      </c>
      <c r="W9" s="198">
        <v>18.617132186889648</v>
      </c>
      <c r="Y9"/>
      <c r="Z9"/>
    </row>
    <row r="10" spans="1:54" x14ac:dyDescent="0.35">
      <c r="B10" s="187" t="s">
        <v>45</v>
      </c>
      <c r="C10" s="193">
        <v>14.039286613464355</v>
      </c>
      <c r="D10" s="193">
        <v>13.902563095092773</v>
      </c>
      <c r="E10" s="193">
        <v>12.411727905273438</v>
      </c>
      <c r="F10" s="193">
        <v>11.610855102539063</v>
      </c>
      <c r="G10" s="193">
        <v>8.7138156890869141</v>
      </c>
      <c r="H10" s="193">
        <v>7.4615211486816406</v>
      </c>
      <c r="I10" s="193">
        <v>7.8839383125305176</v>
      </c>
      <c r="J10" s="193">
        <v>7.8005781173706055</v>
      </c>
      <c r="K10" s="193">
        <v>10.64293384552002</v>
      </c>
      <c r="L10" s="193">
        <v>8.1358013153076172</v>
      </c>
      <c r="M10" s="193">
        <v>8.2189216613769531</v>
      </c>
      <c r="N10" s="193">
        <v>7.4477596282958984</v>
      </c>
      <c r="O10" s="193">
        <v>7.3149294853210449</v>
      </c>
      <c r="P10" s="193">
        <v>7.0541119575500488</v>
      </c>
      <c r="Q10" s="193">
        <v>6.5865716934204102</v>
      </c>
      <c r="R10" s="193">
        <v>7.129307746887207</v>
      </c>
      <c r="S10" s="193">
        <v>6.8127789497375488</v>
      </c>
      <c r="T10" s="193">
        <v>12.124826431274414</v>
      </c>
      <c r="U10" s="193">
        <v>7.5102291107177734</v>
      </c>
      <c r="V10" s="193">
        <v>7.0888323783874512</v>
      </c>
      <c r="W10" s="193">
        <v>6.5896177291870117</v>
      </c>
      <c r="Y10"/>
      <c r="Z10"/>
    </row>
    <row r="11" spans="1:54" x14ac:dyDescent="0.35">
      <c r="B11" s="187" t="s">
        <v>42</v>
      </c>
      <c r="C11" s="193">
        <v>29.330852508544922</v>
      </c>
      <c r="D11" s="193">
        <v>36.2017822265625</v>
      </c>
      <c r="E11" s="193">
        <v>30.235481262207031</v>
      </c>
      <c r="F11" s="193">
        <v>27.800455093383789</v>
      </c>
      <c r="G11" s="193">
        <v>25.786188125610352</v>
      </c>
      <c r="H11" s="193">
        <v>25.155765533447266</v>
      </c>
      <c r="I11" s="193">
        <v>24.71571159362793</v>
      </c>
      <c r="J11" s="193">
        <v>24.857109069824219</v>
      </c>
      <c r="K11" s="193">
        <v>22.856687545776367</v>
      </c>
      <c r="L11" s="193">
        <v>23.490676879882813</v>
      </c>
      <c r="M11" s="193">
        <v>22.152072906494141</v>
      </c>
      <c r="N11" s="193">
        <v>19.500482559204102</v>
      </c>
      <c r="O11" s="193">
        <v>15.745692253112793</v>
      </c>
      <c r="P11" s="193">
        <v>15.299579620361328</v>
      </c>
      <c r="Q11" s="193">
        <v>10.76158618927002</v>
      </c>
      <c r="R11" s="193">
        <v>9.6287860870361328</v>
      </c>
      <c r="S11" s="193">
        <v>7.701484203338623</v>
      </c>
      <c r="T11" s="193">
        <v>13.13040828704834</v>
      </c>
      <c r="U11" s="193">
        <v>10.436375617980957</v>
      </c>
      <c r="V11" s="193">
        <v>9.0519723892211914</v>
      </c>
      <c r="W11" s="198">
        <v>7.8512125015258789</v>
      </c>
      <c r="Y11"/>
      <c r="Z11"/>
    </row>
    <row r="12" spans="1:54" x14ac:dyDescent="0.35">
      <c r="B12" s="187" t="s">
        <v>35</v>
      </c>
      <c r="C12" s="193">
        <v>37.090213775634766</v>
      </c>
      <c r="D12" s="193">
        <v>33.023811340332031</v>
      </c>
      <c r="E12" s="193">
        <v>30.692819595336914</v>
      </c>
      <c r="F12" s="193">
        <v>25.60865592956543</v>
      </c>
      <c r="G12" s="193">
        <v>24.897134780883789</v>
      </c>
      <c r="H12" s="193">
        <v>23.852746963500977</v>
      </c>
      <c r="I12" s="193">
        <v>23.81477165222168</v>
      </c>
      <c r="J12" s="193">
        <v>21.660617828369141</v>
      </c>
      <c r="K12" s="193">
        <v>17.783233642578125</v>
      </c>
      <c r="L12" s="193">
        <v>17.211780548095703</v>
      </c>
      <c r="M12" s="193">
        <v>15.392486572265625</v>
      </c>
      <c r="N12" s="193">
        <v>13.559603691101074</v>
      </c>
      <c r="O12" s="193">
        <v>14.046497344970703</v>
      </c>
      <c r="P12" s="193">
        <v>14.130780220031738</v>
      </c>
      <c r="Q12" s="193">
        <v>13.528898239135742</v>
      </c>
      <c r="R12" s="193">
        <v>14.329412460327148</v>
      </c>
      <c r="S12" s="193">
        <v>15.837186813354492</v>
      </c>
      <c r="T12" s="193">
        <v>21.555841445922852</v>
      </c>
      <c r="U12" s="193">
        <v>15.889734268188477</v>
      </c>
      <c r="V12" s="193">
        <v>14.630291938781738</v>
      </c>
      <c r="W12" s="193">
        <v>15.846808433532715</v>
      </c>
      <c r="Y12"/>
      <c r="Z12"/>
    </row>
    <row r="13" spans="1:54" x14ac:dyDescent="0.35">
      <c r="B13" s="187" t="s">
        <v>33</v>
      </c>
      <c r="C13" s="193">
        <v>29.191434860229492</v>
      </c>
      <c r="D13" s="193">
        <v>40.634037017822266</v>
      </c>
      <c r="E13" s="198">
        <v>34.707344055175781</v>
      </c>
      <c r="F13" s="193">
        <v>28.780647277832031</v>
      </c>
      <c r="G13" s="198">
        <v>32.770954132080078</v>
      </c>
      <c r="H13" s="198">
        <v>37.314498901367188</v>
      </c>
      <c r="I13" s="198">
        <v>42.487987518310547</v>
      </c>
      <c r="J13" s="193">
        <v>48.378761291503906</v>
      </c>
      <c r="K13" s="193">
        <v>47.511631011962891</v>
      </c>
      <c r="L13" s="193">
        <v>37.146160125732422</v>
      </c>
      <c r="M13" s="193">
        <v>34.089271545410156</v>
      </c>
      <c r="N13" s="193">
        <v>32.221889495849609</v>
      </c>
      <c r="O13" s="193">
        <v>29.102621078491211</v>
      </c>
      <c r="P13" s="193">
        <v>32.294181823730469</v>
      </c>
      <c r="Q13" s="193">
        <v>32.957473754882813</v>
      </c>
      <c r="R13" s="193">
        <v>34.01861572265625</v>
      </c>
      <c r="S13" s="193">
        <v>31.740251541137695</v>
      </c>
      <c r="T13" s="198">
        <v>32.39715576171875</v>
      </c>
      <c r="U13" s="193">
        <v>33.054058074951172</v>
      </c>
      <c r="V13" s="193">
        <v>31.91087532043457</v>
      </c>
      <c r="W13" s="198">
        <v>30.807229995727539</v>
      </c>
      <c r="X13" s="187" t="s">
        <v>290</v>
      </c>
      <c r="Y13"/>
      <c r="Z13"/>
    </row>
    <row r="14" spans="1:54" x14ac:dyDescent="0.35">
      <c r="B14" s="187" t="s">
        <v>32</v>
      </c>
      <c r="C14" s="199"/>
      <c r="D14" s="199"/>
      <c r="E14" s="199"/>
      <c r="F14" s="199"/>
      <c r="G14" s="199"/>
      <c r="H14" s="199"/>
      <c r="I14" s="199"/>
      <c r="J14" s="199"/>
      <c r="K14" s="199"/>
      <c r="L14" s="199"/>
      <c r="M14" s="199"/>
      <c r="N14" s="199"/>
      <c r="O14" s="199"/>
      <c r="P14" s="199"/>
      <c r="Q14" s="193">
        <v>29.606311798095703</v>
      </c>
      <c r="R14" s="193">
        <v>31.088315963745117</v>
      </c>
      <c r="S14" s="193">
        <v>32.4420166015625</v>
      </c>
      <c r="T14" s="198">
        <v>32.220237731933594</v>
      </c>
      <c r="U14" s="193">
        <v>31.99846076965332</v>
      </c>
      <c r="V14" s="237">
        <v>31.99846076965332</v>
      </c>
      <c r="W14" s="237">
        <v>31.99846076965332</v>
      </c>
      <c r="Y14"/>
      <c r="Z14"/>
    </row>
    <row r="15" spans="1:54" x14ac:dyDescent="0.35">
      <c r="B15" s="187" t="s">
        <v>31</v>
      </c>
      <c r="C15" s="193">
        <v>40.934581756591797</v>
      </c>
      <c r="D15" s="193">
        <v>44.941993713378906</v>
      </c>
      <c r="E15" s="193">
        <v>43.037544250488281</v>
      </c>
      <c r="F15" s="193">
        <v>40.247760772705078</v>
      </c>
      <c r="G15" s="193">
        <v>35.678627014160156</v>
      </c>
      <c r="H15" s="193">
        <v>31.946559906005859</v>
      </c>
      <c r="I15" s="193">
        <v>31.835147857666016</v>
      </c>
      <c r="J15" s="193">
        <v>34.298114776611328</v>
      </c>
      <c r="K15" s="193">
        <v>36.528945922851563</v>
      </c>
      <c r="L15" s="193">
        <v>41.205833435058594</v>
      </c>
      <c r="M15" s="193">
        <v>39.225311279296875</v>
      </c>
      <c r="N15" s="193">
        <v>35.128620147705078</v>
      </c>
      <c r="O15" s="193">
        <v>34.949161529541016</v>
      </c>
      <c r="P15" s="193">
        <v>33.862903594970703</v>
      </c>
      <c r="Q15" s="193">
        <v>36.080768585205078</v>
      </c>
      <c r="R15" s="193">
        <v>35.269680023193359</v>
      </c>
      <c r="S15" s="193">
        <v>38.266094207763672</v>
      </c>
      <c r="T15" s="198">
        <v>39.636203765869141</v>
      </c>
      <c r="U15" s="198">
        <v>41.055366516113281</v>
      </c>
      <c r="V15" s="193">
        <v>42.525337219238281</v>
      </c>
      <c r="W15" s="193">
        <v>35.109729766845703</v>
      </c>
      <c r="X15" s="187" t="s">
        <v>290</v>
      </c>
      <c r="Y15"/>
      <c r="Z15"/>
    </row>
    <row r="16" spans="1:54" x14ac:dyDescent="0.35">
      <c r="B16" s="187" t="s">
        <v>40</v>
      </c>
      <c r="C16" s="199"/>
      <c r="D16" s="193">
        <v>22.750726699829102</v>
      </c>
      <c r="E16" s="193">
        <v>22.862800598144531</v>
      </c>
      <c r="F16" s="193">
        <v>18.521760940551758</v>
      </c>
      <c r="G16" s="198">
        <v>27.209262847900391</v>
      </c>
      <c r="H16" s="193">
        <v>35.896762847900391</v>
      </c>
      <c r="I16" s="198">
        <v>37.317001342773438</v>
      </c>
      <c r="J16" s="193">
        <v>38.737236022949219</v>
      </c>
      <c r="K16" s="198">
        <v>34.130359649658203</v>
      </c>
      <c r="L16" s="193">
        <v>29.523483276367188</v>
      </c>
      <c r="M16" s="198">
        <v>24.604236602783203</v>
      </c>
      <c r="N16" s="193">
        <v>19.684988021850586</v>
      </c>
      <c r="O16" s="198">
        <v>16.780857086181641</v>
      </c>
      <c r="P16" s="193">
        <v>13.876727104187012</v>
      </c>
      <c r="Q16" s="198">
        <v>13.180578231811523</v>
      </c>
      <c r="R16" s="193">
        <v>12.484429359436035</v>
      </c>
      <c r="S16" s="198">
        <v>13.74195671081543</v>
      </c>
      <c r="T16" s="193">
        <v>14.999485015869141</v>
      </c>
      <c r="U16" s="198">
        <v>12.634235382080078</v>
      </c>
      <c r="V16" s="193">
        <v>10.268985748291016</v>
      </c>
      <c r="W16" s="198">
        <v>8.3465337753295898</v>
      </c>
      <c r="Y16"/>
      <c r="Z16"/>
    </row>
    <row r="17" spans="2:26" x14ac:dyDescent="0.35">
      <c r="B17" s="187" t="s">
        <v>43</v>
      </c>
      <c r="C17" s="193">
        <v>19.505472183227539</v>
      </c>
      <c r="D17" s="193">
        <v>19.894149780273438</v>
      </c>
      <c r="E17" s="193">
        <v>19.046466827392578</v>
      </c>
      <c r="F17" s="193">
        <v>19.16015625</v>
      </c>
      <c r="G17" s="193">
        <v>16.640659332275391</v>
      </c>
      <c r="H17" s="193">
        <v>16.262025833129883</v>
      </c>
      <c r="I17" s="193">
        <v>14.433358192443848</v>
      </c>
      <c r="J17" s="193">
        <v>14.408330917358398</v>
      </c>
      <c r="K17" s="193">
        <v>12.223545074462891</v>
      </c>
      <c r="L17" s="193">
        <v>9.4491634368896484</v>
      </c>
      <c r="M17" s="193">
        <v>10.783822059631348</v>
      </c>
      <c r="N17" s="193">
        <v>9.8965740203857422</v>
      </c>
      <c r="O17" s="193">
        <v>10.029431343078613</v>
      </c>
      <c r="P17" s="193">
        <v>8.4328737258911133</v>
      </c>
      <c r="Q17" s="193">
        <v>8.1176433563232422</v>
      </c>
      <c r="R17" s="193">
        <v>8.4074573516845703</v>
      </c>
      <c r="S17" s="193">
        <v>8.2286205291748047</v>
      </c>
      <c r="T17" s="198">
        <v>8.4610786437988281</v>
      </c>
      <c r="U17" s="198">
        <v>8.700103759765625</v>
      </c>
      <c r="V17" s="193">
        <v>8.9458808898925781</v>
      </c>
      <c r="W17" s="198">
        <v>9.1986007690429688</v>
      </c>
      <c r="Y17"/>
      <c r="Z17"/>
    </row>
    <row r="18" spans="2:26" x14ac:dyDescent="0.35">
      <c r="B18" s="187" t="s">
        <v>37</v>
      </c>
      <c r="C18" s="193">
        <v>36.082656860351563</v>
      </c>
      <c r="D18" s="193">
        <v>36.340023040771484</v>
      </c>
      <c r="E18" s="193">
        <v>39.131866455078125</v>
      </c>
      <c r="F18" s="193">
        <v>36.236225128173828</v>
      </c>
      <c r="G18" s="193">
        <v>29.151054382324219</v>
      </c>
      <c r="H18" s="193">
        <v>25.421737670898438</v>
      </c>
      <c r="I18" s="193">
        <v>18.704830169677734</v>
      </c>
      <c r="J18" s="193">
        <v>16.461704254150391</v>
      </c>
      <c r="K18" s="193">
        <v>18.892986297607422</v>
      </c>
      <c r="L18" s="193">
        <v>17.266027450561523</v>
      </c>
      <c r="M18" s="193">
        <v>16.544425964355469</v>
      </c>
      <c r="N18" s="193">
        <v>15.426937103271484</v>
      </c>
      <c r="O18" s="193">
        <v>14.944316864013672</v>
      </c>
      <c r="P18" s="193">
        <v>14.880022048950195</v>
      </c>
      <c r="Q18" s="193">
        <v>14.749188423156738</v>
      </c>
      <c r="R18" s="193">
        <v>12.959710121154785</v>
      </c>
      <c r="S18" s="193">
        <v>11.822205543518066</v>
      </c>
      <c r="T18" s="193">
        <v>23.303895950317383</v>
      </c>
      <c r="U18" s="193">
        <v>14.145053863525391</v>
      </c>
      <c r="V18" s="193">
        <v>12.462396621704102</v>
      </c>
      <c r="W18" s="198">
        <v>10.979904174804688</v>
      </c>
      <c r="Y18"/>
      <c r="Z18"/>
    </row>
    <row r="19" spans="2:26" x14ac:dyDescent="0.35">
      <c r="B19" s="187" t="s">
        <v>38</v>
      </c>
      <c r="C19" s="193">
        <v>29.401519775390625</v>
      </c>
      <c r="D19" s="193">
        <v>25.954771041870117</v>
      </c>
      <c r="E19" s="193">
        <v>21.66015625</v>
      </c>
      <c r="F19" s="193">
        <v>26.555629730224609</v>
      </c>
      <c r="G19" s="193">
        <v>22.036409378051758</v>
      </c>
      <c r="H19" s="193">
        <v>21.534603118896484</v>
      </c>
      <c r="I19" s="193">
        <v>20.314241409301758</v>
      </c>
      <c r="J19" s="193">
        <v>20.313493728637695</v>
      </c>
      <c r="K19" s="193">
        <v>18.601699829101563</v>
      </c>
      <c r="L19" s="193">
        <v>18.355260848999023</v>
      </c>
      <c r="M19" s="193">
        <v>13.512746810913086</v>
      </c>
      <c r="N19" s="193">
        <v>13.23590087890625</v>
      </c>
      <c r="O19" s="193">
        <v>13.862668037414551</v>
      </c>
      <c r="P19" s="193">
        <v>15.528464317321777</v>
      </c>
      <c r="Q19" s="193">
        <v>14.606579780578613</v>
      </c>
      <c r="R19" s="193">
        <v>12.543441772460938</v>
      </c>
      <c r="S19" s="193">
        <v>12.439337730407715</v>
      </c>
      <c r="T19" s="193">
        <v>10.641407012939453</v>
      </c>
      <c r="U19" s="193">
        <v>11.396774291992188</v>
      </c>
      <c r="V19" s="193">
        <v>12.367045402526855</v>
      </c>
      <c r="W19" s="198">
        <v>13.419920921325684</v>
      </c>
      <c r="Y19"/>
      <c r="Z19"/>
    </row>
    <row r="20" spans="2:26" x14ac:dyDescent="0.35">
      <c r="B20" s="187" t="s">
        <v>36</v>
      </c>
      <c r="C20" s="193">
        <v>30.098274230957031</v>
      </c>
      <c r="D20" s="193">
        <v>29.909538269042969</v>
      </c>
      <c r="E20" s="193">
        <v>33.278915405273438</v>
      </c>
      <c r="F20" s="193">
        <v>29.543764114379883</v>
      </c>
      <c r="G20" s="193">
        <v>26.075855255126953</v>
      </c>
      <c r="H20" s="193">
        <v>29.958087921142578</v>
      </c>
      <c r="I20" s="193">
        <v>30.230155944824219</v>
      </c>
      <c r="J20" s="193">
        <v>29.565187454223633</v>
      </c>
      <c r="K20" s="193">
        <v>27.949380874633789</v>
      </c>
      <c r="L20" s="193">
        <v>26.217578887939453</v>
      </c>
      <c r="M20" s="193">
        <v>23.065671920776367</v>
      </c>
      <c r="N20" s="193">
        <v>22.834812164306641</v>
      </c>
      <c r="O20" s="193">
        <v>20.33000373840332</v>
      </c>
      <c r="P20" s="193">
        <v>20.716344833374023</v>
      </c>
      <c r="Q20" s="193">
        <v>18.393341064453125</v>
      </c>
      <c r="R20" s="193">
        <v>16.515666961669922</v>
      </c>
      <c r="S20" s="193">
        <v>14.110957145690918</v>
      </c>
      <c r="T20" s="193">
        <v>18.446578979492188</v>
      </c>
      <c r="U20" s="193">
        <v>17.403285980224609</v>
      </c>
      <c r="V20" s="193">
        <v>17.153528213500977</v>
      </c>
      <c r="W20" s="193">
        <v>15.566752433776855</v>
      </c>
      <c r="Y20"/>
      <c r="Z20"/>
    </row>
    <row r="21" spans="2:26" x14ac:dyDescent="0.35">
      <c r="B21" s="187" t="s">
        <v>46</v>
      </c>
      <c r="C21" s="193">
        <v>11.772184371948242</v>
      </c>
      <c r="D21" s="193">
        <v>13.025636672973633</v>
      </c>
      <c r="E21" s="193">
        <v>12.149932861328125</v>
      </c>
      <c r="F21" s="193">
        <v>8.6665973663330078</v>
      </c>
      <c r="G21" s="193">
        <v>9.0558414459228516</v>
      </c>
      <c r="H21" s="193">
        <v>4.9746270179748535</v>
      </c>
      <c r="I21" s="193">
        <v>6.0477023124694824</v>
      </c>
      <c r="J21" s="193">
        <v>4.8753628730773926</v>
      </c>
      <c r="K21" s="193">
        <v>4.2148504257202148</v>
      </c>
      <c r="L21" s="193">
        <v>4.2156963348388672</v>
      </c>
      <c r="M21" s="193">
        <v>3.9434285163879395</v>
      </c>
      <c r="N21" s="193">
        <v>3.4458074569702148</v>
      </c>
      <c r="O21" s="193">
        <v>3.8563013076782227</v>
      </c>
      <c r="P21" s="193">
        <v>3.5427837371826172</v>
      </c>
      <c r="Q21" s="193">
        <v>2.8764021396636963</v>
      </c>
      <c r="R21" s="193">
        <v>2.8609726428985596</v>
      </c>
      <c r="S21" s="193">
        <v>3.1808047294616699</v>
      </c>
      <c r="T21" s="193">
        <v>4.6586627960205078</v>
      </c>
      <c r="U21" s="193">
        <v>4.559272289276123</v>
      </c>
      <c r="V21" s="193">
        <v>3.9979178905487061</v>
      </c>
      <c r="W21" s="198">
        <v>3.5056796073913574</v>
      </c>
      <c r="Y21"/>
      <c r="Z21"/>
    </row>
    <row r="22" spans="2:26" x14ac:dyDescent="0.35">
      <c r="B22" s="197" t="s">
        <v>30</v>
      </c>
      <c r="C22" s="193">
        <v>34.786518096923828</v>
      </c>
      <c r="D22" s="195">
        <v>25.831439971923828</v>
      </c>
      <c r="E22" s="195">
        <v>23.026056289672852</v>
      </c>
      <c r="F22" s="195">
        <v>13.7447509765625</v>
      </c>
      <c r="G22" s="195">
        <v>10.19660758972168</v>
      </c>
      <c r="H22" s="195">
        <v>9.0856914520263672</v>
      </c>
      <c r="I22" s="195">
        <v>8.0975875854492188</v>
      </c>
      <c r="J22" s="195">
        <v>8.1186361312866211</v>
      </c>
      <c r="K22" s="195">
        <v>8.4276628494262695</v>
      </c>
      <c r="L22" s="195">
        <v>8.5514430999755859</v>
      </c>
      <c r="M22" s="195">
        <v>7.9765357971191406</v>
      </c>
      <c r="N22" s="195">
        <v>6.1628198623657227</v>
      </c>
      <c r="O22" s="195">
        <v>8.7236251831054688</v>
      </c>
      <c r="P22" s="195">
        <v>19.372528076171875</v>
      </c>
      <c r="Q22" s="195">
        <v>17.856193542480469</v>
      </c>
      <c r="R22" s="195">
        <v>24.70770263671875</v>
      </c>
      <c r="S22" s="196">
        <v>49.994319915771484</v>
      </c>
      <c r="T22" s="195">
        <v>75.280937194824219</v>
      </c>
      <c r="U22" s="195">
        <v>53.867767333984375</v>
      </c>
      <c r="V22" s="238">
        <v>53.867767333984375</v>
      </c>
      <c r="W22" s="238">
        <v>53.867767333984375</v>
      </c>
      <c r="Y22"/>
      <c r="Z22"/>
    </row>
    <row r="23" spans="2:26" x14ac:dyDescent="0.35">
      <c r="B23" s="189" t="s">
        <v>177</v>
      </c>
      <c r="C23" s="194">
        <v>33.446946530933914</v>
      </c>
      <c r="D23" s="194">
        <v>30.031447361963487</v>
      </c>
      <c r="E23" s="194">
        <v>28.221646908165862</v>
      </c>
      <c r="F23" s="194">
        <v>25.801681854668441</v>
      </c>
      <c r="G23" s="194">
        <v>24.946956455225504</v>
      </c>
      <c r="H23" s="194">
        <v>24.508410600341087</v>
      </c>
      <c r="I23" s="194">
        <v>23.832578763423843</v>
      </c>
      <c r="J23" s="194">
        <v>22.863869667002742</v>
      </c>
      <c r="K23" s="194">
        <v>20.624120564671969</v>
      </c>
      <c r="L23" s="194">
        <v>18.316526180967916</v>
      </c>
      <c r="M23" s="194">
        <v>16.407633197956454</v>
      </c>
      <c r="N23" s="194">
        <v>14.447771332133126</v>
      </c>
      <c r="O23" s="194">
        <v>14.215626762807153</v>
      </c>
      <c r="P23" s="194">
        <v>14.464200962036566</v>
      </c>
      <c r="Q23" s="194">
        <v>14.076534397798968</v>
      </c>
      <c r="R23" s="194">
        <v>14.396799946575442</v>
      </c>
      <c r="S23" s="194">
        <v>15.578836892640046</v>
      </c>
      <c r="T23" s="194">
        <v>17.645435099312628</v>
      </c>
      <c r="U23" s="194">
        <v>16.87096567552614</v>
      </c>
      <c r="V23" s="194">
        <v>14.3174846136525</v>
      </c>
      <c r="W23" s="194">
        <v>12.376502318729861</v>
      </c>
      <c r="Y23"/>
      <c r="Z23"/>
    </row>
    <row r="24" spans="2:26" ht="15" thickBot="1" x14ac:dyDescent="0.4">
      <c r="B24" s="192" t="s">
        <v>176</v>
      </c>
      <c r="C24" s="191">
        <v>33.36390280876477</v>
      </c>
      <c r="D24" s="191">
        <v>30.235477528489689</v>
      </c>
      <c r="E24" s="191">
        <v>28.47404104004454</v>
      </c>
      <c r="F24" s="191">
        <v>26.387389780013699</v>
      </c>
      <c r="G24" s="191">
        <v>25.663506655228822</v>
      </c>
      <c r="H24" s="191">
        <v>25.25762355734205</v>
      </c>
      <c r="I24" s="191">
        <v>24.596961435212471</v>
      </c>
      <c r="J24" s="191">
        <v>23.580171371827007</v>
      </c>
      <c r="K24" s="191">
        <v>21.216606498047401</v>
      </c>
      <c r="L24" s="191">
        <v>18.79089951942489</v>
      </c>
      <c r="M24" s="191">
        <v>16.817203478897135</v>
      </c>
      <c r="N24" s="191">
        <v>14.850242059219678</v>
      </c>
      <c r="O24" s="191">
        <v>14.482420102153664</v>
      </c>
      <c r="P24" s="191">
        <v>14.225761667658883</v>
      </c>
      <c r="Q24" s="191">
        <v>13.893175496990397</v>
      </c>
      <c r="R24" s="191">
        <v>13.896597226901859</v>
      </c>
      <c r="S24" s="191">
        <v>13.909272284731687</v>
      </c>
      <c r="T24" s="191">
        <v>14.849420456919887</v>
      </c>
      <c r="U24" s="191">
        <v>15.07617608581586</v>
      </c>
      <c r="V24" s="191">
        <v>12.398820499066218</v>
      </c>
      <c r="W24" s="191">
        <v>10.363677231827673</v>
      </c>
    </row>
    <row r="25" spans="2:26" ht="15" thickTop="1" x14ac:dyDescent="0.35">
      <c r="B25" s="189"/>
      <c r="C25" s="193"/>
      <c r="D25" s="193"/>
      <c r="E25" s="193"/>
      <c r="F25" s="193"/>
      <c r="G25" s="193"/>
      <c r="H25" s="193"/>
      <c r="I25" s="193"/>
      <c r="J25" s="193"/>
      <c r="K25" s="193"/>
      <c r="L25" s="193"/>
      <c r="M25" s="193"/>
      <c r="N25" s="193"/>
      <c r="O25" s="193"/>
      <c r="P25" s="193"/>
      <c r="Q25" s="193"/>
      <c r="R25" s="193"/>
      <c r="S25" s="193"/>
      <c r="T25" s="193"/>
      <c r="U25" s="193"/>
      <c r="V25" s="188"/>
      <c r="W25" s="188"/>
    </row>
    <row r="26" spans="2:26" x14ac:dyDescent="0.35">
      <c r="C26" s="193"/>
      <c r="D26" s="193"/>
      <c r="E26" s="193"/>
      <c r="F26" s="193"/>
      <c r="G26" s="193"/>
      <c r="H26" s="193"/>
      <c r="J26" s="193"/>
      <c r="K26" s="193"/>
      <c r="L26" s="193"/>
      <c r="M26" s="193"/>
      <c r="N26" s="193"/>
      <c r="O26" s="193"/>
      <c r="P26" s="193"/>
      <c r="Q26" s="193"/>
      <c r="R26" s="193"/>
      <c r="S26" s="193"/>
      <c r="T26" s="193"/>
      <c r="U26" s="193"/>
      <c r="V26" s="193"/>
      <c r="W26" s="193"/>
    </row>
    <row r="27" spans="2:26" x14ac:dyDescent="0.35">
      <c r="C27" s="237" t="s">
        <v>248</v>
      </c>
      <c r="D27" s="193"/>
      <c r="E27" s="193"/>
      <c r="F27" s="193"/>
      <c r="G27" s="193"/>
      <c r="H27" s="193"/>
      <c r="J27" s="193"/>
      <c r="K27" s="193"/>
      <c r="L27" s="193"/>
      <c r="M27" s="193"/>
      <c r="N27" s="193"/>
      <c r="O27" s="193"/>
      <c r="P27" s="193"/>
      <c r="Q27" s="193"/>
      <c r="R27" s="193"/>
      <c r="S27" s="193"/>
      <c r="T27" s="193"/>
      <c r="U27" s="193"/>
      <c r="V27" s="193"/>
      <c r="W27" s="193"/>
    </row>
    <row r="28" spans="2:26" x14ac:dyDescent="0.35">
      <c r="C28" s="300" t="s">
        <v>247</v>
      </c>
      <c r="D28" s="193"/>
      <c r="E28" s="193"/>
      <c r="F28" s="193"/>
      <c r="G28" s="193"/>
      <c r="H28" s="193"/>
      <c r="J28" s="193"/>
      <c r="K28" s="193"/>
      <c r="L28" s="193"/>
      <c r="M28" s="193"/>
      <c r="N28" s="193"/>
      <c r="O28" s="193"/>
      <c r="P28" s="193"/>
      <c r="Q28" s="193"/>
      <c r="R28" s="193"/>
      <c r="S28" s="193"/>
      <c r="T28" s="193"/>
      <c r="U28" s="193"/>
      <c r="V28" s="193"/>
      <c r="W28" s="193"/>
    </row>
    <row r="30" spans="2:26" x14ac:dyDescent="0.35">
      <c r="C30" s="193"/>
      <c r="D30" s="193"/>
      <c r="E30" s="193"/>
      <c r="F30" s="193"/>
      <c r="G30" s="193"/>
      <c r="H30" s="193"/>
      <c r="J30" s="193"/>
      <c r="K30" s="193"/>
      <c r="L30" s="193"/>
      <c r="M30" s="193"/>
      <c r="N30" s="193"/>
      <c r="O30" s="193"/>
      <c r="P30" s="193"/>
      <c r="Q30" s="193"/>
      <c r="R30" s="193"/>
      <c r="S30" s="193"/>
      <c r="T30" s="193"/>
      <c r="U30" s="193"/>
      <c r="V30" s="193"/>
      <c r="W30" s="193"/>
    </row>
    <row r="31" spans="2:26" x14ac:dyDescent="0.35">
      <c r="C31" s="200" t="s">
        <v>198</v>
      </c>
      <c r="D31" s="200" t="s">
        <v>197</v>
      </c>
      <c r="E31" s="200" t="s">
        <v>196</v>
      </c>
      <c r="F31" s="200" t="s">
        <v>195</v>
      </c>
      <c r="G31" s="200" t="s">
        <v>194</v>
      </c>
      <c r="H31" s="200" t="s">
        <v>193</v>
      </c>
      <c r="I31" s="200" t="s">
        <v>192</v>
      </c>
      <c r="J31" s="200" t="s">
        <v>191</v>
      </c>
      <c r="K31" s="200" t="s">
        <v>190</v>
      </c>
      <c r="L31" s="200" t="s">
        <v>189</v>
      </c>
      <c r="M31" s="200" t="s">
        <v>188</v>
      </c>
      <c r="N31" s="200" t="s">
        <v>187</v>
      </c>
      <c r="O31" s="200" t="s">
        <v>186</v>
      </c>
      <c r="P31" s="200" t="s">
        <v>185</v>
      </c>
      <c r="Q31" s="200" t="s">
        <v>184</v>
      </c>
      <c r="R31" s="200" t="s">
        <v>183</v>
      </c>
      <c r="S31" s="200" t="s">
        <v>182</v>
      </c>
      <c r="T31" s="200" t="s">
        <v>181</v>
      </c>
      <c r="U31" s="200" t="s">
        <v>180</v>
      </c>
      <c r="V31" s="200" t="s">
        <v>179</v>
      </c>
      <c r="W31" s="200" t="s">
        <v>178</v>
      </c>
    </row>
    <row r="32" spans="2:26" x14ac:dyDescent="0.35">
      <c r="B32" s="197" t="s">
        <v>30</v>
      </c>
      <c r="C32" s="193">
        <v>34.786518096923828</v>
      </c>
      <c r="D32" s="195">
        <v>25.831439971923828</v>
      </c>
      <c r="E32" s="195">
        <v>23.026056289672852</v>
      </c>
      <c r="F32" s="195">
        <v>13.7447509765625</v>
      </c>
      <c r="G32" s="195">
        <v>10.19660758972168</v>
      </c>
      <c r="H32" s="195">
        <v>9.0856914520263672</v>
      </c>
      <c r="I32" s="195">
        <v>8.0975875854492188</v>
      </c>
      <c r="J32" s="195">
        <v>8.1186361312866211</v>
      </c>
      <c r="K32" s="195">
        <v>8.4276628494262695</v>
      </c>
      <c r="L32" s="195">
        <v>8.5514430999755859</v>
      </c>
      <c r="M32" s="195">
        <v>7.9765357971191406</v>
      </c>
      <c r="N32" s="195">
        <v>6.1628198623657227</v>
      </c>
      <c r="O32" s="195">
        <v>8.7236251831054688</v>
      </c>
      <c r="P32" s="195">
        <v>19.372528076171875</v>
      </c>
      <c r="Q32" s="195">
        <v>17.856193542480469</v>
      </c>
      <c r="R32" s="195">
        <v>24.70770263671875</v>
      </c>
      <c r="S32" s="196">
        <v>49.994319915771484</v>
      </c>
      <c r="T32" s="195">
        <v>75.280937194824219</v>
      </c>
      <c r="U32" s="195">
        <v>53.867767333984375</v>
      </c>
      <c r="V32" s="238">
        <v>53.867767333984375</v>
      </c>
      <c r="W32" s="238">
        <v>53.867767333984375</v>
      </c>
    </row>
    <row r="34" spans="2:26" x14ac:dyDescent="0.35">
      <c r="D34" s="188"/>
      <c r="E34" s="188"/>
      <c r="F34" s="188"/>
      <c r="G34" s="188"/>
      <c r="H34" s="188"/>
      <c r="J34" s="188"/>
      <c r="K34" s="188"/>
      <c r="L34" s="188"/>
      <c r="M34" s="188"/>
      <c r="O34" s="188"/>
      <c r="P34" s="487" t="s">
        <v>299</v>
      </c>
      <c r="Q34" s="487" t="s">
        <v>299</v>
      </c>
      <c r="R34" s="487" t="s">
        <v>299</v>
      </c>
      <c r="S34" s="188"/>
      <c r="T34" s="487" t="s">
        <v>299</v>
      </c>
      <c r="U34" s="487" t="s">
        <v>299</v>
      </c>
      <c r="V34" s="188"/>
      <c r="W34" s="188"/>
    </row>
    <row r="35" spans="2:26" x14ac:dyDescent="0.35">
      <c r="C35" s="188"/>
      <c r="D35" s="188"/>
      <c r="E35" s="188"/>
      <c r="F35" s="188"/>
      <c r="G35" s="188"/>
      <c r="H35" s="188"/>
      <c r="J35" s="188"/>
      <c r="K35" s="188"/>
      <c r="L35" s="188"/>
      <c r="M35" s="188"/>
      <c r="N35" s="188"/>
      <c r="O35" s="188"/>
      <c r="P35" s="188"/>
      <c r="Q35" s="188"/>
      <c r="R35" s="188"/>
      <c r="S35" s="188"/>
      <c r="T35" s="188"/>
      <c r="U35" s="188"/>
      <c r="V35" s="188"/>
      <c r="W35" s="188"/>
    </row>
    <row r="37" spans="2:26" x14ac:dyDescent="0.35">
      <c r="C37" s="188"/>
      <c r="D37" s="188"/>
      <c r="E37" s="188"/>
      <c r="F37" s="188"/>
      <c r="G37" s="188"/>
      <c r="H37" s="188"/>
      <c r="J37" s="188"/>
      <c r="K37" s="188"/>
      <c r="L37" s="188"/>
      <c r="M37" s="188"/>
      <c r="N37" s="188"/>
      <c r="O37" s="188"/>
      <c r="P37" s="188"/>
      <c r="Q37" s="188"/>
      <c r="R37" s="188"/>
      <c r="S37" s="188"/>
      <c r="T37" s="188"/>
      <c r="U37" s="188"/>
      <c r="V37" s="188"/>
      <c r="W37" s="188"/>
    </row>
    <row r="38" spans="2:26" x14ac:dyDescent="0.35">
      <c r="B38" s="189"/>
    </row>
    <row r="39" spans="2:26" x14ac:dyDescent="0.35">
      <c r="B39" s="189"/>
      <c r="C39" s="193"/>
      <c r="E39" s="193"/>
      <c r="F39" s="193"/>
      <c r="G39" s="193"/>
      <c r="H39" s="193"/>
      <c r="I39" s="193"/>
      <c r="J39" s="193"/>
      <c r="K39" s="193"/>
      <c r="L39" s="193"/>
      <c r="M39" s="193"/>
      <c r="N39" s="193"/>
      <c r="O39" s="193"/>
      <c r="P39" s="193"/>
      <c r="Q39" s="193"/>
    </row>
    <row r="40" spans="2:26" ht="15" thickBot="1" x14ac:dyDescent="0.4">
      <c r="B40" s="192" t="s">
        <v>200</v>
      </c>
      <c r="C40" s="202"/>
      <c r="D40" s="202"/>
      <c r="E40" s="202"/>
      <c r="F40" s="202"/>
      <c r="G40" s="202"/>
      <c r="H40" s="202"/>
      <c r="I40" s="202"/>
      <c r="J40" s="202"/>
      <c r="K40" s="202"/>
      <c r="L40" s="202"/>
      <c r="M40" s="202"/>
      <c r="N40" s="202"/>
      <c r="O40" s="202"/>
      <c r="P40" s="202"/>
      <c r="Q40" s="202"/>
      <c r="R40" s="202"/>
      <c r="S40" s="202"/>
      <c r="T40" s="202"/>
      <c r="U40" s="202"/>
      <c r="V40" s="202"/>
      <c r="W40" s="202"/>
    </row>
    <row r="41" spans="2:26" ht="15" thickTop="1" x14ac:dyDescent="0.35">
      <c r="B41" s="201" t="s">
        <v>0</v>
      </c>
      <c r="C41" s="200" t="s">
        <v>198</v>
      </c>
      <c r="D41" s="200" t="s">
        <v>197</v>
      </c>
      <c r="E41" s="200" t="s">
        <v>196</v>
      </c>
      <c r="F41" s="200" t="s">
        <v>195</v>
      </c>
      <c r="G41" s="200" t="s">
        <v>194</v>
      </c>
      <c r="H41" s="200" t="s">
        <v>193</v>
      </c>
      <c r="I41" s="200" t="s">
        <v>192</v>
      </c>
      <c r="J41" s="200" t="s">
        <v>191</v>
      </c>
      <c r="K41" s="200" t="s">
        <v>190</v>
      </c>
      <c r="L41" s="200" t="s">
        <v>189</v>
      </c>
      <c r="M41" s="200" t="s">
        <v>188</v>
      </c>
      <c r="N41" s="200" t="s">
        <v>187</v>
      </c>
      <c r="O41" s="200" t="s">
        <v>186</v>
      </c>
      <c r="P41" s="200" t="s">
        <v>185</v>
      </c>
      <c r="Q41" s="200" t="s">
        <v>184</v>
      </c>
      <c r="R41" s="200" t="s">
        <v>183</v>
      </c>
      <c r="S41" s="200" t="s">
        <v>182</v>
      </c>
      <c r="T41" s="200" t="s">
        <v>181</v>
      </c>
      <c r="U41" s="200" t="s">
        <v>180</v>
      </c>
      <c r="V41" s="200" t="s">
        <v>179</v>
      </c>
      <c r="W41" s="200" t="s">
        <v>178</v>
      </c>
    </row>
    <row r="42" spans="2:26" x14ac:dyDescent="0.35">
      <c r="B42" s="187" t="s">
        <v>44</v>
      </c>
      <c r="C42" s="193">
        <v>23.022911071777344</v>
      </c>
      <c r="D42" s="193">
        <v>26.926044464111328</v>
      </c>
      <c r="E42" s="193">
        <v>27.641334533691406</v>
      </c>
      <c r="F42" s="193">
        <v>27.848964691162109</v>
      </c>
      <c r="G42" s="193">
        <v>27.477052688598633</v>
      </c>
      <c r="H42" s="193">
        <v>26.714622497558594</v>
      </c>
      <c r="I42" s="193">
        <v>23.234474182128906</v>
      </c>
      <c r="J42" s="193">
        <v>21.96925163269043</v>
      </c>
      <c r="K42" s="193">
        <v>18.013568878173828</v>
      </c>
      <c r="L42" s="193">
        <v>14.993183135986328</v>
      </c>
      <c r="M42" s="193">
        <v>11.623519897460938</v>
      </c>
      <c r="N42" s="193">
        <v>14.168858528137207</v>
      </c>
      <c r="O42" s="193">
        <v>16.860288619995117</v>
      </c>
      <c r="P42" s="193">
        <v>11.83381175994873</v>
      </c>
      <c r="Q42" s="193">
        <v>9.605499267578125</v>
      </c>
      <c r="R42" s="193">
        <v>11.343873977661133</v>
      </c>
      <c r="S42" s="193">
        <v>12.223098754882813</v>
      </c>
      <c r="T42" s="193">
        <v>15.851166725158691</v>
      </c>
      <c r="U42" s="193">
        <v>14.83424186706543</v>
      </c>
      <c r="V42" s="193">
        <v>12.861659049987793</v>
      </c>
      <c r="W42" s="198">
        <v>11.15138053894043</v>
      </c>
      <c r="Y42" s="193"/>
      <c r="Z42" s="193"/>
    </row>
    <row r="43" spans="2:26" x14ac:dyDescent="0.35">
      <c r="B43" s="187" t="s">
        <v>41</v>
      </c>
      <c r="C43" s="193">
        <v>21.16325569152832</v>
      </c>
      <c r="D43" s="198">
        <v>21.766212463378906</v>
      </c>
      <c r="E43" s="193">
        <v>22.369171142578125</v>
      </c>
      <c r="F43" s="193">
        <v>19.35621452331543</v>
      </c>
      <c r="G43" s="193">
        <v>21.454442977905273</v>
      </c>
      <c r="H43" s="193">
        <v>17.52546501159668</v>
      </c>
      <c r="I43" s="193">
        <v>15.340775489807129</v>
      </c>
      <c r="J43" s="198">
        <v>14.76222038269043</v>
      </c>
      <c r="K43" s="193">
        <v>14.183666229248047</v>
      </c>
      <c r="L43" s="193">
        <v>13.766546249389648</v>
      </c>
      <c r="M43" s="193">
        <v>13.079665184020996</v>
      </c>
      <c r="N43" s="193">
        <v>11.993228912353516</v>
      </c>
      <c r="O43" s="193">
        <v>13.476772308349609</v>
      </c>
      <c r="P43" s="193">
        <v>12.48131275177002</v>
      </c>
      <c r="Q43" s="193">
        <v>13.498062133789063</v>
      </c>
      <c r="R43" s="193">
        <v>12.490303993225098</v>
      </c>
      <c r="S43" s="193">
        <v>11.756442070007324</v>
      </c>
      <c r="T43" s="193">
        <v>13.420627593994141</v>
      </c>
      <c r="U43" s="193">
        <v>12.864875793457031</v>
      </c>
      <c r="V43" s="193">
        <v>12.590672492980957</v>
      </c>
      <c r="W43" s="198">
        <v>12.32231330871582</v>
      </c>
      <c r="Y43" s="193"/>
      <c r="Z43" s="193"/>
    </row>
    <row r="44" spans="2:26" x14ac:dyDescent="0.35">
      <c r="B44" s="187" t="s">
        <v>39</v>
      </c>
      <c r="C44" s="193">
        <v>24.187110900878906</v>
      </c>
      <c r="D44" s="193">
        <v>24.079402923583984</v>
      </c>
      <c r="E44" s="193">
        <v>24.315074920654297</v>
      </c>
      <c r="F44" s="193">
        <v>23.410049438476563</v>
      </c>
      <c r="G44" s="193">
        <v>22.861953735351563</v>
      </c>
      <c r="H44" s="193">
        <v>22.044076919555664</v>
      </c>
      <c r="I44" s="193">
        <v>21.250957489013672</v>
      </c>
      <c r="J44" s="198">
        <v>21.153415679931641</v>
      </c>
      <c r="K44" s="193">
        <v>21.055873870849609</v>
      </c>
      <c r="L44" s="193">
        <v>19.916238784790039</v>
      </c>
      <c r="M44" s="193">
        <v>18.982109069824219</v>
      </c>
      <c r="N44" s="193">
        <v>19.039138793945313</v>
      </c>
      <c r="O44" s="193">
        <v>19.293371200561523</v>
      </c>
      <c r="P44" s="193">
        <v>18.592309951782227</v>
      </c>
      <c r="Q44" s="193">
        <v>18.510141372680664</v>
      </c>
      <c r="R44" s="193">
        <v>19.342800140380859</v>
      </c>
      <c r="S44" s="193">
        <v>17.71306037902832</v>
      </c>
      <c r="T44" s="193">
        <v>20.028976440429688</v>
      </c>
      <c r="U44" s="193">
        <v>19.643621444702148</v>
      </c>
      <c r="V44" s="193">
        <v>18.57042121887207</v>
      </c>
      <c r="W44" s="198">
        <v>17.555852890014648</v>
      </c>
      <c r="Y44" s="193"/>
      <c r="Z44" s="193"/>
    </row>
    <row r="45" spans="2:26" x14ac:dyDescent="0.35">
      <c r="B45" s="187" t="s">
        <v>47</v>
      </c>
      <c r="C45" s="193">
        <v>24.52642822265625</v>
      </c>
      <c r="D45" s="198">
        <v>23.737665176391602</v>
      </c>
      <c r="E45" s="198">
        <v>22.974269866943359</v>
      </c>
      <c r="F45" s="193">
        <v>22.235424041748047</v>
      </c>
      <c r="G45" s="198">
        <v>21.048152923583984</v>
      </c>
      <c r="H45" s="198">
        <v>19.924278259277344</v>
      </c>
      <c r="I45" s="193">
        <v>18.86041259765625</v>
      </c>
      <c r="J45" s="198">
        <v>18.058792114257813</v>
      </c>
      <c r="K45" s="193">
        <v>17.257173538208008</v>
      </c>
      <c r="L45" s="198">
        <v>15.269649505615234</v>
      </c>
      <c r="M45" s="193">
        <v>13.282124519348145</v>
      </c>
      <c r="N45" s="198">
        <v>13.838159561157227</v>
      </c>
      <c r="O45" s="193">
        <v>14.394195556640625</v>
      </c>
      <c r="P45" s="198">
        <v>13.269428253173828</v>
      </c>
      <c r="Q45" s="193">
        <v>12.144660949707031</v>
      </c>
      <c r="R45" s="198">
        <v>12.608997344970703</v>
      </c>
      <c r="S45" s="198">
        <v>13.091086387634277</v>
      </c>
      <c r="T45" s="193">
        <v>13.591607093811035</v>
      </c>
      <c r="U45" s="198">
        <v>10.79689884185791</v>
      </c>
      <c r="V45" s="193">
        <v>8.0021905899047852</v>
      </c>
      <c r="W45" s="198">
        <v>5.9308748245239258</v>
      </c>
      <c r="Y45" s="193"/>
      <c r="Z45" s="193"/>
    </row>
    <row r="46" spans="2:26" x14ac:dyDescent="0.35">
      <c r="B46" s="187" t="s">
        <v>34</v>
      </c>
      <c r="C46" s="193">
        <v>26.935308456420898</v>
      </c>
      <c r="D46" s="193">
        <v>25.400453567504883</v>
      </c>
      <c r="E46" s="193">
        <v>27.348258972167969</v>
      </c>
      <c r="F46" s="193">
        <v>22.210733413696289</v>
      </c>
      <c r="G46" s="193">
        <v>24.052228927612305</v>
      </c>
      <c r="H46" s="193">
        <v>23.820743560791016</v>
      </c>
      <c r="I46" s="193">
        <v>24.050685882568359</v>
      </c>
      <c r="J46" s="193">
        <v>24.44743537902832</v>
      </c>
      <c r="K46" s="193">
        <v>23.773138046264648</v>
      </c>
      <c r="L46" s="193">
        <v>22.936904907226563</v>
      </c>
      <c r="M46" s="193">
        <v>22.844123840332031</v>
      </c>
      <c r="N46" s="193">
        <v>21.947647094726563</v>
      </c>
      <c r="O46" s="193">
        <v>22.793067932128906</v>
      </c>
      <c r="P46" s="193">
        <v>23.11981201171875</v>
      </c>
      <c r="Q46" s="193">
        <v>23.688838958740234</v>
      </c>
      <c r="R46" s="193">
        <v>23.012002944946289</v>
      </c>
      <c r="S46" s="193">
        <v>22.513420104980469</v>
      </c>
      <c r="T46" s="193">
        <v>24.878913879394531</v>
      </c>
      <c r="U46" s="193">
        <v>24.558988571166992</v>
      </c>
      <c r="V46" s="193">
        <v>21.709625244140625</v>
      </c>
      <c r="W46" s="198">
        <v>19.190849304199219</v>
      </c>
      <c r="Y46" s="193"/>
      <c r="Z46" s="193"/>
    </row>
    <row r="47" spans="2:26" x14ac:dyDescent="0.35">
      <c r="B47" s="187" t="s">
        <v>45</v>
      </c>
      <c r="C47" s="193">
        <v>20.232477188110352</v>
      </c>
      <c r="D47" s="193">
        <v>21.898368835449219</v>
      </c>
      <c r="E47" s="193">
        <v>19.71527099609375</v>
      </c>
      <c r="F47" s="193">
        <v>20.289663314819336</v>
      </c>
      <c r="G47" s="193">
        <v>18.388881683349609</v>
      </c>
      <c r="H47" s="193">
        <v>18.100149154663086</v>
      </c>
      <c r="I47" s="193">
        <v>17.770160675048828</v>
      </c>
      <c r="J47" s="193">
        <v>17.093246459960938</v>
      </c>
      <c r="K47" s="193">
        <v>15.746500015258789</v>
      </c>
      <c r="L47" s="193">
        <v>15.900924682617188</v>
      </c>
      <c r="M47" s="193">
        <v>15.414279937744141</v>
      </c>
      <c r="N47" s="193">
        <v>15.166674613952637</v>
      </c>
      <c r="O47" s="193">
        <v>13.914436340332031</v>
      </c>
      <c r="P47" s="193">
        <v>13.958318710327148</v>
      </c>
      <c r="Q47" s="193">
        <v>13.85936164855957</v>
      </c>
      <c r="R47" s="193">
        <v>14.028373718261719</v>
      </c>
      <c r="S47" s="193">
        <v>14.879727363586426</v>
      </c>
      <c r="T47" s="193">
        <v>18.712263107299805</v>
      </c>
      <c r="U47" s="193">
        <v>16.404233932495117</v>
      </c>
      <c r="V47" s="193">
        <v>15.634213447570801</v>
      </c>
      <c r="W47" s="193">
        <v>14.285224914550781</v>
      </c>
      <c r="Y47" s="193"/>
      <c r="Z47" s="193"/>
    </row>
    <row r="48" spans="2:26" x14ac:dyDescent="0.35">
      <c r="B48" s="187" t="s">
        <v>42</v>
      </c>
      <c r="C48" s="193">
        <v>27.390316009521484</v>
      </c>
      <c r="D48" s="193">
        <v>28.124729156494141</v>
      </c>
      <c r="E48" s="193">
        <v>26.530986785888672</v>
      </c>
      <c r="F48" s="193">
        <v>25.531867980957031</v>
      </c>
      <c r="G48" s="193">
        <v>27.275680541992188</v>
      </c>
      <c r="H48" s="193">
        <v>27.748525619506836</v>
      </c>
      <c r="I48" s="193">
        <v>26.284385681152344</v>
      </c>
      <c r="J48" s="193">
        <v>26.496257781982422</v>
      </c>
      <c r="K48" s="193">
        <v>28.946372985839844</v>
      </c>
      <c r="L48" s="193">
        <v>29.316965103149414</v>
      </c>
      <c r="M48" s="193">
        <v>28.941011428833008</v>
      </c>
      <c r="N48" s="193">
        <v>26.334131240844727</v>
      </c>
      <c r="O48" s="193">
        <v>25.451595306396484</v>
      </c>
      <c r="P48" s="193">
        <v>23.7127685546875</v>
      </c>
      <c r="Q48" s="193">
        <v>22.355861663818359</v>
      </c>
      <c r="R48" s="193">
        <v>21.285907745361328</v>
      </c>
      <c r="S48" s="193">
        <v>19.962697982788086</v>
      </c>
      <c r="T48" s="193">
        <v>25.927192687988281</v>
      </c>
      <c r="U48" s="193">
        <v>22.693580627441406</v>
      </c>
      <c r="V48" s="193">
        <v>20.271793365478516</v>
      </c>
      <c r="W48" s="198">
        <v>18.108451843261719</v>
      </c>
      <c r="Y48" s="193"/>
      <c r="Z48" s="193"/>
    </row>
    <row r="49" spans="2:26" x14ac:dyDescent="0.35">
      <c r="B49" s="187" t="s">
        <v>35</v>
      </c>
      <c r="C49" s="193">
        <v>26.247650146484375</v>
      </c>
      <c r="D49" s="193">
        <v>25.315877914428711</v>
      </c>
      <c r="E49" s="193">
        <v>25.582992553710938</v>
      </c>
      <c r="F49" s="193">
        <v>26.702112197875977</v>
      </c>
      <c r="G49" s="193">
        <v>26.665180206298828</v>
      </c>
      <c r="H49" s="193">
        <v>25.818733215332031</v>
      </c>
      <c r="I49" s="193">
        <v>27.694272994995117</v>
      </c>
      <c r="J49" s="193">
        <v>25.876665115356445</v>
      </c>
      <c r="K49" s="193">
        <v>25.998760223388672</v>
      </c>
      <c r="L49" s="193">
        <v>23.91425895690918</v>
      </c>
      <c r="M49" s="193">
        <v>25.419008255004883</v>
      </c>
      <c r="N49" s="193">
        <v>23.049327850341797</v>
      </c>
      <c r="O49" s="193">
        <v>23.107000350952148</v>
      </c>
      <c r="P49" s="193">
        <v>23.72966194152832</v>
      </c>
      <c r="Q49" s="193">
        <v>22.28325080871582</v>
      </c>
      <c r="R49" s="193">
        <v>23.074090957641602</v>
      </c>
      <c r="S49" s="193">
        <v>23.261062622070313</v>
      </c>
      <c r="T49" s="193">
        <v>25.683143615722656</v>
      </c>
      <c r="U49" s="193">
        <v>25.928991317749023</v>
      </c>
      <c r="V49" s="193">
        <v>25.726709365844727</v>
      </c>
      <c r="W49" s="193">
        <v>24.52301025390625</v>
      </c>
      <c r="Y49" s="193"/>
      <c r="Z49" s="193"/>
    </row>
    <row r="50" spans="2:26" x14ac:dyDescent="0.35">
      <c r="B50" s="187" t="s">
        <v>33</v>
      </c>
      <c r="C50" s="193">
        <v>19.583856582641602</v>
      </c>
      <c r="D50" s="193">
        <v>23.13469123840332</v>
      </c>
      <c r="E50" s="198">
        <v>22.527362823486328</v>
      </c>
      <c r="F50" s="193">
        <v>21.920036315917969</v>
      </c>
      <c r="G50" s="198">
        <v>22.049030303955078</v>
      </c>
      <c r="H50" s="198">
        <v>22.178783416748047</v>
      </c>
      <c r="I50" s="198">
        <v>22.309299468994141</v>
      </c>
      <c r="J50" s="193">
        <v>22.440586090087891</v>
      </c>
      <c r="K50" s="193">
        <v>21.628252029418945</v>
      </c>
      <c r="L50" s="193">
        <v>22.958154678344727</v>
      </c>
      <c r="M50" s="193">
        <v>24.208894729614258</v>
      </c>
      <c r="N50" s="193">
        <v>24.710781097412109</v>
      </c>
      <c r="O50" s="193">
        <v>26.831098556518555</v>
      </c>
      <c r="P50" s="193">
        <v>23.629005432128906</v>
      </c>
      <c r="Q50" s="193">
        <v>23.876346588134766</v>
      </c>
      <c r="R50" s="193">
        <v>25.303462982177734</v>
      </c>
      <c r="S50" s="193">
        <v>26.264959335327148</v>
      </c>
      <c r="T50" s="198">
        <v>26.326877593994141</v>
      </c>
      <c r="U50" s="193">
        <v>26.3887939453125</v>
      </c>
      <c r="V50" s="193">
        <v>23.455238342285156</v>
      </c>
      <c r="W50" s="198">
        <v>20.847797393798828</v>
      </c>
      <c r="Y50" s="193"/>
      <c r="Z50" s="193"/>
    </row>
    <row r="51" spans="2:26" x14ac:dyDescent="0.35">
      <c r="B51" s="187" t="s">
        <v>32</v>
      </c>
      <c r="C51" s="199"/>
      <c r="D51" s="199"/>
      <c r="E51" s="199"/>
      <c r="F51" s="199"/>
      <c r="G51" s="199"/>
      <c r="H51" s="199"/>
      <c r="I51" s="199"/>
      <c r="J51" s="199"/>
      <c r="K51" s="199"/>
      <c r="L51" s="199"/>
      <c r="M51" s="199"/>
      <c r="N51" s="199"/>
      <c r="O51" s="199"/>
      <c r="P51" s="199"/>
      <c r="Q51" s="193">
        <v>25.358680725097656</v>
      </c>
      <c r="R51" s="193">
        <v>26.687713623046875</v>
      </c>
      <c r="S51" s="193">
        <v>25.163105010986328</v>
      </c>
      <c r="T51" s="198">
        <v>25.552265167236328</v>
      </c>
      <c r="U51" s="193">
        <v>25.941425323486328</v>
      </c>
      <c r="V51" s="237">
        <v>25.941425323486328</v>
      </c>
      <c r="W51" s="237">
        <v>25.941425323486328</v>
      </c>
      <c r="Y51" s="193"/>
      <c r="Z51" s="193"/>
    </row>
    <row r="52" spans="2:26" x14ac:dyDescent="0.35">
      <c r="B52" s="187" t="s">
        <v>31</v>
      </c>
      <c r="C52" s="193">
        <v>25.238725662231445</v>
      </c>
      <c r="D52" s="193">
        <v>21.617813110351563</v>
      </c>
      <c r="E52" s="193">
        <v>21.263576507568359</v>
      </c>
      <c r="F52" s="193">
        <v>21.827304840087891</v>
      </c>
      <c r="G52" s="193">
        <v>22.471349716186523</v>
      </c>
      <c r="H52" s="193">
        <v>25.144832611083984</v>
      </c>
      <c r="I52" s="193">
        <v>23.927602767944336</v>
      </c>
      <c r="J52" s="193">
        <v>24.214496612548828</v>
      </c>
      <c r="K52" s="193">
        <v>24.735809326171875</v>
      </c>
      <c r="L52" s="193">
        <v>25.125608444213867</v>
      </c>
      <c r="M52" s="193">
        <v>24.646450042724609</v>
      </c>
      <c r="N52" s="193">
        <v>25.719768524169922</v>
      </c>
      <c r="O52" s="193">
        <v>25.288368225097656</v>
      </c>
      <c r="P52" s="193">
        <v>24.651557922363281</v>
      </c>
      <c r="Q52" s="193">
        <v>24.973546981811523</v>
      </c>
      <c r="R52" s="193">
        <v>25.136354446411133</v>
      </c>
      <c r="S52" s="193">
        <v>23.31724739074707</v>
      </c>
      <c r="T52" s="198">
        <v>23.132257461547852</v>
      </c>
      <c r="U52" s="198">
        <v>22.948734283447266</v>
      </c>
      <c r="V52" s="193">
        <v>22.766666412353516</v>
      </c>
      <c r="W52" s="193">
        <v>25.065221786499023</v>
      </c>
      <c r="Y52" s="193"/>
      <c r="Z52" s="193"/>
    </row>
    <row r="53" spans="2:26" x14ac:dyDescent="0.35">
      <c r="B53" s="187" t="s">
        <v>40</v>
      </c>
      <c r="C53" s="199"/>
      <c r="D53" s="193">
        <v>28.230533599853516</v>
      </c>
      <c r="E53" s="193">
        <v>26.66510009765625</v>
      </c>
      <c r="F53" s="193">
        <v>27.607574462890625</v>
      </c>
      <c r="G53" s="198">
        <v>28.190956115722656</v>
      </c>
      <c r="H53" s="193">
        <v>28.774335861206055</v>
      </c>
      <c r="I53" s="198">
        <v>29.746423721313477</v>
      </c>
      <c r="J53" s="193">
        <v>30.718511581420898</v>
      </c>
      <c r="K53" s="198">
        <v>30.259502410888672</v>
      </c>
      <c r="L53" s="193">
        <v>29.800493240356445</v>
      </c>
      <c r="M53" s="198">
        <v>29.188619613647461</v>
      </c>
      <c r="N53" s="193">
        <v>28.576745986938477</v>
      </c>
      <c r="O53" s="198">
        <v>26.971405029296875</v>
      </c>
      <c r="P53" s="193">
        <v>25.366062164306641</v>
      </c>
      <c r="Q53" s="198">
        <v>24.932767868041992</v>
      </c>
      <c r="R53" s="193">
        <v>24.499473571777344</v>
      </c>
      <c r="S53" s="198">
        <v>25.111042022705078</v>
      </c>
      <c r="T53" s="193">
        <v>25.722610473632813</v>
      </c>
      <c r="U53" s="198">
        <v>23.714412689208984</v>
      </c>
      <c r="V53" s="193">
        <v>21.706216812133789</v>
      </c>
      <c r="W53" s="198">
        <v>19.868080139160156</v>
      </c>
      <c r="Y53" s="193"/>
      <c r="Z53" s="193"/>
    </row>
    <row r="54" spans="2:26" x14ac:dyDescent="0.35">
      <c r="B54" s="187" t="s">
        <v>43</v>
      </c>
      <c r="C54" s="193">
        <v>17.59663200378418</v>
      </c>
      <c r="D54" s="193">
        <v>16.453123092651367</v>
      </c>
      <c r="E54" s="193">
        <v>17.940937042236328</v>
      </c>
      <c r="F54" s="193">
        <v>16.841392517089844</v>
      </c>
      <c r="G54" s="193">
        <v>15.837926864624023</v>
      </c>
      <c r="H54" s="193">
        <v>14.377239227294922</v>
      </c>
      <c r="I54" s="193">
        <v>14.995941162109375</v>
      </c>
      <c r="J54" s="193">
        <v>13.019922256469727</v>
      </c>
      <c r="K54" s="193">
        <v>14.472837448120117</v>
      </c>
      <c r="L54" s="193">
        <v>12.902566909790039</v>
      </c>
      <c r="M54" s="193">
        <v>11.964855194091797</v>
      </c>
      <c r="N54" s="193">
        <v>10.928615570068359</v>
      </c>
      <c r="O54" s="193">
        <v>10.789382934570313</v>
      </c>
      <c r="P54" s="193">
        <v>9.9543170928955078</v>
      </c>
      <c r="Q54" s="193">
        <v>10.177567481994629</v>
      </c>
      <c r="R54" s="193">
        <v>9.0083036422729492</v>
      </c>
      <c r="S54" s="193">
        <v>9.2068519592285156</v>
      </c>
      <c r="T54" s="198">
        <v>9.6165342330932617</v>
      </c>
      <c r="U54" s="198">
        <v>10.044445991516113</v>
      </c>
      <c r="V54" s="193">
        <v>10.491399765014648</v>
      </c>
      <c r="W54" s="198">
        <v>10.95824146270752</v>
      </c>
      <c r="Y54" s="193"/>
      <c r="Z54" s="193"/>
    </row>
    <row r="55" spans="2:26" x14ac:dyDescent="0.35">
      <c r="B55" s="187" t="s">
        <v>37</v>
      </c>
      <c r="C55" s="193">
        <v>26.549615859985352</v>
      </c>
      <c r="D55" s="193">
        <v>26.959007263183594</v>
      </c>
      <c r="E55" s="193">
        <v>26.376331329345703</v>
      </c>
      <c r="F55" s="193">
        <v>25.781492233276367</v>
      </c>
      <c r="G55" s="193">
        <v>24.946033477783203</v>
      </c>
      <c r="H55" s="193">
        <v>24.539430618286133</v>
      </c>
      <c r="I55" s="193">
        <v>21.329034805297852</v>
      </c>
      <c r="J55" s="193">
        <v>20.19951057434082</v>
      </c>
      <c r="K55" s="193">
        <v>22.834062576293945</v>
      </c>
      <c r="L55" s="193">
        <v>22.219751358032227</v>
      </c>
      <c r="M55" s="193">
        <v>21.910720825195313</v>
      </c>
      <c r="N55" s="193">
        <v>22.156919479370117</v>
      </c>
      <c r="O55" s="193">
        <v>22.409946441650391</v>
      </c>
      <c r="P55" s="193">
        <v>21.096639633178711</v>
      </c>
      <c r="Q55" s="193">
        <v>22.17463493347168</v>
      </c>
      <c r="R55" s="193">
        <v>21.958845138549805</v>
      </c>
      <c r="S55" s="193">
        <v>21.402103424072266</v>
      </c>
      <c r="T55" s="193">
        <v>26.611644744873047</v>
      </c>
      <c r="U55" s="193">
        <v>26.276815414428711</v>
      </c>
      <c r="V55" s="193">
        <v>25.205045700073242</v>
      </c>
      <c r="W55" s="198">
        <v>24.176990509033203</v>
      </c>
      <c r="Y55" s="193"/>
      <c r="Z55" s="193"/>
    </row>
    <row r="56" spans="2:26" x14ac:dyDescent="0.35">
      <c r="B56" s="187" t="s">
        <v>38</v>
      </c>
      <c r="C56" s="193">
        <v>24.827672958374023</v>
      </c>
      <c r="D56" s="193">
        <v>26.736730575561523</v>
      </c>
      <c r="E56" s="193">
        <v>25.157958984375</v>
      </c>
      <c r="F56" s="193">
        <v>23.99897575378418</v>
      </c>
      <c r="G56" s="193">
        <v>24.774364471435547</v>
      </c>
      <c r="H56" s="193">
        <v>24.475152969360352</v>
      </c>
      <c r="I56" s="193">
        <v>21.062740325927734</v>
      </c>
      <c r="J56" s="193">
        <v>19.792831420898438</v>
      </c>
      <c r="K56" s="193">
        <v>19.51426887512207</v>
      </c>
      <c r="L56" s="193">
        <v>18.080142974853516</v>
      </c>
      <c r="M56" s="193">
        <v>18.317001342773438</v>
      </c>
      <c r="N56" s="193">
        <v>16.63810920715332</v>
      </c>
      <c r="O56" s="193">
        <v>15.717448234558105</v>
      </c>
      <c r="P56" s="193">
        <v>19.927719116210938</v>
      </c>
      <c r="Q56" s="193">
        <v>19.372299194335938</v>
      </c>
      <c r="R56" s="193">
        <v>16.144527435302734</v>
      </c>
      <c r="S56" s="193">
        <v>17.142047882080078</v>
      </c>
      <c r="T56" s="193">
        <v>19.56251335144043</v>
      </c>
      <c r="U56" s="193">
        <v>19.53570556640625</v>
      </c>
      <c r="V56" s="193">
        <v>18.956794738769531</v>
      </c>
      <c r="W56" s="198">
        <v>18.395038604736328</v>
      </c>
      <c r="Y56" s="193"/>
      <c r="Z56" s="193"/>
    </row>
    <row r="57" spans="2:26" x14ac:dyDescent="0.35">
      <c r="B57" s="187" t="s">
        <v>36</v>
      </c>
      <c r="C57" s="193">
        <v>26.592439651489258</v>
      </c>
      <c r="D57" s="193">
        <v>29.330665588378906</v>
      </c>
      <c r="E57" s="193">
        <v>28.630033493041992</v>
      </c>
      <c r="F57" s="193">
        <v>30.840646743774414</v>
      </c>
      <c r="G57" s="193">
        <v>31.429758071899414</v>
      </c>
      <c r="H57" s="193">
        <v>29.746971130371094</v>
      </c>
      <c r="I57" s="193">
        <v>29.420948028564453</v>
      </c>
      <c r="J57" s="193">
        <v>28.542270660400391</v>
      </c>
      <c r="K57" s="193">
        <v>32.268283843994141</v>
      </c>
      <c r="L57" s="193">
        <v>31.364419937133789</v>
      </c>
      <c r="M57" s="193">
        <v>30.711528778076172</v>
      </c>
      <c r="N57" s="193">
        <v>30.953285217285156</v>
      </c>
      <c r="O57" s="193">
        <v>31.63670539855957</v>
      </c>
      <c r="P57" s="193">
        <v>29.288789749145508</v>
      </c>
      <c r="Q57" s="193">
        <v>29.577552795410156</v>
      </c>
      <c r="R57" s="193">
        <v>28.159633636474609</v>
      </c>
      <c r="S57" s="193">
        <v>28.522609710693359</v>
      </c>
      <c r="T57" s="193">
        <v>24.419033050537109</v>
      </c>
      <c r="U57" s="193">
        <v>24.470205307006836</v>
      </c>
      <c r="V57" s="193">
        <v>23.633247375488281</v>
      </c>
      <c r="W57" s="193">
        <v>23.091104507446289</v>
      </c>
      <c r="Y57" s="193"/>
      <c r="Z57" s="193"/>
    </row>
    <row r="58" spans="2:26" x14ac:dyDescent="0.35">
      <c r="B58" s="187" t="s">
        <v>46</v>
      </c>
      <c r="C58" s="193">
        <v>23.439687728881836</v>
      </c>
      <c r="D58" s="193">
        <v>22.164831161499023</v>
      </c>
      <c r="E58" s="193">
        <v>19.436775207519531</v>
      </c>
      <c r="F58" s="193">
        <v>19.40281867980957</v>
      </c>
      <c r="G58" s="193">
        <v>18.065956115722656</v>
      </c>
      <c r="H58" s="193">
        <v>16.686208724975586</v>
      </c>
      <c r="I58" s="193">
        <v>14.489025115966797</v>
      </c>
      <c r="J58" s="193">
        <v>14.635176658630371</v>
      </c>
      <c r="K58" s="193">
        <v>11.45377254486084</v>
      </c>
      <c r="L58" s="193">
        <v>10.370741844177246</v>
      </c>
      <c r="M58" s="193">
        <v>9.9814338684082031</v>
      </c>
      <c r="N58" s="193">
        <v>9.1623029708862305</v>
      </c>
      <c r="O58" s="193">
        <v>8.8388557434082031</v>
      </c>
      <c r="P58" s="193">
        <v>9.1115398406982422</v>
      </c>
      <c r="Q58" s="193">
        <v>8.0856437683105469</v>
      </c>
      <c r="R58" s="193">
        <v>8.7572975158691406</v>
      </c>
      <c r="S58" s="193">
        <v>9.0725812911987305</v>
      </c>
      <c r="T58" s="193">
        <v>11.151027679443359</v>
      </c>
      <c r="U58" s="193">
        <v>10.096809387207031</v>
      </c>
      <c r="V58" s="193">
        <v>10.314765930175781</v>
      </c>
      <c r="W58" s="198">
        <v>10.53742790222168</v>
      </c>
      <c r="Y58" s="193"/>
      <c r="Z58" s="193"/>
    </row>
    <row r="59" spans="2:26" x14ac:dyDescent="0.35">
      <c r="B59" s="197" t="s">
        <v>30</v>
      </c>
      <c r="C59" s="193">
        <v>30.183271408081055</v>
      </c>
      <c r="D59" s="195">
        <v>28.839504241943359</v>
      </c>
      <c r="E59" s="195">
        <v>26.629961013793945</v>
      </c>
      <c r="F59" s="195">
        <v>23.002622604370117</v>
      </c>
      <c r="G59" s="195">
        <v>18.286838531494141</v>
      </c>
      <c r="H59" s="195">
        <v>18.340126037597656</v>
      </c>
      <c r="I59" s="195">
        <v>18.439153671264648</v>
      </c>
      <c r="J59" s="195">
        <v>19.611307144165039</v>
      </c>
      <c r="K59" s="195">
        <v>19.705734252929688</v>
      </c>
      <c r="L59" s="195">
        <v>16.01618766784668</v>
      </c>
      <c r="M59" s="195">
        <v>17.943737030029297</v>
      </c>
      <c r="N59" s="195">
        <v>16.117481231689453</v>
      </c>
      <c r="O59" s="195">
        <v>19.957935333251953</v>
      </c>
      <c r="P59" s="195">
        <v>27.126041412353516</v>
      </c>
      <c r="Q59" s="195">
        <v>20.817943572998047</v>
      </c>
      <c r="R59" s="195">
        <v>5.4917330741882324</v>
      </c>
      <c r="S59" s="196">
        <v>10.093156814575195</v>
      </c>
      <c r="T59" s="195">
        <v>14.694580078125</v>
      </c>
      <c r="U59" s="195">
        <v>17.13670539855957</v>
      </c>
      <c r="V59" s="238">
        <v>17.13670539855957</v>
      </c>
      <c r="W59" s="238">
        <v>17.13670539855957</v>
      </c>
      <c r="Y59" s="193"/>
      <c r="Z59" s="193"/>
    </row>
    <row r="60" spans="2:26" x14ac:dyDescent="0.35">
      <c r="B60" s="189" t="s">
        <v>177</v>
      </c>
      <c r="C60" s="341">
        <v>24.757639843523286</v>
      </c>
      <c r="D60" s="194">
        <v>25.618402436402516</v>
      </c>
      <c r="E60" s="194">
        <v>25.354223748077416</v>
      </c>
      <c r="F60" s="194">
        <v>24.548331920654881</v>
      </c>
      <c r="G60" s="194">
        <v>24.374113532152201</v>
      </c>
      <c r="H60" s="194">
        <v>23.993255383640754</v>
      </c>
      <c r="I60" s="194">
        <v>23.391704729160551</v>
      </c>
      <c r="J60" s="194">
        <v>23.371138441250825</v>
      </c>
      <c r="K60" s="194">
        <v>23.058302809125102</v>
      </c>
      <c r="L60" s="194">
        <v>21.949616778394532</v>
      </c>
      <c r="M60" s="194">
        <v>21.287243131396956</v>
      </c>
      <c r="N60" s="194">
        <v>21.103950659350307</v>
      </c>
      <c r="O60" s="194">
        <v>21.392135924517209</v>
      </c>
      <c r="P60" s="194">
        <v>20.580076328757848</v>
      </c>
      <c r="Q60" s="194">
        <v>20.042475417332149</v>
      </c>
      <c r="R60" s="194">
        <v>19.583253542426913</v>
      </c>
      <c r="S60" s="194">
        <v>19.350484742807193</v>
      </c>
      <c r="T60" s="194">
        <v>21.50305710307445</v>
      </c>
      <c r="U60" s="194">
        <v>20.77521887369187</v>
      </c>
      <c r="V60" s="194">
        <v>19.298074420374096</v>
      </c>
      <c r="W60" s="194">
        <v>17.974158375896259</v>
      </c>
    </row>
    <row r="61" spans="2:26" ht="15" thickBot="1" x14ac:dyDescent="0.4">
      <c r="B61" s="192" t="s">
        <v>176</v>
      </c>
      <c r="C61" s="191">
        <v>24.421290034615307</v>
      </c>
      <c r="D61" s="191">
        <v>25.461926059874962</v>
      </c>
      <c r="E61" s="191">
        <v>25.292250312653206</v>
      </c>
      <c r="F61" s="191">
        <v>24.62342020024948</v>
      </c>
      <c r="G61" s="191">
        <v>24.669824376618912</v>
      </c>
      <c r="H61" s="191">
        <v>24.267876072309697</v>
      </c>
      <c r="I61" s="191">
        <v>23.632292357522438</v>
      </c>
      <c r="J61" s="191">
        <v>23.553785502176023</v>
      </c>
      <c r="K61" s="191">
        <v>23.221165646565158</v>
      </c>
      <c r="L61" s="191">
        <v>22.237854016349743</v>
      </c>
      <c r="M61" s="191">
        <v>21.449665728143145</v>
      </c>
      <c r="N61" s="191">
        <v>21.3461859921062</v>
      </c>
      <c r="O61" s="191">
        <v>21.461807274658586</v>
      </c>
      <c r="P61" s="191">
        <v>20.262082996353705</v>
      </c>
      <c r="Q61" s="191">
        <v>20.004855890493324</v>
      </c>
      <c r="R61" s="191">
        <v>20.266861668152615</v>
      </c>
      <c r="S61" s="191">
        <v>19.799576422339619</v>
      </c>
      <c r="T61" s="191">
        <v>21.833350078098878</v>
      </c>
      <c r="U61" s="191">
        <v>20.951730512926908</v>
      </c>
      <c r="V61" s="191">
        <v>19.402926798038695</v>
      </c>
      <c r="W61" s="191">
        <v>18.014784911656605</v>
      </c>
    </row>
    <row r="62" spans="2:26" ht="15" thickTop="1" x14ac:dyDescent="0.35">
      <c r="C62" s="188"/>
      <c r="D62" s="188"/>
      <c r="E62" s="188"/>
      <c r="F62" s="188"/>
      <c r="G62" s="188"/>
      <c r="H62" s="188"/>
      <c r="I62" s="188"/>
      <c r="J62" s="188"/>
      <c r="K62" s="188"/>
      <c r="L62" s="188"/>
      <c r="M62" s="188"/>
      <c r="N62" s="188"/>
      <c r="O62" s="188"/>
      <c r="P62" s="188"/>
      <c r="Q62" s="188"/>
      <c r="R62" s="188"/>
      <c r="S62" s="188"/>
      <c r="T62" s="188"/>
      <c r="U62" s="188"/>
      <c r="V62" s="188"/>
      <c r="W62" s="188"/>
    </row>
    <row r="63" spans="2:26" x14ac:dyDescent="0.35">
      <c r="C63" s="188"/>
      <c r="D63" s="188"/>
      <c r="E63" s="188"/>
      <c r="F63" s="188"/>
      <c r="G63" s="188"/>
      <c r="H63" s="188"/>
      <c r="I63" s="188"/>
      <c r="J63" s="188"/>
      <c r="K63" s="188"/>
      <c r="L63" s="188"/>
      <c r="M63" s="188"/>
      <c r="N63" s="188"/>
      <c r="O63" s="188"/>
      <c r="P63" s="188"/>
      <c r="Q63" s="188"/>
      <c r="R63" s="188"/>
      <c r="S63" s="188"/>
      <c r="T63" s="188"/>
      <c r="U63" s="188"/>
      <c r="V63" s="188"/>
      <c r="W63" s="188"/>
    </row>
    <row r="64" spans="2:26" x14ac:dyDescent="0.35">
      <c r="B64" s="189"/>
      <c r="C64" s="190"/>
      <c r="D64" s="190"/>
      <c r="E64" s="190"/>
      <c r="F64" s="190"/>
      <c r="G64" s="190"/>
      <c r="H64" s="190"/>
      <c r="I64" s="190"/>
      <c r="J64" s="190"/>
      <c r="K64" s="190"/>
      <c r="L64" s="190"/>
      <c r="M64" s="190"/>
      <c r="N64" s="190"/>
      <c r="O64" s="190"/>
      <c r="P64" s="190"/>
      <c r="Q64" s="190"/>
      <c r="R64" s="190"/>
      <c r="S64" s="190"/>
      <c r="T64" s="190"/>
      <c r="U64" s="190"/>
      <c r="V64" s="190"/>
      <c r="W64" s="190"/>
    </row>
    <row r="65" spans="1:26" x14ac:dyDescent="0.35">
      <c r="B65" s="189"/>
      <c r="C65" s="190"/>
      <c r="D65" s="190"/>
      <c r="E65" s="190"/>
      <c r="F65" s="190"/>
      <c r="G65" s="190"/>
      <c r="H65" s="190"/>
      <c r="I65" s="190"/>
      <c r="J65" s="190"/>
      <c r="K65" s="190"/>
      <c r="L65" s="190"/>
      <c r="M65" s="190"/>
      <c r="N65" s="190"/>
      <c r="O65" s="190"/>
      <c r="P65" s="190"/>
      <c r="Q65" s="190"/>
      <c r="R65" s="190"/>
      <c r="S65" s="190"/>
      <c r="T65" s="190"/>
      <c r="U65" s="190"/>
      <c r="V65" s="190"/>
      <c r="W65" s="190"/>
    </row>
    <row r="66" spans="1:26" x14ac:dyDescent="0.35">
      <c r="B66" s="189"/>
      <c r="C66" s="190"/>
      <c r="D66" s="190"/>
      <c r="E66" s="190"/>
      <c r="F66" s="190"/>
      <c r="G66" s="190"/>
      <c r="H66" s="190"/>
      <c r="I66" s="190"/>
      <c r="J66" s="190"/>
      <c r="K66" s="190"/>
      <c r="L66" s="190"/>
      <c r="M66" s="190"/>
      <c r="N66" s="190"/>
      <c r="O66" s="190"/>
      <c r="P66" s="190"/>
      <c r="Q66" s="190"/>
      <c r="R66" s="190"/>
      <c r="S66" s="190"/>
      <c r="T66" s="190"/>
      <c r="U66" s="190"/>
      <c r="V66" s="190"/>
      <c r="W66" s="190"/>
    </row>
    <row r="67" spans="1:26" x14ac:dyDescent="0.35">
      <c r="C67" s="188"/>
      <c r="D67" s="188"/>
      <c r="E67" s="188"/>
      <c r="F67" s="188"/>
      <c r="G67" s="188"/>
      <c r="H67" s="188"/>
      <c r="I67" s="188"/>
      <c r="J67" s="188"/>
      <c r="K67" s="188"/>
      <c r="L67" s="188"/>
      <c r="M67" s="188"/>
      <c r="N67" s="188"/>
      <c r="O67" s="188"/>
      <c r="P67" s="188"/>
      <c r="Q67" s="188"/>
      <c r="R67" s="188"/>
      <c r="S67" s="188"/>
      <c r="T67" s="188"/>
      <c r="U67" s="188"/>
      <c r="V67" s="188"/>
      <c r="W67" s="188"/>
    </row>
    <row r="68" spans="1:26" x14ac:dyDescent="0.35">
      <c r="B68" s="189"/>
      <c r="C68" s="188"/>
      <c r="D68" s="188"/>
      <c r="E68" s="188"/>
      <c r="F68" s="188"/>
      <c r="G68" s="188"/>
      <c r="H68" s="188"/>
      <c r="I68" s="188"/>
      <c r="J68" s="188"/>
      <c r="K68" s="188"/>
      <c r="L68" s="188"/>
      <c r="M68" s="188"/>
      <c r="N68" s="188"/>
      <c r="O68" s="188"/>
      <c r="P68" s="188"/>
      <c r="Q68" s="188"/>
      <c r="R68" s="188"/>
      <c r="S68" s="188"/>
      <c r="T68" s="188"/>
      <c r="U68" s="188"/>
      <c r="V68" s="188"/>
      <c r="W68" s="188"/>
    </row>
    <row r="69" spans="1:26" x14ac:dyDescent="0.35">
      <c r="B69" s="189"/>
      <c r="C69" s="188"/>
      <c r="D69" s="188"/>
      <c r="E69" s="188"/>
      <c r="F69" s="188"/>
      <c r="G69" s="188"/>
      <c r="H69" s="188"/>
      <c r="I69" s="188"/>
      <c r="J69" s="188"/>
      <c r="K69" s="188"/>
      <c r="L69" s="188"/>
      <c r="M69" s="188"/>
      <c r="N69" s="188"/>
      <c r="O69" s="188"/>
      <c r="P69" s="188"/>
      <c r="Q69" s="188"/>
      <c r="R69" s="188"/>
      <c r="S69" s="188"/>
      <c r="T69" s="188"/>
      <c r="U69" s="188"/>
      <c r="V69" s="188"/>
      <c r="W69" s="188"/>
    </row>
    <row r="70" spans="1:26" ht="15" thickBot="1" x14ac:dyDescent="0.4">
      <c r="A70" s="189"/>
      <c r="B70" s="192" t="s">
        <v>199</v>
      </c>
      <c r="C70" s="202"/>
      <c r="D70" s="202"/>
      <c r="E70" s="202"/>
      <c r="F70" s="202"/>
      <c r="G70" s="202"/>
      <c r="H70" s="202"/>
      <c r="I70" s="202"/>
      <c r="J70" s="202"/>
      <c r="K70" s="202"/>
      <c r="L70" s="202"/>
      <c r="M70" s="202"/>
      <c r="N70" s="202"/>
      <c r="O70" s="202"/>
      <c r="P70" s="202"/>
      <c r="Q70" s="202"/>
      <c r="R70" s="202"/>
      <c r="S70" s="202"/>
      <c r="T70" s="202"/>
      <c r="U70" s="202"/>
      <c r="V70" s="202"/>
      <c r="W70" s="202"/>
    </row>
    <row r="71" spans="1:26" ht="15" thickTop="1" x14ac:dyDescent="0.35">
      <c r="B71" s="201" t="s">
        <v>0</v>
      </c>
      <c r="C71" s="200" t="s">
        <v>198</v>
      </c>
      <c r="D71" s="200" t="s">
        <v>197</v>
      </c>
      <c r="E71" s="200" t="s">
        <v>196</v>
      </c>
      <c r="F71" s="200" t="s">
        <v>195</v>
      </c>
      <c r="G71" s="200" t="s">
        <v>194</v>
      </c>
      <c r="H71" s="200" t="s">
        <v>193</v>
      </c>
      <c r="I71" s="200" t="s">
        <v>192</v>
      </c>
      <c r="J71" s="200" t="s">
        <v>191</v>
      </c>
      <c r="K71" s="200" t="s">
        <v>190</v>
      </c>
      <c r="L71" s="200" t="s">
        <v>189</v>
      </c>
      <c r="M71" s="200" t="s">
        <v>188</v>
      </c>
      <c r="N71" s="200" t="s">
        <v>187</v>
      </c>
      <c r="O71" s="200" t="s">
        <v>186</v>
      </c>
      <c r="P71" s="200" t="s">
        <v>185</v>
      </c>
      <c r="Q71" s="200" t="s">
        <v>184</v>
      </c>
      <c r="R71" s="200" t="s">
        <v>183</v>
      </c>
      <c r="S71" s="200" t="s">
        <v>182</v>
      </c>
      <c r="T71" s="200" t="s">
        <v>181</v>
      </c>
      <c r="U71" s="200" t="s">
        <v>180</v>
      </c>
      <c r="V71" s="200" t="s">
        <v>179</v>
      </c>
      <c r="W71" s="200" t="s">
        <v>178</v>
      </c>
    </row>
    <row r="72" spans="1:26" x14ac:dyDescent="0.35">
      <c r="B72" s="187" t="s">
        <v>44</v>
      </c>
      <c r="C72" s="193">
        <v>80.181297302246094</v>
      </c>
      <c r="D72" s="193">
        <v>74.628303527832031</v>
      </c>
      <c r="E72" s="193">
        <v>69.6734619140625</v>
      </c>
      <c r="F72" s="193">
        <v>64.746749877929688</v>
      </c>
      <c r="G72" s="193">
        <v>53.451377868652344</v>
      </c>
      <c r="H72" s="193">
        <v>48.945365905761719</v>
      </c>
      <c r="I72" s="193">
        <v>42.124416351318359</v>
      </c>
      <c r="J72" s="193">
        <v>35.802543640136719</v>
      </c>
      <c r="K72" s="193">
        <v>27.230607986450195</v>
      </c>
      <c r="L72" s="193">
        <v>21.623516082763672</v>
      </c>
      <c r="M72" s="193">
        <v>16.495676040649414</v>
      </c>
      <c r="N72" s="193">
        <v>19.658725738525391</v>
      </c>
      <c r="O72" s="193">
        <v>23.121952056884766</v>
      </c>
      <c r="P72" s="193">
        <v>18.903919219970703</v>
      </c>
      <c r="Q72" s="193">
        <v>15.894489288330078</v>
      </c>
      <c r="R72" s="193">
        <v>18.309366226196289</v>
      </c>
      <c r="S72" s="193">
        <v>20.853439331054688</v>
      </c>
      <c r="T72" s="193">
        <v>25.708707809448242</v>
      </c>
      <c r="U72" s="193">
        <v>23.364168167114258</v>
      </c>
      <c r="V72" s="193">
        <v>20.98236083984375</v>
      </c>
      <c r="W72" s="198">
        <v>18.843360900878906</v>
      </c>
      <c r="Y72" s="193"/>
      <c r="Z72" s="193"/>
    </row>
    <row r="73" spans="1:26" x14ac:dyDescent="0.35">
      <c r="B73" s="187" t="s">
        <v>41</v>
      </c>
      <c r="C73" s="193">
        <v>42.593605041503906</v>
      </c>
      <c r="D73" s="198">
        <v>46.261856079101563</v>
      </c>
      <c r="E73" s="193">
        <v>49.930103302001953</v>
      </c>
      <c r="F73" s="193">
        <v>45.524200439453125</v>
      </c>
      <c r="G73" s="193">
        <v>44.063262939453125</v>
      </c>
      <c r="H73" s="193">
        <v>36.030048370361328</v>
      </c>
      <c r="I73" s="193">
        <v>32.605022430419922</v>
      </c>
      <c r="J73" s="198">
        <v>29.915428161621094</v>
      </c>
      <c r="K73" s="193">
        <v>27.225833892822266</v>
      </c>
      <c r="L73" s="193">
        <v>27.9244384765625</v>
      </c>
      <c r="M73" s="193">
        <v>24.77093505859375</v>
      </c>
      <c r="N73" s="193">
        <v>24.327859878540039</v>
      </c>
      <c r="O73" s="193">
        <v>24.925180435180664</v>
      </c>
      <c r="P73" s="193">
        <v>25.234722137451172</v>
      </c>
      <c r="Q73" s="193">
        <v>25.377649307250977</v>
      </c>
      <c r="R73" s="193">
        <v>23.268091201782227</v>
      </c>
      <c r="S73" s="193">
        <v>19.293706893920898</v>
      </c>
      <c r="T73" s="193">
        <v>23.851003646850586</v>
      </c>
      <c r="U73" s="193">
        <v>20.545166015625</v>
      </c>
      <c r="V73" s="193">
        <v>21.749509811401367</v>
      </c>
      <c r="W73" s="198">
        <v>23.024452209472656</v>
      </c>
      <c r="Y73" s="193"/>
      <c r="Z73" s="193"/>
    </row>
    <row r="74" spans="1:26" x14ac:dyDescent="0.35">
      <c r="B74" s="187" t="s">
        <v>39</v>
      </c>
      <c r="C74" s="193">
        <v>54.42401123046875</v>
      </c>
      <c r="D74" s="193">
        <v>52.578014373779297</v>
      </c>
      <c r="E74" s="193">
        <v>51.275669097900391</v>
      </c>
      <c r="F74" s="193">
        <v>48.169185638427734</v>
      </c>
      <c r="G74" s="193">
        <v>45.344509124755859</v>
      </c>
      <c r="H74" s="193">
        <v>42.017601013183594</v>
      </c>
      <c r="I74" s="193">
        <v>40.354255676269531</v>
      </c>
      <c r="J74" s="198">
        <v>38.505668640136719</v>
      </c>
      <c r="K74" s="193">
        <v>36.657081604003906</v>
      </c>
      <c r="L74" s="193">
        <v>33.156471252441406</v>
      </c>
      <c r="M74" s="193">
        <v>31.864336013793945</v>
      </c>
      <c r="N74" s="193">
        <v>30.465847015380859</v>
      </c>
      <c r="O74" s="193">
        <v>32.067531585693359</v>
      </c>
      <c r="P74" s="193">
        <v>32.099849700927734</v>
      </c>
      <c r="Q74" s="193">
        <v>32.1055908203125</v>
      </c>
      <c r="R74" s="193">
        <v>33.379123687744141</v>
      </c>
      <c r="S74" s="193">
        <v>30.784809112548828</v>
      </c>
      <c r="T74" s="193">
        <v>30.961460113525391</v>
      </c>
      <c r="U74" s="193">
        <v>35.578147888183594</v>
      </c>
      <c r="V74" s="193">
        <v>29.435735702514648</v>
      </c>
      <c r="W74" s="198">
        <v>24.353784561157227</v>
      </c>
      <c r="Y74" s="193"/>
      <c r="Z74" s="193"/>
    </row>
    <row r="75" spans="1:26" x14ac:dyDescent="0.35">
      <c r="B75" s="187" t="s">
        <v>47</v>
      </c>
      <c r="C75" s="193">
        <v>38.970500946044922</v>
      </c>
      <c r="D75" s="198">
        <v>36.434745788574219</v>
      </c>
      <c r="E75" s="198">
        <v>34.063987731933594</v>
      </c>
      <c r="F75" s="193">
        <v>31.847488403320313</v>
      </c>
      <c r="G75" s="198">
        <v>29.84208869934082</v>
      </c>
      <c r="H75" s="198">
        <v>27.962966918945313</v>
      </c>
      <c r="I75" s="193">
        <v>26.202171325683594</v>
      </c>
      <c r="J75" s="198">
        <v>24.995223999023438</v>
      </c>
      <c r="K75" s="193">
        <v>23.788274765014648</v>
      </c>
      <c r="L75" s="198">
        <v>20.800542831420898</v>
      </c>
      <c r="M75" s="193">
        <v>17.812810897827148</v>
      </c>
      <c r="N75" s="198">
        <v>18.236141204833984</v>
      </c>
      <c r="O75" s="193">
        <v>18.65947151184082</v>
      </c>
      <c r="P75" s="198">
        <v>17.245492935180664</v>
      </c>
      <c r="Q75" s="193">
        <v>15.831515312194824</v>
      </c>
      <c r="R75" s="198">
        <v>17.416128158569336</v>
      </c>
      <c r="S75" s="198">
        <v>19.159347534179688</v>
      </c>
      <c r="T75" s="193">
        <v>21.077051162719727</v>
      </c>
      <c r="U75" s="198">
        <v>16.148113250732422</v>
      </c>
      <c r="V75" s="193">
        <v>11.219173431396484</v>
      </c>
      <c r="W75" s="198">
        <v>7.7947096824645996</v>
      </c>
      <c r="Y75" s="193"/>
      <c r="Z75" s="193"/>
    </row>
    <row r="76" spans="1:26" x14ac:dyDescent="0.35">
      <c r="B76" s="187" t="s">
        <v>34</v>
      </c>
      <c r="C76" s="193">
        <v>65.505233764648438</v>
      </c>
      <c r="D76" s="193">
        <v>65.32452392578125</v>
      </c>
      <c r="E76" s="193">
        <v>61.318134307861328</v>
      </c>
      <c r="F76" s="193">
        <v>64.573745727539063</v>
      </c>
      <c r="G76" s="193">
        <v>63.358867645263672</v>
      </c>
      <c r="H76" s="193">
        <v>54.211826324462891</v>
      </c>
      <c r="I76" s="193">
        <v>53.452430725097656</v>
      </c>
      <c r="J76" s="193">
        <v>50.954963684082031</v>
      </c>
      <c r="K76" s="193">
        <v>47.093738555908203</v>
      </c>
      <c r="L76" s="193">
        <v>46.683910369873047</v>
      </c>
      <c r="M76" s="193">
        <v>44.009597778320313</v>
      </c>
      <c r="N76" s="193">
        <v>41.915290832519531</v>
      </c>
      <c r="O76" s="193">
        <v>41.998088836669922</v>
      </c>
      <c r="P76" s="193">
        <v>41.7420654296875</v>
      </c>
      <c r="Q76" s="193">
        <v>41.755153656005859</v>
      </c>
      <c r="R76" s="193">
        <v>41.643383026123047</v>
      </c>
      <c r="S76" s="193">
        <v>42.172607421875</v>
      </c>
      <c r="T76" s="193">
        <v>46.499851226806641</v>
      </c>
      <c r="U76" s="193">
        <v>45.010330200195313</v>
      </c>
      <c r="V76" s="193">
        <v>41.222324371337891</v>
      </c>
      <c r="W76" s="198">
        <v>37.75311279296875</v>
      </c>
      <c r="Y76" s="193"/>
      <c r="Z76" s="193"/>
    </row>
    <row r="77" spans="1:26" x14ac:dyDescent="0.35">
      <c r="B77" s="187" t="s">
        <v>45</v>
      </c>
      <c r="C77" s="193">
        <v>34.271766662597656</v>
      </c>
      <c r="D77" s="193">
        <v>35.800930023193359</v>
      </c>
      <c r="E77" s="193">
        <v>32.126998901367188</v>
      </c>
      <c r="F77" s="193">
        <v>31.900516510009766</v>
      </c>
      <c r="G77" s="193">
        <v>27.102697372436523</v>
      </c>
      <c r="H77" s="193">
        <v>25.561670303344727</v>
      </c>
      <c r="I77" s="193">
        <v>25.654098510742188</v>
      </c>
      <c r="J77" s="193">
        <v>24.893825531005859</v>
      </c>
      <c r="K77" s="193">
        <v>26.389434814453125</v>
      </c>
      <c r="L77" s="193">
        <v>24.036725997924805</v>
      </c>
      <c r="M77" s="193">
        <v>23.633201599121094</v>
      </c>
      <c r="N77" s="193">
        <v>22.614435195922852</v>
      </c>
      <c r="O77" s="193">
        <v>21.229366302490234</v>
      </c>
      <c r="P77" s="193">
        <v>21.012430191040039</v>
      </c>
      <c r="Q77" s="193">
        <v>20.445932388305664</v>
      </c>
      <c r="R77" s="193">
        <v>21.157680511474609</v>
      </c>
      <c r="S77" s="193">
        <v>21.6925048828125</v>
      </c>
      <c r="T77" s="193">
        <v>30.837089538574219</v>
      </c>
      <c r="U77" s="193">
        <v>23.914463043212891</v>
      </c>
      <c r="V77" s="193">
        <v>22.723045349121094</v>
      </c>
      <c r="W77" s="193">
        <v>20.874841690063477</v>
      </c>
      <c r="Y77" s="193"/>
      <c r="Z77" s="193"/>
    </row>
    <row r="78" spans="1:26" x14ac:dyDescent="0.35">
      <c r="B78" s="187" t="s">
        <v>42</v>
      </c>
      <c r="C78" s="193">
        <v>56.721168518066406</v>
      </c>
      <c r="D78" s="193">
        <v>64.326515197753906</v>
      </c>
      <c r="E78" s="193">
        <v>56.766468048095703</v>
      </c>
      <c r="F78" s="193">
        <v>53.332321166992188</v>
      </c>
      <c r="G78" s="193">
        <v>53.061874389648438</v>
      </c>
      <c r="H78" s="193">
        <v>52.904289245605469</v>
      </c>
      <c r="I78" s="193">
        <v>51.000095367431641</v>
      </c>
      <c r="J78" s="193">
        <v>51.353370666503906</v>
      </c>
      <c r="K78" s="193">
        <v>51.803058624267578</v>
      </c>
      <c r="L78" s="193">
        <v>52.807640075683594</v>
      </c>
      <c r="M78" s="193">
        <v>51.093090057373047</v>
      </c>
      <c r="N78" s="193">
        <v>45.834613800048828</v>
      </c>
      <c r="O78" s="193">
        <v>41.197288513183594</v>
      </c>
      <c r="P78" s="193">
        <v>39.012348175048828</v>
      </c>
      <c r="Q78" s="193">
        <v>33.117446899414063</v>
      </c>
      <c r="R78" s="193">
        <v>30.914693832397461</v>
      </c>
      <c r="S78" s="193">
        <v>27.664180755615234</v>
      </c>
      <c r="T78" s="193">
        <v>39.057601928710938</v>
      </c>
      <c r="U78" s="193">
        <v>33.129955291748047</v>
      </c>
      <c r="V78" s="193">
        <v>29.323764801025391</v>
      </c>
      <c r="W78" s="198">
        <v>25.954854965209961</v>
      </c>
      <c r="Y78" s="193"/>
      <c r="Z78" s="193"/>
    </row>
    <row r="79" spans="1:26" x14ac:dyDescent="0.35">
      <c r="B79" s="187" t="s">
        <v>35</v>
      </c>
      <c r="C79" s="193">
        <v>63.337863922119141</v>
      </c>
      <c r="D79" s="193">
        <v>58.339691162109375</v>
      </c>
      <c r="E79" s="193">
        <v>56.275814056396484</v>
      </c>
      <c r="F79" s="193">
        <v>52.310771942138672</v>
      </c>
      <c r="G79" s="193">
        <v>51.56231689453125</v>
      </c>
      <c r="H79" s="193">
        <v>49.671478271484375</v>
      </c>
      <c r="I79" s="193">
        <v>51.509048461914063</v>
      </c>
      <c r="J79" s="193">
        <v>47.537281036376953</v>
      </c>
      <c r="K79" s="193">
        <v>43.781993865966797</v>
      </c>
      <c r="L79" s="193">
        <v>41.126041412353516</v>
      </c>
      <c r="M79" s="193">
        <v>40.811492919921875</v>
      </c>
      <c r="N79" s="193">
        <v>36.608932495117188</v>
      </c>
      <c r="O79" s="193">
        <v>37.153495788574219</v>
      </c>
      <c r="P79" s="193">
        <v>37.860443115234375</v>
      </c>
      <c r="Q79" s="193">
        <v>35.812149047851563</v>
      </c>
      <c r="R79" s="193">
        <v>37.40350341796875</v>
      </c>
      <c r="S79" s="193">
        <v>39.098251342773438</v>
      </c>
      <c r="T79" s="193">
        <v>47.238983154296875</v>
      </c>
      <c r="U79" s="193">
        <v>41.8187255859375</v>
      </c>
      <c r="V79" s="193">
        <v>40.356998443603516</v>
      </c>
      <c r="W79" s="193">
        <v>40.369815826416016</v>
      </c>
      <c r="Y79" s="193"/>
      <c r="Z79" s="193"/>
    </row>
    <row r="80" spans="1:26" x14ac:dyDescent="0.35">
      <c r="B80" s="187" t="s">
        <v>33</v>
      </c>
      <c r="C80" s="193">
        <v>48.775291442871094</v>
      </c>
      <c r="D80" s="193">
        <v>63.768726348876953</v>
      </c>
      <c r="E80" s="198">
        <v>57.234706878662109</v>
      </c>
      <c r="F80" s="193">
        <v>50.700687408447266</v>
      </c>
      <c r="G80" s="198">
        <v>55.118621826171875</v>
      </c>
      <c r="H80" s="198">
        <v>59.921524047851563</v>
      </c>
      <c r="I80" s="198">
        <v>65.1429443359375</v>
      </c>
      <c r="J80" s="193">
        <v>70.819351196289063</v>
      </c>
      <c r="K80" s="193">
        <v>69.139884948730469</v>
      </c>
      <c r="L80" s="193">
        <v>60.104316711425781</v>
      </c>
      <c r="M80" s="193">
        <v>58.298164367675781</v>
      </c>
      <c r="N80" s="193">
        <v>56.932670593261719</v>
      </c>
      <c r="O80" s="193">
        <v>55.933719635009766</v>
      </c>
      <c r="P80" s="193">
        <v>55.923187255859375</v>
      </c>
      <c r="Q80" s="193">
        <v>56.833820343017578</v>
      </c>
      <c r="R80" s="193">
        <v>59.322078704833984</v>
      </c>
      <c r="S80" s="193">
        <v>58.005214691162109</v>
      </c>
      <c r="T80" s="198">
        <v>58.724037170410156</v>
      </c>
      <c r="U80" s="193">
        <v>59.442855834960938</v>
      </c>
      <c r="V80" s="193">
        <v>55.366111755371094</v>
      </c>
      <c r="W80" s="198">
        <v>51.568962097167969</v>
      </c>
      <c r="Y80" s="193"/>
      <c r="Z80" s="193"/>
    </row>
    <row r="81" spans="2:26" x14ac:dyDescent="0.35">
      <c r="B81" s="187" t="s">
        <v>32</v>
      </c>
      <c r="C81" s="199"/>
      <c r="D81" s="199"/>
      <c r="E81" s="199"/>
      <c r="F81" s="199"/>
      <c r="G81" s="199"/>
      <c r="H81" s="199"/>
      <c r="I81" s="199"/>
      <c r="J81" s="199"/>
      <c r="K81" s="199"/>
      <c r="L81" s="199"/>
      <c r="M81" s="199"/>
      <c r="N81" s="199"/>
      <c r="O81" s="199"/>
      <c r="P81" s="199"/>
      <c r="Q81" s="193">
        <v>54.964996337890625</v>
      </c>
      <c r="R81" s="193">
        <v>57.776035308837891</v>
      </c>
      <c r="S81" s="193">
        <v>57.605125427246094</v>
      </c>
      <c r="T81" s="198">
        <v>57.772506713867188</v>
      </c>
      <c r="U81" s="193">
        <v>57.939888000488281</v>
      </c>
      <c r="V81" s="237">
        <v>57.939888000488281</v>
      </c>
      <c r="W81" s="237">
        <v>57.939888000488281</v>
      </c>
      <c r="Y81" s="193"/>
      <c r="Z81" s="193"/>
    </row>
    <row r="82" spans="2:26" x14ac:dyDescent="0.35">
      <c r="B82" s="187" t="s">
        <v>31</v>
      </c>
      <c r="C82" s="193">
        <v>66.173309326171875</v>
      </c>
      <c r="D82" s="193">
        <v>66.559806823730469</v>
      </c>
      <c r="E82" s="193">
        <v>64.301124572753906</v>
      </c>
      <c r="F82" s="193">
        <v>62.075065612792969</v>
      </c>
      <c r="G82" s="193">
        <v>58.149982452392578</v>
      </c>
      <c r="H82" s="193">
        <v>57.091392517089844</v>
      </c>
      <c r="I82" s="193">
        <v>55.762748718261719</v>
      </c>
      <c r="J82" s="193">
        <v>58.512611389160156</v>
      </c>
      <c r="K82" s="193">
        <v>61.264755249023438</v>
      </c>
      <c r="L82" s="193">
        <v>66.331443786621094</v>
      </c>
      <c r="M82" s="193">
        <v>63.87176513671875</v>
      </c>
      <c r="N82" s="193">
        <v>60.848384857177734</v>
      </c>
      <c r="O82" s="193">
        <v>60.237525939941406</v>
      </c>
      <c r="P82" s="193">
        <v>58.514457702636719</v>
      </c>
      <c r="Q82" s="193">
        <v>61.054317474365234</v>
      </c>
      <c r="R82" s="193">
        <v>60.406036376953125</v>
      </c>
      <c r="S82" s="193">
        <v>61.583339691162109</v>
      </c>
      <c r="T82" s="198">
        <v>62.795543670654297</v>
      </c>
      <c r="U82" s="198">
        <v>64.031608581542969</v>
      </c>
      <c r="V82" s="193">
        <v>65.292007446289063</v>
      </c>
      <c r="W82" s="193">
        <v>60.174953460693359</v>
      </c>
      <c r="Y82" s="193"/>
      <c r="Z82" s="193"/>
    </row>
    <row r="83" spans="2:26" x14ac:dyDescent="0.35">
      <c r="B83" s="187" t="s">
        <v>40</v>
      </c>
      <c r="C83" s="199"/>
      <c r="D83" s="193">
        <v>50.981258392333984</v>
      </c>
      <c r="E83" s="193">
        <v>49.527896881103516</v>
      </c>
      <c r="F83" s="193">
        <v>46.12933349609375</v>
      </c>
      <c r="G83" s="198">
        <v>55.400215148925781</v>
      </c>
      <c r="H83" s="193">
        <v>64.671096801757813</v>
      </c>
      <c r="I83" s="198">
        <v>67.063423156738281</v>
      </c>
      <c r="J83" s="193">
        <v>69.45574951171875</v>
      </c>
      <c r="K83" s="198">
        <v>64.389862060546875</v>
      </c>
      <c r="L83" s="193">
        <v>59.323970794677734</v>
      </c>
      <c r="M83" s="198">
        <v>53.792854309082031</v>
      </c>
      <c r="N83" s="193">
        <v>48.261734008789063</v>
      </c>
      <c r="O83" s="198">
        <v>43.752262115478516</v>
      </c>
      <c r="P83" s="193">
        <v>39.242790222167969</v>
      </c>
      <c r="Q83" s="198">
        <v>38.113346099853516</v>
      </c>
      <c r="R83" s="193">
        <v>36.983901977539063</v>
      </c>
      <c r="S83" s="198">
        <v>38.852996826171875</v>
      </c>
      <c r="T83" s="193">
        <v>40.722095489501953</v>
      </c>
      <c r="U83" s="198">
        <v>36.348648071289063</v>
      </c>
      <c r="V83" s="193">
        <v>31.975204467773438</v>
      </c>
      <c r="W83" s="198">
        <v>28.127969741821289</v>
      </c>
      <c r="Y83" s="193"/>
      <c r="Z83" s="193"/>
    </row>
    <row r="84" spans="2:26" x14ac:dyDescent="0.35">
      <c r="B84" s="187" t="s">
        <v>43</v>
      </c>
      <c r="C84" s="193">
        <v>37.102108001708984</v>
      </c>
      <c r="D84" s="193">
        <v>36.347274780273438</v>
      </c>
      <c r="E84" s="193">
        <v>36.987407684326172</v>
      </c>
      <c r="F84" s="193">
        <v>36.001548767089844</v>
      </c>
      <c r="G84" s="193">
        <v>32.478584289550781</v>
      </c>
      <c r="H84" s="193">
        <v>30.639263153076172</v>
      </c>
      <c r="I84" s="193">
        <v>29.429298400878906</v>
      </c>
      <c r="J84" s="193">
        <v>27.428251266479492</v>
      </c>
      <c r="K84" s="193">
        <v>26.696380615234375</v>
      </c>
      <c r="L84" s="193">
        <v>22.35173225402832</v>
      </c>
      <c r="M84" s="193">
        <v>22.748678207397461</v>
      </c>
      <c r="N84" s="193">
        <v>20.825189590454102</v>
      </c>
      <c r="O84" s="193">
        <v>20.818813323974609</v>
      </c>
      <c r="P84" s="193">
        <v>18.387189865112305</v>
      </c>
      <c r="Q84" s="193">
        <v>18.295209884643555</v>
      </c>
      <c r="R84" s="193">
        <v>17.415761947631836</v>
      </c>
      <c r="S84" s="193">
        <v>17.43547248840332</v>
      </c>
      <c r="T84" s="198">
        <v>18.078720092773438</v>
      </c>
      <c r="U84" s="198">
        <v>18.745698928833008</v>
      </c>
      <c r="V84" s="193">
        <v>19.437280654907227</v>
      </c>
      <c r="W84" s="198">
        <v>20.154376983642578</v>
      </c>
      <c r="Y84" s="193"/>
      <c r="Z84" s="193"/>
    </row>
    <row r="85" spans="2:26" x14ac:dyDescent="0.35">
      <c r="B85" s="187" t="s">
        <v>37</v>
      </c>
      <c r="C85" s="193">
        <v>62.632274627685547</v>
      </c>
      <c r="D85" s="193">
        <v>63.299030303955078</v>
      </c>
      <c r="E85" s="193">
        <v>65.508201599121094</v>
      </c>
      <c r="F85" s="193">
        <v>62.017719268798828</v>
      </c>
      <c r="G85" s="193">
        <v>54.097091674804688</v>
      </c>
      <c r="H85" s="193">
        <v>49.961166381835938</v>
      </c>
      <c r="I85" s="193">
        <v>40.033866882324219</v>
      </c>
      <c r="J85" s="193">
        <v>36.661216735839844</v>
      </c>
      <c r="K85" s="193">
        <v>41.727046966552734</v>
      </c>
      <c r="L85" s="193">
        <v>39.48577880859375</v>
      </c>
      <c r="M85" s="193">
        <v>38.455146789550781</v>
      </c>
      <c r="N85" s="193">
        <v>37.583858489990234</v>
      </c>
      <c r="O85" s="193">
        <v>37.354263305664063</v>
      </c>
      <c r="P85" s="193">
        <v>35.976661682128906</v>
      </c>
      <c r="Q85" s="193">
        <v>36.923824310302734</v>
      </c>
      <c r="R85" s="193">
        <v>34.918556213378906</v>
      </c>
      <c r="S85" s="193">
        <v>33.224308013916016</v>
      </c>
      <c r="T85" s="193">
        <v>49.915538787841797</v>
      </c>
      <c r="U85" s="193">
        <v>40.421871185302734</v>
      </c>
      <c r="V85" s="193">
        <v>37.667442321777344</v>
      </c>
      <c r="W85" s="198">
        <v>35.100704193115234</v>
      </c>
      <c r="Y85" s="193"/>
      <c r="Z85" s="193"/>
    </row>
    <row r="86" spans="2:26" x14ac:dyDescent="0.35">
      <c r="B86" s="187" t="s">
        <v>38</v>
      </c>
      <c r="C86" s="193">
        <v>54.229194641113281</v>
      </c>
      <c r="D86" s="193">
        <v>52.691501617431641</v>
      </c>
      <c r="E86" s="193">
        <v>46.818115234375</v>
      </c>
      <c r="F86" s="193">
        <v>50.554611206054688</v>
      </c>
      <c r="G86" s="193">
        <v>46.810771942138672</v>
      </c>
      <c r="H86" s="193">
        <v>46.009757995605469</v>
      </c>
      <c r="I86" s="193">
        <v>41.376983642578125</v>
      </c>
      <c r="J86" s="193">
        <v>40.1063232421875</v>
      </c>
      <c r="K86" s="193">
        <v>38.115966796875</v>
      </c>
      <c r="L86" s="193">
        <v>36.435405731201172</v>
      </c>
      <c r="M86" s="193">
        <v>31.829750061035156</v>
      </c>
      <c r="N86" s="193">
        <v>29.874008178710938</v>
      </c>
      <c r="O86" s="193">
        <v>29.580116271972656</v>
      </c>
      <c r="P86" s="193">
        <v>35.456184387207031</v>
      </c>
      <c r="Q86" s="193">
        <v>33.978878021240234</v>
      </c>
      <c r="R86" s="193">
        <v>28.687969207763672</v>
      </c>
      <c r="S86" s="193">
        <v>29.581382751464844</v>
      </c>
      <c r="T86" s="193">
        <v>30.203924179077148</v>
      </c>
      <c r="U86" s="193">
        <v>30.932479858398438</v>
      </c>
      <c r="V86" s="193">
        <v>31.323837280273438</v>
      </c>
      <c r="W86" s="198">
        <v>31.720146179199219</v>
      </c>
      <c r="Y86" s="193"/>
      <c r="Z86" s="193"/>
    </row>
    <row r="87" spans="2:26" x14ac:dyDescent="0.35">
      <c r="B87" s="187" t="s">
        <v>36</v>
      </c>
      <c r="C87" s="193">
        <v>56.690715789794922</v>
      </c>
      <c r="D87" s="193">
        <v>59.240203857421875</v>
      </c>
      <c r="E87" s="193">
        <v>61.908946990966797</v>
      </c>
      <c r="F87" s="193">
        <v>60.384410858154297</v>
      </c>
      <c r="G87" s="193">
        <v>57.505615234375</v>
      </c>
      <c r="H87" s="193">
        <v>59.705055236816406</v>
      </c>
      <c r="I87" s="193">
        <v>59.651100158691406</v>
      </c>
      <c r="J87" s="193">
        <v>58.107460021972656</v>
      </c>
      <c r="K87" s="193">
        <v>60.217666625976563</v>
      </c>
      <c r="L87" s="193">
        <v>57.581996917724609</v>
      </c>
      <c r="M87" s="193">
        <v>53.777198791503906</v>
      </c>
      <c r="N87" s="193">
        <v>53.788097381591797</v>
      </c>
      <c r="O87" s="193">
        <v>51.966709136962891</v>
      </c>
      <c r="P87" s="193">
        <v>50.005130767822266</v>
      </c>
      <c r="Q87" s="193">
        <v>47.970893859863281</v>
      </c>
      <c r="R87" s="193">
        <v>44.675300598144531</v>
      </c>
      <c r="S87" s="193">
        <v>42.633567810058594</v>
      </c>
      <c r="T87" s="193">
        <v>42.865612030029297</v>
      </c>
      <c r="U87" s="193">
        <v>41.873493194580078</v>
      </c>
      <c r="V87" s="193">
        <v>40.786777496337891</v>
      </c>
      <c r="W87" s="193">
        <v>38.657855987548828</v>
      </c>
      <c r="Y87" s="193"/>
      <c r="Z87" s="193"/>
    </row>
    <row r="88" spans="2:26" x14ac:dyDescent="0.35">
      <c r="B88" s="187" t="s">
        <v>46</v>
      </c>
      <c r="C88" s="193">
        <v>35.211872100830078</v>
      </c>
      <c r="D88" s="193">
        <v>35.190467834472656</v>
      </c>
      <c r="E88" s="193">
        <v>31.586706161499023</v>
      </c>
      <c r="F88" s="193">
        <v>28.069416046142578</v>
      </c>
      <c r="G88" s="193">
        <v>27.121797561645508</v>
      </c>
      <c r="H88" s="193">
        <v>21.660835266113281</v>
      </c>
      <c r="I88" s="193">
        <v>20.536725997924805</v>
      </c>
      <c r="J88" s="193">
        <v>19.510538101196289</v>
      </c>
      <c r="K88" s="193">
        <v>15.668622970581055</v>
      </c>
      <c r="L88" s="193">
        <v>14.586438179016113</v>
      </c>
      <c r="M88" s="193">
        <v>13.924862861633301</v>
      </c>
      <c r="N88" s="193">
        <v>12.608110427856445</v>
      </c>
      <c r="O88" s="193">
        <v>12.695158004760742</v>
      </c>
      <c r="P88" s="193">
        <v>12.654323577880859</v>
      </c>
      <c r="Q88" s="193">
        <v>10.962045669555664</v>
      </c>
      <c r="R88" s="193">
        <v>11.618269920349121</v>
      </c>
      <c r="S88" s="193">
        <v>12.253385543823242</v>
      </c>
      <c r="T88" s="193">
        <v>15.809690475463867</v>
      </c>
      <c r="U88" s="193">
        <v>14.65608024597168</v>
      </c>
      <c r="V88" s="193">
        <v>14.31268310546875</v>
      </c>
      <c r="W88" s="198">
        <v>13.97733211517334</v>
      </c>
      <c r="Y88" s="193"/>
      <c r="Z88" s="193"/>
    </row>
    <row r="89" spans="2:26" x14ac:dyDescent="0.35">
      <c r="B89" s="197" t="s">
        <v>30</v>
      </c>
      <c r="C89" s="193">
        <v>64.96978759765625</v>
      </c>
      <c r="D89" s="195">
        <v>54.670940399169922</v>
      </c>
      <c r="E89" s="195">
        <v>49.656017303466797</v>
      </c>
      <c r="F89" s="195">
        <v>36.747371673583984</v>
      </c>
      <c r="G89" s="195">
        <v>28.483444213867188</v>
      </c>
      <c r="H89" s="195">
        <v>27.425817489624023</v>
      </c>
      <c r="I89" s="195">
        <v>26.536741256713867</v>
      </c>
      <c r="J89" s="195">
        <v>27.729946136474609</v>
      </c>
      <c r="K89" s="195">
        <v>28.133398056030273</v>
      </c>
      <c r="L89" s="195">
        <v>24.567630767822266</v>
      </c>
      <c r="M89" s="195">
        <v>25.920272827148438</v>
      </c>
      <c r="N89" s="195">
        <v>22.280300140380859</v>
      </c>
      <c r="O89" s="195">
        <v>28.681560516357422</v>
      </c>
      <c r="P89" s="195">
        <v>46.498569488525391</v>
      </c>
      <c r="Q89" s="195">
        <v>38.674137115478516</v>
      </c>
      <c r="R89" s="195">
        <v>30.199436187744141</v>
      </c>
      <c r="S89" s="196">
        <v>60.087478637695313</v>
      </c>
      <c r="T89" s="195">
        <v>89.975517272949219</v>
      </c>
      <c r="U89" s="195">
        <v>71.004470825195313</v>
      </c>
      <c r="V89" s="238">
        <v>71.004470825195313</v>
      </c>
      <c r="W89" s="238">
        <v>71.004470825195313</v>
      </c>
      <c r="Y89" s="193"/>
      <c r="Z89" s="193"/>
    </row>
    <row r="90" spans="2:26" x14ac:dyDescent="0.35">
      <c r="B90" s="189" t="s">
        <v>177</v>
      </c>
      <c r="C90" s="194">
        <v>58.204586378359586</v>
      </c>
      <c r="D90" s="194">
        <v>55.65257979181299</v>
      </c>
      <c r="E90" s="194">
        <v>53.578393712339775</v>
      </c>
      <c r="F90" s="194">
        <v>50.350013106895659</v>
      </c>
      <c r="G90" s="194">
        <v>49.329987605135493</v>
      </c>
      <c r="H90" s="194">
        <v>48.514332884666139</v>
      </c>
      <c r="I90" s="194">
        <v>47.234329872964388</v>
      </c>
      <c r="J90" s="194">
        <v>46.235008742551123</v>
      </c>
      <c r="K90" s="194">
        <v>43.682423149836545</v>
      </c>
      <c r="L90" s="194">
        <v>40.266141243492484</v>
      </c>
      <c r="M90" s="194">
        <v>37.694875794973335</v>
      </c>
      <c r="N90" s="194">
        <v>35.551721348819243</v>
      </c>
      <c r="O90" s="194">
        <v>35.607761802008852</v>
      </c>
      <c r="P90" s="194">
        <v>35.044277135091527</v>
      </c>
      <c r="Q90" s="194">
        <v>34.119010924574347</v>
      </c>
      <c r="R90" s="194">
        <v>33.984419542697054</v>
      </c>
      <c r="S90" s="194">
        <v>34.934257723164578</v>
      </c>
      <c r="T90" s="194">
        <v>39.148961236912214</v>
      </c>
      <c r="U90" s="194">
        <v>37.646661306614973</v>
      </c>
      <c r="V90" s="194">
        <v>33.615558973252803</v>
      </c>
      <c r="W90" s="194">
        <v>30.09956909322743</v>
      </c>
      <c r="Y90" s="193"/>
      <c r="Z90" s="193"/>
    </row>
    <row r="91" spans="2:26" ht="15" thickBot="1" x14ac:dyDescent="0.4">
      <c r="B91" s="192" t="s">
        <v>176</v>
      </c>
      <c r="C91" s="191">
        <v>57.785192965766164</v>
      </c>
      <c r="D91" s="191">
        <v>55.700266386180566</v>
      </c>
      <c r="E91" s="191">
        <v>53.768936975139425</v>
      </c>
      <c r="F91" s="191">
        <v>51.010809372020468</v>
      </c>
      <c r="G91" s="191">
        <v>50.342681946984264</v>
      </c>
      <c r="H91" s="191">
        <v>49.538781869695235</v>
      </c>
      <c r="I91" s="191">
        <v>48.239788211461402</v>
      </c>
      <c r="J91" s="191">
        <v>47.133957400129546</v>
      </c>
      <c r="K91" s="191">
        <v>44.437771863444276</v>
      </c>
      <c r="L91" s="191">
        <v>41.028751736550241</v>
      </c>
      <c r="M91" s="191">
        <v>38.266868646700807</v>
      </c>
      <c r="N91" s="191">
        <v>36.196427423770103</v>
      </c>
      <c r="O91" s="191">
        <v>35.944226448489417</v>
      </c>
      <c r="P91" s="191">
        <v>34.487844500745886</v>
      </c>
      <c r="Q91" s="191">
        <v>33.898032550748283</v>
      </c>
      <c r="R91" s="191">
        <v>34.16803673170191</v>
      </c>
      <c r="S91" s="191">
        <v>33.714024161846403</v>
      </c>
      <c r="T91" s="191">
        <v>36.68326232335626</v>
      </c>
      <c r="U91" s="191">
        <v>36.028406577133538</v>
      </c>
      <c r="V91" s="191">
        <v>31.801747325912142</v>
      </c>
      <c r="W91" s="191">
        <v>28.115189673773649</v>
      </c>
    </row>
    <row r="92" spans="2:26" ht="15" thickTop="1" x14ac:dyDescent="0.35">
      <c r="C92" s="188"/>
      <c r="D92" s="188"/>
      <c r="E92" s="188"/>
      <c r="F92" s="188"/>
      <c r="G92" s="188"/>
      <c r="H92" s="188"/>
      <c r="I92" s="188"/>
      <c r="J92" s="188"/>
      <c r="K92" s="188"/>
      <c r="L92" s="188"/>
      <c r="M92" s="188"/>
      <c r="N92" s="188"/>
      <c r="O92" s="188"/>
      <c r="P92" s="188"/>
      <c r="Q92" s="188"/>
      <c r="R92" s="188"/>
      <c r="S92" s="188"/>
      <c r="T92" s="188"/>
      <c r="U92" s="188"/>
      <c r="V92" s="188"/>
      <c r="W92" s="188"/>
    </row>
    <row r="93" spans="2:26" x14ac:dyDescent="0.35">
      <c r="C93" s="188"/>
      <c r="D93" s="188"/>
      <c r="E93" s="188"/>
      <c r="F93" s="188"/>
      <c r="G93" s="188"/>
      <c r="H93" s="188"/>
      <c r="I93" s="188"/>
      <c r="J93" s="188"/>
      <c r="K93" s="188"/>
      <c r="L93" s="188"/>
      <c r="M93" s="188"/>
      <c r="N93" s="188"/>
      <c r="O93" s="188"/>
      <c r="P93" s="188"/>
      <c r="Q93" s="188"/>
      <c r="R93" s="188"/>
      <c r="S93" s="188"/>
      <c r="T93" s="188"/>
      <c r="U93" s="188"/>
      <c r="V93" s="188"/>
      <c r="W93" s="188"/>
    </row>
    <row r="94" spans="2:26" x14ac:dyDescent="0.35">
      <c r="B94" s="189"/>
      <c r="C94" s="190"/>
      <c r="D94" s="190"/>
      <c r="E94" s="190"/>
      <c r="F94" s="190"/>
      <c r="G94" s="190"/>
      <c r="H94" s="190"/>
      <c r="I94" s="190"/>
      <c r="J94" s="190"/>
      <c r="K94" s="190"/>
      <c r="L94" s="190"/>
      <c r="M94" s="190"/>
      <c r="N94" s="190"/>
      <c r="O94" s="190"/>
      <c r="P94" s="190"/>
      <c r="Q94" s="190"/>
      <c r="R94" s="190"/>
      <c r="S94" s="190"/>
      <c r="T94" s="190"/>
      <c r="U94" s="190"/>
      <c r="V94" s="190"/>
      <c r="W94" s="190"/>
    </row>
    <row r="95" spans="2:26" x14ac:dyDescent="0.35">
      <c r="B95" s="189"/>
      <c r="C95" s="190"/>
      <c r="D95" s="190"/>
      <c r="E95" s="190"/>
      <c r="F95" s="190"/>
      <c r="G95" s="190"/>
      <c r="H95" s="190"/>
      <c r="I95" s="190"/>
      <c r="J95" s="190"/>
      <c r="K95" s="190"/>
      <c r="L95" s="190"/>
      <c r="M95" s="190"/>
      <c r="N95" s="190"/>
      <c r="O95" s="190"/>
      <c r="P95" s="190"/>
      <c r="Q95" s="190"/>
      <c r="R95" s="190"/>
      <c r="S95" s="190"/>
      <c r="T95" s="190"/>
      <c r="U95" s="190"/>
      <c r="V95" s="190"/>
      <c r="W95" s="190"/>
    </row>
    <row r="96" spans="2:26" x14ac:dyDescent="0.35">
      <c r="B96" s="189"/>
      <c r="C96" s="190"/>
      <c r="D96" s="190"/>
      <c r="E96" s="190"/>
      <c r="F96" s="190"/>
      <c r="G96" s="190"/>
      <c r="H96" s="190"/>
      <c r="I96" s="190"/>
      <c r="J96" s="190"/>
      <c r="K96" s="190"/>
      <c r="L96" s="190"/>
      <c r="M96" s="190"/>
      <c r="N96" s="190"/>
      <c r="O96" s="190"/>
      <c r="P96" s="190"/>
      <c r="Q96" s="190"/>
      <c r="R96" s="190"/>
      <c r="S96" s="190"/>
      <c r="T96" s="190"/>
      <c r="U96" s="190"/>
      <c r="V96" s="190"/>
      <c r="W96" s="190"/>
    </row>
    <row r="97" spans="2:23" x14ac:dyDescent="0.35">
      <c r="C97" s="188"/>
      <c r="D97" s="188"/>
      <c r="E97" s="188"/>
      <c r="F97" s="188"/>
      <c r="G97" s="188"/>
      <c r="H97" s="188"/>
      <c r="I97" s="188"/>
      <c r="J97" s="188"/>
      <c r="K97" s="188"/>
      <c r="L97" s="188"/>
      <c r="M97" s="188"/>
      <c r="N97" s="188"/>
      <c r="O97" s="188"/>
      <c r="P97" s="188"/>
      <c r="Q97" s="188"/>
      <c r="R97" s="188"/>
      <c r="S97" s="188"/>
      <c r="T97" s="188"/>
      <c r="U97" s="188"/>
      <c r="V97" s="188"/>
      <c r="W97" s="188"/>
    </row>
    <row r="98" spans="2:23" x14ac:dyDescent="0.35">
      <c r="B98" s="189"/>
      <c r="C98" s="188"/>
      <c r="D98" s="188"/>
      <c r="E98" s="188"/>
      <c r="F98" s="188"/>
      <c r="G98" s="188"/>
      <c r="H98" s="188"/>
      <c r="I98" s="188"/>
      <c r="J98" s="188"/>
      <c r="K98" s="188"/>
      <c r="L98" s="188"/>
      <c r="M98" s="188"/>
      <c r="N98" s="188"/>
      <c r="O98" s="188"/>
      <c r="P98" s="188"/>
      <c r="Q98" s="188"/>
      <c r="R98" s="188"/>
      <c r="S98" s="188"/>
      <c r="T98" s="188"/>
      <c r="U98" s="188"/>
      <c r="V98" s="188"/>
      <c r="W98" s="188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3CF38A08EAD904D8140A27674133DC0" ma:contentTypeVersion="11" ma:contentTypeDescription="Create a new document." ma:contentTypeScope="" ma:versionID="23d92ca6aa78301b24ef2c01d6f79b6c">
  <xsd:schema xmlns:xsd="http://www.w3.org/2001/XMLSchema" xmlns:xs="http://www.w3.org/2001/XMLSchema" xmlns:p="http://schemas.microsoft.com/office/2006/metadata/properties" xmlns:ns2="9b22d16a-b222-4747-9d67-05e6dc9cd2c7" xmlns:ns3="1a0472dc-8770-4be2-84ee-21b65b750204" targetNamespace="http://schemas.microsoft.com/office/2006/metadata/properties" ma:root="true" ma:fieldsID="35d7e9db112d218c6112019ec00c8fc1" ns2:_="" ns3:_="">
    <xsd:import namespace="9b22d16a-b222-4747-9d67-05e6dc9cd2c7"/>
    <xsd:import namespace="1a0472dc-8770-4be2-84ee-21b65b75020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22d16a-b222-4747-9d67-05e6dc9cd2c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ae61f9b1-e23d-4f49-b3d7-56b991556c4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a0472dc-8770-4be2-84ee-21b65b750204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9b6a298f-6da9-4e43-a1e6-bcc133434944}" ma:internalName="TaxCatchAll" ma:showField="CatchAllData" ma:web="1a0472dc-8770-4be2-84ee-21b65b75020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b22d16a-b222-4747-9d67-05e6dc9cd2c7">
      <Terms xmlns="http://schemas.microsoft.com/office/infopath/2007/PartnerControls"/>
    </lcf76f155ced4ddcb4097134ff3c332f>
    <TaxCatchAll xmlns="1a0472dc-8770-4be2-84ee-21b65b750204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4E309B0-F28F-4896-B723-3469861561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b22d16a-b222-4747-9d67-05e6dc9cd2c7"/>
    <ds:schemaRef ds:uri="1a0472dc-8770-4be2-84ee-21b65b75020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DC749E2-8A3B-4E2B-9778-BFAD3CFB70F2}">
  <ds:schemaRefs>
    <ds:schemaRef ds:uri="1a0472dc-8770-4be2-84ee-21b65b750204"/>
    <ds:schemaRef ds:uri="http://purl.org/dc/dcmitype/"/>
    <ds:schemaRef ds:uri="http://schemas.microsoft.com/office/2006/documentManagement/types"/>
    <ds:schemaRef ds:uri="http://www.w3.org/XML/1998/namespace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9b22d16a-b222-4747-9d67-05e6dc9cd2c7"/>
    <ds:schemaRef ds:uri="http://purl.org/dc/terms/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005D447C-9E24-4C93-AC07-77A1DEE789D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1A</vt:lpstr>
      <vt:lpstr>1B</vt:lpstr>
      <vt:lpstr>2</vt:lpstr>
      <vt:lpstr>2A</vt:lpstr>
      <vt:lpstr>3A</vt:lpstr>
      <vt:lpstr>3B</vt:lpstr>
      <vt:lpstr>4A</vt:lpstr>
      <vt:lpstr>4B</vt:lpstr>
      <vt:lpstr>5</vt:lpstr>
      <vt:lpstr>6A_6B</vt:lpstr>
      <vt:lpstr>6C</vt:lpstr>
      <vt:lpstr>6B (2)</vt:lpstr>
      <vt:lpstr>7A</vt:lpstr>
      <vt:lpstr>7urban rural</vt:lpstr>
      <vt:lpstr>7A (2)</vt:lpstr>
      <vt:lpstr>8A</vt:lpstr>
      <vt:lpstr>8B</vt:lpstr>
      <vt:lpstr>9A</vt:lpstr>
      <vt:lpstr>9B</vt:lpstr>
      <vt:lpstr>10</vt:lpstr>
      <vt:lpstr>Sources</vt:lpstr>
      <vt:lpstr>WB</vt:lpstr>
      <vt:lpstr>A1</vt:lpstr>
      <vt:lpstr>A2</vt:lpstr>
      <vt:lpstr>A3</vt:lpstr>
      <vt:lpstr>P1</vt:lpstr>
      <vt:lpstr>P2</vt:lpstr>
      <vt:lpstr>P3</vt:lpstr>
      <vt:lpstr>P4</vt:lpstr>
      <vt:lpstr>P5</vt:lpstr>
    </vt:vector>
  </TitlesOfParts>
  <Company>Inter-American Development Bank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Jillie</dc:creator>
  <cp:lastModifiedBy>Jillie</cp:lastModifiedBy>
  <dcterms:created xsi:type="dcterms:W3CDTF">2024-08-02T17:00:27Z</dcterms:created>
  <dcterms:modified xsi:type="dcterms:W3CDTF">2025-02-23T01:50:12Z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0x01010013CF38A08EAD904D8140A27674133DC0</vt:lpwstr>
  </property>
</Properties>
</file>