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52511"/>
</workbook>
</file>

<file path=xl/calcChain.xml><?xml version="1.0" encoding="utf-8"?>
<calcChain xmlns="http://schemas.openxmlformats.org/spreadsheetml/2006/main">
  <c r="G26" i="1" l="1"/>
  <c r="F26" i="1"/>
  <c r="I4" i="1" l="1"/>
  <c r="I7" i="1"/>
  <c r="I8" i="1"/>
  <c r="I9" i="1"/>
  <c r="I10" i="1"/>
  <c r="I11" i="1"/>
  <c r="I12" i="1"/>
  <c r="I13" i="1"/>
  <c r="I14" i="1"/>
  <c r="M7" i="1"/>
  <c r="M8" i="1"/>
  <c r="M9" i="1"/>
  <c r="M10" i="1"/>
  <c r="M11" i="1"/>
  <c r="F9" i="1"/>
  <c r="F14" i="1"/>
  <c r="L29" i="1"/>
  <c r="F28" i="1"/>
  <c r="H21" i="1"/>
  <c r="I21" i="1" s="1"/>
  <c r="I29" i="1"/>
  <c r="I28" i="1"/>
  <c r="M29" i="1" l="1"/>
  <c r="G29" i="1"/>
  <c r="F29" i="1"/>
  <c r="C26" i="1" l="1"/>
  <c r="C30" i="1"/>
  <c r="B35" i="1"/>
  <c r="B36" i="1" s="1"/>
  <c r="B34" i="1"/>
  <c r="F30" i="1"/>
  <c r="G30" i="1" s="1"/>
  <c r="L28" i="1"/>
  <c r="M28" i="1" s="1"/>
  <c r="C11" i="1"/>
  <c r="F11" i="1"/>
  <c r="G11" i="1" s="1"/>
  <c r="L11" i="1"/>
  <c r="G28" i="1" l="1"/>
  <c r="J21" i="1" l="1"/>
  <c r="K21" i="1"/>
  <c r="C25" i="1"/>
  <c r="F25" i="1"/>
  <c r="G25" i="1" s="1"/>
  <c r="L4" i="1"/>
  <c r="L5" i="1"/>
  <c r="M5" i="1" s="1"/>
  <c r="L6" i="1"/>
  <c r="M6" i="1" s="1"/>
  <c r="L7" i="1"/>
  <c r="L8" i="1"/>
  <c r="L9" i="1"/>
  <c r="L10" i="1"/>
  <c r="L12" i="1"/>
  <c r="M12" i="1" s="1"/>
  <c r="L13" i="1"/>
  <c r="M13" i="1" s="1"/>
  <c r="L14" i="1"/>
  <c r="M14" i="1" s="1"/>
  <c r="L16" i="1"/>
  <c r="M16" i="1" s="1"/>
  <c r="L17" i="1"/>
  <c r="L18" i="1"/>
  <c r="L19" i="1"/>
  <c r="L20" i="1"/>
  <c r="C4" i="1"/>
  <c r="L15" i="1"/>
  <c r="M15" i="1" s="1"/>
  <c r="F7" i="1"/>
  <c r="G7" i="1" s="1"/>
  <c r="F24" i="1"/>
  <c r="G24" i="1" s="1"/>
  <c r="C24" i="1"/>
  <c r="I5" i="1"/>
  <c r="I6" i="1"/>
  <c r="I15" i="1"/>
  <c r="I16" i="1"/>
  <c r="C5" i="1"/>
  <c r="C6" i="1"/>
  <c r="C7" i="1"/>
  <c r="C8" i="1"/>
  <c r="C9" i="1"/>
  <c r="C10" i="1"/>
  <c r="C12" i="1"/>
  <c r="C13" i="1"/>
  <c r="C14" i="1"/>
  <c r="C15" i="1"/>
  <c r="C16" i="1"/>
  <c r="C17" i="1"/>
  <c r="C18" i="1"/>
  <c r="C19" i="1"/>
  <c r="C20" i="1"/>
  <c r="F12" i="1"/>
  <c r="G12" i="1" s="1"/>
  <c r="F13" i="1"/>
  <c r="G13" i="1" s="1"/>
  <c r="G14" i="1"/>
  <c r="F15" i="1"/>
  <c r="G15" i="1" s="1"/>
  <c r="F16" i="1"/>
  <c r="G16" i="1" s="1"/>
  <c r="F17" i="1"/>
  <c r="G17" i="1" s="1"/>
  <c r="L21" i="1" l="1"/>
  <c r="M21" i="1" s="1"/>
  <c r="F8" i="1"/>
  <c r="G8" i="1" s="1"/>
  <c r="D21" i="1"/>
  <c r="E21" i="1"/>
  <c r="B21" i="1"/>
  <c r="C21" i="1" s="1"/>
  <c r="F4" i="1"/>
  <c r="G4" i="1" s="1"/>
  <c r="F5" i="1"/>
  <c r="G5" i="1" s="1"/>
  <c r="G9" i="1"/>
  <c r="F10" i="1"/>
  <c r="G10" i="1" s="1"/>
  <c r="F18" i="1"/>
  <c r="G18" i="1" s="1"/>
  <c r="F19" i="1"/>
  <c r="G19" i="1" s="1"/>
  <c r="F20" i="1"/>
  <c r="F6" i="1"/>
  <c r="G6" i="1" s="1"/>
  <c r="F21" i="1" l="1"/>
  <c r="G21" i="1" s="1"/>
  <c r="G20" i="1"/>
</calcChain>
</file>

<file path=xl/sharedStrings.xml><?xml version="1.0" encoding="utf-8"?>
<sst xmlns="http://schemas.openxmlformats.org/spreadsheetml/2006/main" count="44" uniqueCount="37">
  <si>
    <t xml:space="preserve">LIGNE </t>
  </si>
  <si>
    <t>LIGNE A</t>
  </si>
  <si>
    <t>LIGNE B</t>
  </si>
  <si>
    <t>LIGNE D</t>
  </si>
  <si>
    <t>LIGNE C</t>
  </si>
  <si>
    <t>LIGNE C INTERSTATIONS</t>
  </si>
  <si>
    <t>TRAM COMMUNS</t>
  </si>
  <si>
    <t>FUNI COMMUNS</t>
  </si>
  <si>
    <t>TEMPS</t>
  </si>
  <si>
    <t>METRO ABC COMMUNS</t>
  </si>
  <si>
    <t>METRO C COMMUNS</t>
  </si>
  <si>
    <t>METRO COMMUNS</t>
  </si>
  <si>
    <t>T3</t>
  </si>
  <si>
    <t>T4</t>
  </si>
  <si>
    <t>T6</t>
  </si>
  <si>
    <t>T5</t>
  </si>
  <si>
    <t>En nombre de jour et heures</t>
  </si>
  <si>
    <t>Première passe en comparant station par station</t>
  </si>
  <si>
    <t>SUCCES (nb)</t>
  </si>
  <si>
    <t>ECHECS (nb)</t>
  </si>
  <si>
    <t>TOTAL (nb)</t>
  </si>
  <si>
    <t>% de succès</t>
  </si>
  <si>
    <t>PRÊT 2017</t>
  </si>
  <si>
    <t>TOTAL TCL HORS PRÊT</t>
  </si>
  <si>
    <t>PRÊT 2018</t>
  </si>
  <si>
    <t>Seconde passe en comparant station par station puis station par ligne</t>
  </si>
  <si>
    <t>SERBER 500000</t>
  </si>
  <si>
    <t>T2</t>
  </si>
  <si>
    <t>T1</t>
  </si>
  <si>
    <t>PRÊT TOTAL</t>
  </si>
  <si>
    <t>SERBER TOTAL</t>
  </si>
  <si>
    <t>Une case violette correspond à une approximation</t>
  </si>
  <si>
    <t>SERBER 100000</t>
  </si>
  <si>
    <t>VOIR README</t>
  </si>
  <si>
    <t>MRTRAM</t>
  </si>
  <si>
    <t>SEMALY</t>
  </si>
  <si>
    <t>RHONE EXPRESS COMMUNS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</si>
</sst>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h:\ mm:\ ss"/>
    <numFmt numFmtId="165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7"/>
      </patternFill>
    </fill>
    <fill>
      <patternFill patternType="solid">
        <fgColor theme="4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2" borderId="2" applyNumberForma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1" xfId="0" applyNumberFormat="1" applyBorder="1"/>
    <xf numFmtId="0" fontId="0" fillId="0" borderId="0" xfId="0" applyNumberFormat="1"/>
    <xf numFmtId="10" fontId="0" fillId="0" borderId="1" xfId="0" applyNumberFormat="1" applyBorder="1"/>
    <xf numFmtId="10" fontId="0" fillId="0" borderId="0" xfId="0" applyNumberFormat="1"/>
    <xf numFmtId="164" fontId="0" fillId="0" borderId="1" xfId="0" applyNumberFormat="1" applyBorder="1"/>
    <xf numFmtId="164" fontId="0" fillId="0" borderId="0" xfId="0" applyNumberFormat="1"/>
    <xf numFmtId="0" fontId="2" fillId="3" borderId="0" xfId="2" applyNumberFormat="1" applyBorder="1"/>
    <xf numFmtId="0" fontId="2" fillId="3" borderId="0" xfId="2" applyNumberFormat="1"/>
    <xf numFmtId="0" fontId="2" fillId="3" borderId="0" xfId="2"/>
    <xf numFmtId="0" fontId="3" fillId="4" borderId="0" xfId="3"/>
    <xf numFmtId="0" fontId="3" fillId="4" borderId="0" xfId="3" applyNumberFormat="1"/>
    <xf numFmtId="164" fontId="3" fillId="4" borderId="0" xfId="3" applyNumberFormat="1"/>
    <xf numFmtId="10" fontId="3" fillId="4" borderId="0" xfId="3" applyNumberFormat="1"/>
    <xf numFmtId="165" fontId="0" fillId="0" borderId="0" xfId="0" applyNumberFormat="1"/>
    <xf numFmtId="0" fontId="1" fillId="2" borderId="2" xfId="1" applyNumberFormat="1" applyAlignment="1">
      <alignment horizontal="center"/>
    </xf>
    <xf numFmtId="0" fontId="1" fillId="2" borderId="3" xfId="1" applyNumberFormat="1" applyBorder="1" applyAlignment="1">
      <alignment horizontal="center"/>
    </xf>
    <xf numFmtId="0" fontId="1" fillId="2" borderId="4" xfId="1" applyNumberFormat="1" applyBorder="1" applyAlignment="1">
      <alignment horizontal="center"/>
    </xf>
  </cellXfs>
  <cellStyles count="4">
    <cellStyle name="20 % - Accent1" xfId="3" builtinId="30"/>
    <cellStyle name="Accent4" xfId="2" builtinId="41"/>
    <cellStyle name="Normal" xfId="0" builtinId="0"/>
    <cellStyle name="Vérification" xfId="1" builtinId="2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workbookViewId="0">
      <selection activeCell="J26" sqref="J26:M26"/>
    </sheetView>
  </sheetViews>
  <sheetFormatPr baseColWidth="10" defaultColWidth="23.42578125" defaultRowHeight="15" x14ac:dyDescent="0.25"/>
  <cols>
    <col min="1" max="1" width="29.42578125" customWidth="1"/>
    <col min="2" max="2" width="15" style="3" customWidth="1"/>
    <col min="3" max="3" width="32.28515625" style="7" customWidth="1"/>
    <col min="4" max="6" width="13" customWidth="1"/>
    <col min="7" max="7" width="13" style="5" customWidth="1"/>
    <col min="8" max="8" width="12.42578125" customWidth="1"/>
    <col min="9" max="9" width="31.7109375" style="7" customWidth="1"/>
    <col min="10" max="12" width="14.28515625" customWidth="1"/>
    <col min="13" max="13" width="14.28515625" style="5" customWidth="1"/>
  </cols>
  <sheetData>
    <row r="1" spans="1:13" ht="38.25" customHeight="1" thickBot="1" x14ac:dyDescent="0.3">
      <c r="B1" s="3" t="s">
        <v>31</v>
      </c>
      <c r="H1" s="3" t="s">
        <v>31</v>
      </c>
    </row>
    <row r="2" spans="1:13" ht="16.5" thickTop="1" thickBot="1" x14ac:dyDescent="0.3">
      <c r="B2" s="16" t="s">
        <v>17</v>
      </c>
      <c r="C2" s="16"/>
      <c r="H2" s="17" t="s">
        <v>25</v>
      </c>
      <c r="I2" s="18"/>
      <c r="J2" s="18"/>
      <c r="K2" s="18"/>
      <c r="M2" s="5">
        <v>0.01</v>
      </c>
    </row>
    <row r="3" spans="1:13" ht="15.75" thickTop="1" x14ac:dyDescent="0.25">
      <c r="A3" s="1" t="s">
        <v>0</v>
      </c>
      <c r="B3" s="2" t="s">
        <v>8</v>
      </c>
      <c r="C3" s="6" t="s">
        <v>16</v>
      </c>
      <c r="D3" s="1" t="s">
        <v>18</v>
      </c>
      <c r="E3" s="1" t="s">
        <v>19</v>
      </c>
      <c r="F3" s="1" t="s">
        <v>20</v>
      </c>
      <c r="G3" s="4" t="s">
        <v>21</v>
      </c>
      <c r="H3" s="2" t="s">
        <v>8</v>
      </c>
      <c r="I3" s="6" t="s">
        <v>16</v>
      </c>
      <c r="J3" s="1" t="s">
        <v>18</v>
      </c>
      <c r="K3" s="1" t="s">
        <v>19</v>
      </c>
      <c r="L3" s="1" t="s">
        <v>20</v>
      </c>
      <c r="M3" s="4" t="s">
        <v>21</v>
      </c>
    </row>
    <row r="4" spans="1:13" x14ac:dyDescent="0.25">
      <c r="A4" t="s">
        <v>1</v>
      </c>
      <c r="B4" s="3">
        <v>8289</v>
      </c>
      <c r="C4" s="7">
        <f t="shared" ref="C4:C30" si="0">B4/86400</f>
        <v>9.5937499999999995E-2</v>
      </c>
      <c r="D4">
        <v>73284</v>
      </c>
      <c r="E4">
        <v>3681</v>
      </c>
      <c r="F4">
        <f t="shared" ref="F4:F20" si="1">D4+E4</f>
        <v>76965</v>
      </c>
      <c r="G4" s="5">
        <f>D4/F4</f>
        <v>0.95217306567920479</v>
      </c>
      <c r="I4" s="7">
        <f t="shared" ref="I4:I29" si="2">H4/86400</f>
        <v>0</v>
      </c>
      <c r="L4">
        <f t="shared" ref="L4:L14" si="3">J4+K4</f>
        <v>0</v>
      </c>
    </row>
    <row r="5" spans="1:13" x14ac:dyDescent="0.25">
      <c r="A5" t="s">
        <v>2</v>
      </c>
      <c r="B5" s="3">
        <v>1794</v>
      </c>
      <c r="C5" s="7">
        <f t="shared" si="0"/>
        <v>2.0763888888888887E-2</v>
      </c>
      <c r="D5">
        <v>29810</v>
      </c>
      <c r="E5">
        <v>4649</v>
      </c>
      <c r="F5">
        <f t="shared" si="1"/>
        <v>34459</v>
      </c>
      <c r="G5" s="5">
        <f t="shared" ref="G5:G20" si="4">D5/F5</f>
        <v>0.86508604428451208</v>
      </c>
      <c r="H5">
        <v>13000</v>
      </c>
      <c r="I5" s="7">
        <f t="shared" si="2"/>
        <v>0.15046296296296297</v>
      </c>
      <c r="J5">
        <v>33166</v>
      </c>
      <c r="K5">
        <v>1293</v>
      </c>
      <c r="L5">
        <f t="shared" si="3"/>
        <v>34459</v>
      </c>
      <c r="M5" s="5">
        <f t="shared" ref="M5:M11" si="5">J5/L5</f>
        <v>0.96247714675411356</v>
      </c>
    </row>
    <row r="6" spans="1:13" x14ac:dyDescent="0.25">
      <c r="A6" t="s">
        <v>4</v>
      </c>
      <c r="B6" s="3">
        <v>940</v>
      </c>
      <c r="C6" s="7">
        <f t="shared" si="0"/>
        <v>1.087962962962963E-2</v>
      </c>
      <c r="D6">
        <v>8757</v>
      </c>
      <c r="E6">
        <v>179</v>
      </c>
      <c r="F6">
        <f>D6+E6</f>
        <v>8936</v>
      </c>
      <c r="G6" s="5">
        <f t="shared" si="4"/>
        <v>0.97996866606982991</v>
      </c>
      <c r="H6" s="10">
        <v>1500</v>
      </c>
      <c r="I6" s="7">
        <f t="shared" si="2"/>
        <v>1.7361111111111112E-2</v>
      </c>
      <c r="J6">
        <v>8764</v>
      </c>
      <c r="K6">
        <v>176</v>
      </c>
      <c r="L6">
        <f t="shared" si="3"/>
        <v>8940</v>
      </c>
      <c r="M6" s="5">
        <f t="shared" si="5"/>
        <v>0.98031319910514536</v>
      </c>
    </row>
    <row r="7" spans="1:13" x14ac:dyDescent="0.25">
      <c r="A7" t="s">
        <v>3</v>
      </c>
      <c r="B7" s="8"/>
      <c r="C7" s="7">
        <f t="shared" si="0"/>
        <v>0</v>
      </c>
      <c r="D7">
        <v>32400</v>
      </c>
      <c r="E7">
        <v>2532</v>
      </c>
      <c r="F7">
        <f>D7+E7</f>
        <v>34932</v>
      </c>
      <c r="G7" s="5">
        <f t="shared" si="4"/>
        <v>0.92751631741669527</v>
      </c>
      <c r="I7" s="7">
        <f t="shared" si="2"/>
        <v>0</v>
      </c>
      <c r="L7">
        <f t="shared" si="3"/>
        <v>0</v>
      </c>
      <c r="M7" s="5" t="e">
        <f t="shared" si="5"/>
        <v>#DIV/0!</v>
      </c>
    </row>
    <row r="8" spans="1:13" x14ac:dyDescent="0.25">
      <c r="A8" t="s">
        <v>11</v>
      </c>
      <c r="B8" s="3">
        <v>923</v>
      </c>
      <c r="C8" s="7">
        <f t="shared" si="0"/>
        <v>1.068287037037037E-2</v>
      </c>
      <c r="D8">
        <v>21699</v>
      </c>
      <c r="E8">
        <v>25494</v>
      </c>
      <c r="F8">
        <f t="shared" si="1"/>
        <v>47193</v>
      </c>
      <c r="G8" s="5">
        <f>D8/F8</f>
        <v>0.4597927658762952</v>
      </c>
      <c r="I8" s="7">
        <f t="shared" si="2"/>
        <v>0</v>
      </c>
      <c r="L8">
        <f t="shared" si="3"/>
        <v>0</v>
      </c>
      <c r="M8" s="5" t="e">
        <f t="shared" si="5"/>
        <v>#DIV/0!</v>
      </c>
    </row>
    <row r="9" spans="1:13" x14ac:dyDescent="0.25">
      <c r="A9" t="s">
        <v>9</v>
      </c>
      <c r="B9" s="3">
        <v>577</v>
      </c>
      <c r="C9" s="7">
        <f t="shared" si="0"/>
        <v>6.6782407407407407E-3</v>
      </c>
      <c r="D9">
        <v>3070</v>
      </c>
      <c r="E9">
        <v>339</v>
      </c>
      <c r="F9">
        <f>D9+E9</f>
        <v>3409</v>
      </c>
      <c r="G9" s="5">
        <f>D9/F9</f>
        <v>0.9005573481959519</v>
      </c>
      <c r="H9">
        <v>168</v>
      </c>
      <c r="I9" s="7">
        <f t="shared" si="2"/>
        <v>1.9444444444444444E-3</v>
      </c>
      <c r="J9">
        <v>3040</v>
      </c>
      <c r="K9">
        <v>338</v>
      </c>
      <c r="L9">
        <f t="shared" si="3"/>
        <v>3378</v>
      </c>
      <c r="M9" s="5">
        <f t="shared" si="5"/>
        <v>0.89994079336885735</v>
      </c>
    </row>
    <row r="10" spans="1:13" x14ac:dyDescent="0.25">
      <c r="A10" t="s">
        <v>10</v>
      </c>
      <c r="B10" s="3">
        <v>3128</v>
      </c>
      <c r="C10" s="7">
        <f t="shared" si="0"/>
        <v>3.6203703703703703E-2</v>
      </c>
      <c r="D10">
        <v>20232</v>
      </c>
      <c r="E10">
        <v>280</v>
      </c>
      <c r="F10">
        <f t="shared" si="1"/>
        <v>20512</v>
      </c>
      <c r="G10" s="5">
        <f t="shared" si="4"/>
        <v>0.9863494539781591</v>
      </c>
      <c r="I10" s="7">
        <f t="shared" si="2"/>
        <v>0</v>
      </c>
      <c r="L10">
        <f t="shared" si="3"/>
        <v>0</v>
      </c>
      <c r="M10" s="5" t="e">
        <f t="shared" si="5"/>
        <v>#DIV/0!</v>
      </c>
    </row>
    <row r="11" spans="1:13" x14ac:dyDescent="0.25">
      <c r="A11" t="s">
        <v>5</v>
      </c>
      <c r="B11" s="3">
        <v>940</v>
      </c>
      <c r="C11" s="7">
        <f t="shared" si="0"/>
        <v>1.087962962962963E-2</v>
      </c>
      <c r="D11">
        <v>39</v>
      </c>
      <c r="E11">
        <v>5</v>
      </c>
      <c r="F11">
        <f t="shared" si="1"/>
        <v>44</v>
      </c>
      <c r="G11" s="5">
        <f t="shared" si="4"/>
        <v>0.88636363636363635</v>
      </c>
      <c r="I11" s="7">
        <f t="shared" si="2"/>
        <v>0</v>
      </c>
      <c r="L11">
        <f t="shared" si="3"/>
        <v>0</v>
      </c>
      <c r="M11" s="5" t="e">
        <f t="shared" si="5"/>
        <v>#DIV/0!</v>
      </c>
    </row>
    <row r="12" spans="1:13" x14ac:dyDescent="0.25">
      <c r="A12" t="s">
        <v>28</v>
      </c>
      <c r="B12" s="9">
        <v>500</v>
      </c>
      <c r="C12" s="7">
        <f>B12/86400</f>
        <v>5.7870370370370367E-3</v>
      </c>
      <c r="D12">
        <v>4612</v>
      </c>
      <c r="E12">
        <v>361</v>
      </c>
      <c r="F12">
        <f t="shared" si="1"/>
        <v>4973</v>
      </c>
      <c r="G12" s="5">
        <f t="shared" si="4"/>
        <v>0.92740800321737382</v>
      </c>
      <c r="H12">
        <v>260</v>
      </c>
      <c r="I12" s="7">
        <f t="shared" si="2"/>
        <v>3.0092592592592593E-3</v>
      </c>
      <c r="J12">
        <v>4675</v>
      </c>
      <c r="K12">
        <v>301</v>
      </c>
      <c r="L12">
        <f t="shared" si="3"/>
        <v>4976</v>
      </c>
      <c r="M12" s="5">
        <f>J12/L12</f>
        <v>0.93950964630225076</v>
      </c>
    </row>
    <row r="13" spans="1:13" x14ac:dyDescent="0.25">
      <c r="A13" t="s">
        <v>27</v>
      </c>
      <c r="B13" s="9">
        <v>750</v>
      </c>
      <c r="C13" s="7">
        <f>B13/86400</f>
        <v>8.6805555555555559E-3</v>
      </c>
      <c r="D13">
        <v>7810</v>
      </c>
      <c r="E13">
        <v>242</v>
      </c>
      <c r="F13">
        <f t="shared" si="1"/>
        <v>8052</v>
      </c>
      <c r="G13" s="5">
        <f t="shared" si="4"/>
        <v>0.9699453551912568</v>
      </c>
      <c r="H13">
        <v>914</v>
      </c>
      <c r="I13" s="7">
        <f t="shared" si="2"/>
        <v>1.0578703703703703E-2</v>
      </c>
      <c r="J13">
        <v>7223</v>
      </c>
      <c r="K13">
        <v>140</v>
      </c>
      <c r="L13">
        <f t="shared" si="3"/>
        <v>7363</v>
      </c>
      <c r="M13" s="5">
        <f t="shared" ref="M13" si="6">J13/L13</f>
        <v>0.98098601113676487</v>
      </c>
    </row>
    <row r="14" spans="1:13" x14ac:dyDescent="0.25">
      <c r="A14" t="s">
        <v>12</v>
      </c>
      <c r="B14" s="3">
        <v>1216</v>
      </c>
      <c r="C14" s="7">
        <f t="shared" si="0"/>
        <v>1.4074074074074074E-2</v>
      </c>
      <c r="D14">
        <v>11000</v>
      </c>
      <c r="E14">
        <v>802</v>
      </c>
      <c r="F14">
        <f t="shared" si="1"/>
        <v>11802</v>
      </c>
      <c r="G14" s="5">
        <f t="shared" si="4"/>
        <v>0.93204541603118118</v>
      </c>
      <c r="H14">
        <v>483</v>
      </c>
      <c r="I14" s="7">
        <f t="shared" si="2"/>
        <v>5.5902777777777773E-3</v>
      </c>
      <c r="J14">
        <v>10134</v>
      </c>
      <c r="K14">
        <v>674</v>
      </c>
      <c r="L14">
        <f t="shared" si="3"/>
        <v>10808</v>
      </c>
      <c r="M14" s="5">
        <f t="shared" ref="M14:M15" si="7">J14/L14</f>
        <v>0.93763878608438189</v>
      </c>
    </row>
    <row r="15" spans="1:13" x14ac:dyDescent="0.25">
      <c r="A15" t="s">
        <v>13</v>
      </c>
      <c r="B15" s="3">
        <v>224</v>
      </c>
      <c r="C15" s="7">
        <f t="shared" si="0"/>
        <v>2.5925925925925925E-3</v>
      </c>
      <c r="D15">
        <v>5980</v>
      </c>
      <c r="E15">
        <v>822</v>
      </c>
      <c r="F15">
        <f t="shared" si="1"/>
        <v>6802</v>
      </c>
      <c r="G15" s="5">
        <f t="shared" si="4"/>
        <v>0.87915319023816529</v>
      </c>
      <c r="H15">
        <v>1451</v>
      </c>
      <c r="I15" s="7">
        <f t="shared" si="2"/>
        <v>1.6793981481481483E-2</v>
      </c>
      <c r="J15">
        <v>6762</v>
      </c>
      <c r="K15">
        <v>42</v>
      </c>
      <c r="L15">
        <f>J15+K15</f>
        <v>6804</v>
      </c>
      <c r="M15" s="5">
        <f t="shared" si="7"/>
        <v>0.99382716049382713</v>
      </c>
    </row>
    <row r="16" spans="1:13" x14ac:dyDescent="0.25">
      <c r="A16" t="s">
        <v>15</v>
      </c>
      <c r="B16" s="3">
        <v>131</v>
      </c>
      <c r="C16" s="7">
        <f t="shared" si="0"/>
        <v>1.5162037037037036E-3</v>
      </c>
      <c r="D16">
        <v>749</v>
      </c>
      <c r="E16">
        <v>42</v>
      </c>
      <c r="F16">
        <f t="shared" si="1"/>
        <v>791</v>
      </c>
      <c r="G16" s="5">
        <f t="shared" si="4"/>
        <v>0.94690265486725667</v>
      </c>
      <c r="H16">
        <v>149</v>
      </c>
      <c r="I16" s="7">
        <f t="shared" si="2"/>
        <v>1.724537037037037E-3</v>
      </c>
      <c r="J16">
        <v>755</v>
      </c>
      <c r="K16">
        <v>36</v>
      </c>
      <c r="L16">
        <f t="shared" ref="L16:L20" si="8">J16+K16</f>
        <v>791</v>
      </c>
      <c r="M16" s="5">
        <f>J16/L16</f>
        <v>0.95448798988621997</v>
      </c>
    </row>
    <row r="17" spans="1:13" x14ac:dyDescent="0.25">
      <c r="A17" t="s">
        <v>14</v>
      </c>
      <c r="B17" s="3">
        <v>99</v>
      </c>
      <c r="C17" s="7">
        <f t="shared" si="0"/>
        <v>1.1458333333333333E-3</v>
      </c>
      <c r="D17">
        <v>1193</v>
      </c>
      <c r="E17">
        <v>24</v>
      </c>
      <c r="F17">
        <f t="shared" si="1"/>
        <v>1217</v>
      </c>
      <c r="G17" s="5">
        <f t="shared" si="4"/>
        <v>0.98027937551355793</v>
      </c>
      <c r="L17">
        <f t="shared" si="8"/>
        <v>0</v>
      </c>
    </row>
    <row r="18" spans="1:13" x14ac:dyDescent="0.25">
      <c r="A18" t="s">
        <v>6</v>
      </c>
      <c r="B18" s="3">
        <v>577</v>
      </c>
      <c r="C18" s="7">
        <f t="shared" si="0"/>
        <v>6.6782407407407407E-3</v>
      </c>
      <c r="D18">
        <v>7638</v>
      </c>
      <c r="E18">
        <v>2398</v>
      </c>
      <c r="F18">
        <f t="shared" si="1"/>
        <v>10036</v>
      </c>
      <c r="G18" s="5">
        <f t="shared" si="4"/>
        <v>0.76106018333997605</v>
      </c>
      <c r="L18">
        <f t="shared" si="8"/>
        <v>0</v>
      </c>
    </row>
    <row r="19" spans="1:13" x14ac:dyDescent="0.25">
      <c r="A19" t="s">
        <v>36</v>
      </c>
      <c r="B19" s="3">
        <v>21</v>
      </c>
      <c r="C19" s="7">
        <f t="shared" si="0"/>
        <v>2.4305555555555555E-4</v>
      </c>
      <c r="D19">
        <v>388</v>
      </c>
      <c r="E19">
        <v>378</v>
      </c>
      <c r="F19">
        <f t="shared" si="1"/>
        <v>766</v>
      </c>
      <c r="G19" s="5">
        <f t="shared" si="4"/>
        <v>0.50652741514360311</v>
      </c>
      <c r="L19">
        <f t="shared" si="8"/>
        <v>0</v>
      </c>
    </row>
    <row r="20" spans="1:13" x14ac:dyDescent="0.25">
      <c r="A20" t="s">
        <v>7</v>
      </c>
      <c r="B20" s="3">
        <v>577</v>
      </c>
      <c r="C20" s="7">
        <f t="shared" si="0"/>
        <v>6.6782407407407407E-3</v>
      </c>
      <c r="D20">
        <v>961</v>
      </c>
      <c r="E20">
        <v>140</v>
      </c>
      <c r="F20">
        <f t="shared" si="1"/>
        <v>1101</v>
      </c>
      <c r="G20" s="5">
        <f t="shared" si="4"/>
        <v>0.87284287011807449</v>
      </c>
      <c r="L20">
        <f t="shared" si="8"/>
        <v>0</v>
      </c>
    </row>
    <row r="21" spans="1:13" s="11" customFormat="1" x14ac:dyDescent="0.25">
      <c r="A21" s="11" t="s">
        <v>23</v>
      </c>
      <c r="B21" s="12">
        <f>SUM(B4:B20)</f>
        <v>20686</v>
      </c>
      <c r="C21" s="13">
        <f t="shared" si="0"/>
        <v>0.2394212962962963</v>
      </c>
      <c r="D21" s="12">
        <f>SUM(D4:D20)</f>
        <v>229622</v>
      </c>
      <c r="E21" s="12">
        <f>SUM(E4:E20)</f>
        <v>42368</v>
      </c>
      <c r="F21" s="12">
        <f>SUM(F4:F20)</f>
        <v>271990</v>
      </c>
      <c r="G21" s="14">
        <f>D21/F21</f>
        <v>0.84422956726350229</v>
      </c>
      <c r="H21" s="12">
        <f>SUM(H4:H20)</f>
        <v>17925</v>
      </c>
      <c r="I21" s="13">
        <f t="shared" ref="I21" si="9">H21/86400</f>
        <v>0.20746527777777779</v>
      </c>
      <c r="J21" s="11">
        <f>SUM(J4:J20)</f>
        <v>74519</v>
      </c>
      <c r="K21" s="11">
        <f>SUM(K4:K20)</f>
        <v>3000</v>
      </c>
      <c r="L21" s="11">
        <f>SUM(L4:L20)</f>
        <v>77519</v>
      </c>
      <c r="M21" s="14">
        <f>J21/L21</f>
        <v>0.96129981036907086</v>
      </c>
    </row>
    <row r="22" spans="1:13" x14ac:dyDescent="0.25">
      <c r="F22" s="3"/>
      <c r="I22"/>
    </row>
    <row r="23" spans="1:13" x14ac:dyDescent="0.25">
      <c r="F23" s="3"/>
      <c r="I23"/>
    </row>
    <row r="24" spans="1:13" x14ac:dyDescent="0.25">
      <c r="A24" t="s">
        <v>22</v>
      </c>
      <c r="B24" s="3">
        <v>877</v>
      </c>
      <c r="C24" s="7">
        <f t="shared" si="0"/>
        <v>1.0150462962962964E-2</v>
      </c>
      <c r="D24">
        <v>19116</v>
      </c>
      <c r="E24">
        <v>554</v>
      </c>
      <c r="F24" s="3">
        <f>D24+E24</f>
        <v>19670</v>
      </c>
      <c r="G24" s="5">
        <f t="shared" ref="G24:G29" si="10">D24/F24</f>
        <v>0.9718352821555668</v>
      </c>
      <c r="I24"/>
    </row>
    <row r="25" spans="1:13" x14ac:dyDescent="0.25">
      <c r="A25" t="s">
        <v>24</v>
      </c>
      <c r="B25" s="3">
        <v>995</v>
      </c>
      <c r="C25" s="7">
        <f t="shared" si="0"/>
        <v>1.1516203703703704E-2</v>
      </c>
      <c r="D25">
        <v>10311</v>
      </c>
      <c r="E25">
        <v>3564</v>
      </c>
      <c r="F25" s="3">
        <f>D25+E25</f>
        <v>13875</v>
      </c>
      <c r="G25" s="5">
        <f t="shared" si="10"/>
        <v>0.74313513513513518</v>
      </c>
      <c r="I25"/>
    </row>
    <row r="26" spans="1:13" s="11" customFormat="1" x14ac:dyDescent="0.25">
      <c r="A26" s="11" t="s">
        <v>29</v>
      </c>
      <c r="B26" s="12">
        <v>25678</v>
      </c>
      <c r="C26" s="13">
        <f t="shared" si="0"/>
        <v>0.29719907407407409</v>
      </c>
      <c r="D26" s="11">
        <v>86365</v>
      </c>
      <c r="E26" s="11">
        <v>10791</v>
      </c>
      <c r="F26" s="3">
        <f>D26+E26</f>
        <v>97156</v>
      </c>
      <c r="G26" s="5">
        <f t="shared" si="10"/>
        <v>0.88893120342541887</v>
      </c>
      <c r="I26" s="13"/>
      <c r="L26" s="3"/>
      <c r="M26" s="5"/>
    </row>
    <row r="27" spans="1:13" x14ac:dyDescent="0.25">
      <c r="F27" s="3"/>
      <c r="I27"/>
    </row>
    <row r="28" spans="1:13" x14ac:dyDescent="0.25">
      <c r="A28" t="s">
        <v>26</v>
      </c>
      <c r="B28" s="3">
        <v>41</v>
      </c>
      <c r="D28">
        <v>420</v>
      </c>
      <c r="E28">
        <v>39</v>
      </c>
      <c r="F28" s="3">
        <f t="shared" ref="F28" si="11">D28+E28</f>
        <v>459</v>
      </c>
      <c r="G28" s="5">
        <f t="shared" si="10"/>
        <v>0.91503267973856206</v>
      </c>
      <c r="H28">
        <v>93</v>
      </c>
      <c r="I28" s="15">
        <f t="shared" si="2"/>
        <v>1.0763888888888889E-3</v>
      </c>
      <c r="J28">
        <v>453</v>
      </c>
      <c r="K28">
        <v>5</v>
      </c>
      <c r="L28" s="3">
        <f t="shared" ref="L28:L29" si="12">J28+K28</f>
        <v>458</v>
      </c>
      <c r="M28" s="5">
        <f t="shared" ref="M28:M29" si="13">J28/L28</f>
        <v>0.98908296943231444</v>
      </c>
    </row>
    <row r="29" spans="1:13" x14ac:dyDescent="0.25">
      <c r="A29" t="s">
        <v>32</v>
      </c>
      <c r="B29" s="3" t="s">
        <v>33</v>
      </c>
      <c r="D29">
        <v>3748</v>
      </c>
      <c r="E29">
        <v>419</v>
      </c>
      <c r="F29" s="3">
        <f t="shared" ref="F29" si="14">D29+E29</f>
        <v>4167</v>
      </c>
      <c r="G29" s="5">
        <f t="shared" si="10"/>
        <v>0.89944804415646751</v>
      </c>
      <c r="H29">
        <v>872</v>
      </c>
      <c r="I29" s="15">
        <f t="shared" si="2"/>
        <v>1.0092592592592592E-2</v>
      </c>
      <c r="J29">
        <v>4329</v>
      </c>
      <c r="K29">
        <v>38</v>
      </c>
      <c r="L29" s="3">
        <f t="shared" si="12"/>
        <v>4367</v>
      </c>
      <c r="M29" s="5">
        <f t="shared" si="13"/>
        <v>0.99129837416991073</v>
      </c>
    </row>
    <row r="30" spans="1:13" s="11" customFormat="1" x14ac:dyDescent="0.25">
      <c r="A30" s="11" t="s">
        <v>30</v>
      </c>
      <c r="B30" s="12">
        <v>71386</v>
      </c>
      <c r="C30" s="13">
        <f t="shared" si="0"/>
        <v>0.82622685185185185</v>
      </c>
      <c r="D30" s="11">
        <v>23533</v>
      </c>
      <c r="E30" s="11">
        <v>1209</v>
      </c>
      <c r="F30" s="11">
        <f>D30+E30</f>
        <v>24742</v>
      </c>
      <c r="G30" s="14">
        <f>D30/F30</f>
        <v>0.9511357206369736</v>
      </c>
      <c r="H30" s="10"/>
      <c r="I30" s="13"/>
      <c r="M30" s="14"/>
    </row>
    <row r="31" spans="1:13" x14ac:dyDescent="0.25">
      <c r="B31"/>
      <c r="C31"/>
      <c r="G31"/>
      <c r="I31"/>
      <c r="M31"/>
    </row>
    <row r="32" spans="1:13" x14ac:dyDescent="0.25">
      <c r="A32" t="s">
        <v>34</v>
      </c>
    </row>
    <row r="33" spans="1:2" x14ac:dyDescent="0.25">
      <c r="A33" t="s">
        <v>35</v>
      </c>
    </row>
    <row r="34" spans="1:2" x14ac:dyDescent="0.25">
      <c r="B34" s="3">
        <f>9300*30000</f>
        <v>279000000</v>
      </c>
    </row>
    <row r="35" spans="1:2" x14ac:dyDescent="0.25">
      <c r="B35" s="3">
        <f>14000*14693</f>
        <v>205702000</v>
      </c>
    </row>
    <row r="36" spans="1:2" x14ac:dyDescent="0.25">
      <c r="B36" s="3">
        <f>B34-B35</f>
        <v>73298000</v>
      </c>
    </row>
  </sheetData>
  <mergeCells count="2">
    <mergeCell ref="B2:C2"/>
    <mergeCell ref="H2:K2"/>
  </mergeCells>
  <conditionalFormatting sqref="G1:G1048576">
    <cfRule type="colorScale" priority="8">
      <colorScale>
        <cfvo type="percent" val="80"/>
        <cfvo type="percent" val="90"/>
        <cfvo type="percent" val="100"/>
        <color rgb="FFF8696B"/>
        <color rgb="FFFFEB84"/>
        <color rgb="FF63BE7B"/>
      </colorScale>
    </cfRule>
  </conditionalFormatting>
  <conditionalFormatting sqref="M1:M25 M27:M1048576">
    <cfRule type="colorScale" priority="2">
      <colorScale>
        <cfvo type="percent" val="90"/>
        <cfvo type="percent" val="95"/>
        <cfvo type="percent" val="100"/>
        <color rgb="FFF8696B"/>
        <color rgb="FFFFEB84"/>
        <color rgb="FF63BE7B"/>
      </colorScale>
    </cfRule>
  </conditionalFormatting>
  <conditionalFormatting sqref="M26">
    <cfRule type="colorScale" priority="1">
      <colorScale>
        <cfvo type="percent" val="80"/>
        <cfvo type="percent" val="90"/>
        <cfvo type="percent" val="10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55207F9F5B314B8B9B51B8E365D485" ma:contentTypeVersion="2" ma:contentTypeDescription="Crée un document." ma:contentTypeScope="" ma:versionID="c516aae3580213d3db2e32983502eaaa">
  <xsd:schema xmlns:xsd="http://www.w3.org/2001/XMLSchema" xmlns:xs="http://www.w3.org/2001/XMLSchema" xmlns:p="http://schemas.microsoft.com/office/2006/metadata/properties" xmlns:ns2="4c1ef9b3-4174-4af3-a5b1-5f98b740a774" targetNamespace="http://schemas.microsoft.com/office/2006/metadata/properties" ma:root="true" ma:fieldsID="c89a2e4264c97434fad65ccc84a3a390" ns2:_="">
    <xsd:import namespace="4c1ef9b3-4174-4af3-a5b1-5f98b740a77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ef9b3-4174-4af3-a5b1-5f98b740a7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E5D3DB7-DCDC-44A8-A58C-499D0DB858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1ef9b3-4174-4af3-a5b1-5f98b740a7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526D1D9-FB3C-467D-BC63-924F291A0DF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48F9C72-C66E-46A6-BA34-52C8707B922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2022-10-25T12:46:29Z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0x0101004955207F9F5B314B8B9B51B8E365D485</vt:lpwstr>
  </property>
</Properties>
</file>