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I23" i="1" l="1"/>
  <c r="I21" i="1"/>
  <c r="L8" i="1"/>
  <c r="L13" i="1"/>
  <c r="I13" i="1"/>
  <c r="M13" i="1" l="1"/>
  <c r="M14" i="1"/>
  <c r="I12" i="1"/>
  <c r="L12" i="1"/>
  <c r="M12" i="1" s="1"/>
  <c r="L23" i="1"/>
  <c r="M23" i="1" s="1"/>
  <c r="J24" i="1"/>
  <c r="K24" i="1"/>
  <c r="L9" i="1" l="1"/>
  <c r="L14" i="1"/>
  <c r="L15" i="1"/>
  <c r="L16" i="1"/>
  <c r="I8" i="1"/>
  <c r="I9" i="1"/>
  <c r="I19" i="1"/>
  <c r="I20" i="1"/>
  <c r="F29" i="1" l="1"/>
  <c r="G29" i="1" s="1"/>
  <c r="I4" i="1" l="1"/>
  <c r="I7" i="1"/>
  <c r="I14" i="1"/>
  <c r="I15" i="1"/>
  <c r="I16" i="1"/>
  <c r="M9" i="1"/>
  <c r="F9" i="1"/>
  <c r="F16" i="1"/>
  <c r="L32" i="1"/>
  <c r="F31" i="1"/>
  <c r="H24" i="1"/>
  <c r="I24" i="1" s="1"/>
  <c r="I32" i="1"/>
  <c r="I31" i="1"/>
  <c r="M32" i="1" l="1"/>
  <c r="F32" i="1"/>
  <c r="G32" i="1" s="1"/>
  <c r="C29" i="1" l="1"/>
  <c r="C33" i="1"/>
  <c r="B38" i="1"/>
  <c r="B37" i="1"/>
  <c r="F33" i="1"/>
  <c r="G33" i="1" s="1"/>
  <c r="L31" i="1"/>
  <c r="M31" i="1" s="1"/>
  <c r="C11" i="1"/>
  <c r="F11" i="1"/>
  <c r="G11" i="1" s="1"/>
  <c r="B39" i="1" l="1"/>
  <c r="G31" i="1"/>
  <c r="C28" i="1" l="1"/>
  <c r="F28" i="1"/>
  <c r="G28" i="1" s="1"/>
  <c r="L4" i="1"/>
  <c r="M4" i="1" s="1"/>
  <c r="L5" i="1"/>
  <c r="M5" i="1" s="1"/>
  <c r="L6" i="1"/>
  <c r="M6" i="1" s="1"/>
  <c r="L7" i="1"/>
  <c r="M7" i="1" s="1"/>
  <c r="M8" i="1"/>
  <c r="M15" i="1"/>
  <c r="M16" i="1"/>
  <c r="L18" i="1"/>
  <c r="M18" i="1" s="1"/>
  <c r="L19" i="1"/>
  <c r="M19" i="1" s="1"/>
  <c r="L20" i="1"/>
  <c r="M20" i="1" s="1"/>
  <c r="L21" i="1"/>
  <c r="M21" i="1" s="1"/>
  <c r="C4" i="1"/>
  <c r="L17" i="1"/>
  <c r="M17" i="1" s="1"/>
  <c r="F7" i="1"/>
  <c r="G7" i="1" s="1"/>
  <c r="F27" i="1"/>
  <c r="G27" i="1" s="1"/>
  <c r="C27" i="1"/>
  <c r="I5" i="1"/>
  <c r="I6" i="1"/>
  <c r="I17" i="1"/>
  <c r="I18" i="1"/>
  <c r="C5" i="1"/>
  <c r="C6" i="1"/>
  <c r="C7" i="1"/>
  <c r="C8" i="1"/>
  <c r="C9" i="1"/>
  <c r="C10" i="1"/>
  <c r="C14" i="1"/>
  <c r="C15" i="1"/>
  <c r="C16" i="1"/>
  <c r="C17" i="1"/>
  <c r="C18" i="1"/>
  <c r="C19" i="1"/>
  <c r="C20" i="1"/>
  <c r="C21" i="1"/>
  <c r="C22" i="1"/>
  <c r="F14" i="1"/>
  <c r="G14" i="1" s="1"/>
  <c r="F15" i="1"/>
  <c r="G15" i="1" s="1"/>
  <c r="G16" i="1"/>
  <c r="F17" i="1"/>
  <c r="G17" i="1" s="1"/>
  <c r="F18" i="1"/>
  <c r="G18" i="1" s="1"/>
  <c r="F19" i="1"/>
  <c r="G19" i="1" s="1"/>
  <c r="L24" i="1" l="1"/>
  <c r="M24" i="1" s="1"/>
  <c r="F8" i="1"/>
  <c r="G8" i="1" s="1"/>
  <c r="D24" i="1"/>
  <c r="E24" i="1"/>
  <c r="B24" i="1"/>
  <c r="C24" i="1" s="1"/>
  <c r="F4" i="1"/>
  <c r="G4" i="1" s="1"/>
  <c r="F5" i="1"/>
  <c r="G5" i="1" s="1"/>
  <c r="G9" i="1"/>
  <c r="F10" i="1"/>
  <c r="G10" i="1" s="1"/>
  <c r="F20" i="1"/>
  <c r="G20" i="1" s="1"/>
  <c r="F21" i="1"/>
  <c r="G21" i="1" s="1"/>
  <c r="F22" i="1"/>
  <c r="F6" i="1"/>
  <c r="G6" i="1" s="1"/>
  <c r="F24" i="1" l="1"/>
  <c r="G24" i="1" s="1"/>
  <c r="G22" i="1"/>
</calcChain>
</file>

<file path=xl/sharedStrings.xml><?xml version="1.0" encoding="utf-8"?>
<sst xmlns="http://schemas.openxmlformats.org/spreadsheetml/2006/main" count="48" uniqueCount="41">
  <si>
    <t xml:space="preserve">LIGNE </t>
  </si>
  <si>
    <t>LIGNE A</t>
  </si>
  <si>
    <t>LIGNE B</t>
  </si>
  <si>
    <t>LIGNE D</t>
  </si>
  <si>
    <t>LIGNE C</t>
  </si>
  <si>
    <t>LIGNE C INTERSTATIONS</t>
  </si>
  <si>
    <t>TRAM COMMUNS</t>
  </si>
  <si>
    <t>FUNI COMMUNS</t>
  </si>
  <si>
    <t>TEMPS</t>
  </si>
  <si>
    <t>METRO ABC COMMUNS</t>
  </si>
  <si>
    <t>METRO C COMMUNS</t>
  </si>
  <si>
    <t>METRO COMMUNS</t>
  </si>
  <si>
    <t>T3</t>
  </si>
  <si>
    <t>T4</t>
  </si>
  <si>
    <t>T6</t>
  </si>
  <si>
    <t>T5</t>
  </si>
  <si>
    <t>En nombre de jour et heures</t>
  </si>
  <si>
    <t>Première passe en comparant station par station</t>
  </si>
  <si>
    <t>SUCCES (nb)</t>
  </si>
  <si>
    <t>ECHECS (nb)</t>
  </si>
  <si>
    <t>TOTAL (nb)</t>
  </si>
  <si>
    <t>% de succès</t>
  </si>
  <si>
    <t>PRÊT 2017</t>
  </si>
  <si>
    <t>TOTAL TCL HORS PRÊT</t>
  </si>
  <si>
    <t>PRÊT 2018</t>
  </si>
  <si>
    <t>Seconde passe en comparant station par station puis station par ligne</t>
  </si>
  <si>
    <t>SERBER 500000</t>
  </si>
  <si>
    <t>T2</t>
  </si>
  <si>
    <t>T1</t>
  </si>
  <si>
    <t>PRÊT TOTAL</t>
  </si>
  <si>
    <t>SERBER TOTAL</t>
  </si>
  <si>
    <t>Une case violette correspond à une approximation</t>
  </si>
  <si>
    <t>SERBER 100000</t>
  </si>
  <si>
    <t>VOIR README</t>
  </si>
  <si>
    <t>MRTRAM</t>
  </si>
  <si>
    <t>SEMALY</t>
  </si>
  <si>
    <t>RHONE EXPRESS COMMUNS</t>
  </si>
  <si>
    <t>FUNI COMMUNS + STATIONS</t>
  </si>
  <si>
    <t>METRO ABCD INTERSTATIONS</t>
  </si>
  <si>
    <t>METRO ABC,AB,A,B,C,D COMMUNS</t>
  </si>
  <si>
    <t>3830?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</si>
</sst>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\ mm:\ ss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10" fontId="0" fillId="0" borderId="1" xfId="0" applyNumberFormat="1" applyBorder="1"/>
    <xf numFmtId="10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2" fillId="3" borderId="0" xfId="2" applyNumberFormat="1"/>
    <xf numFmtId="0" fontId="2" fillId="3" borderId="0" xfId="2"/>
    <xf numFmtId="0" fontId="3" fillId="4" borderId="0" xfId="3"/>
    <xf numFmtId="0" fontId="3" fillId="4" borderId="0" xfId="3" applyNumberFormat="1"/>
    <xf numFmtId="164" fontId="3" fillId="4" borderId="0" xfId="3" applyNumberFormat="1"/>
    <xf numFmtId="10" fontId="3" fillId="4" borderId="0" xfId="3" applyNumberFormat="1"/>
    <xf numFmtId="165" fontId="0" fillId="0" borderId="0" xfId="0" applyNumberFormat="1"/>
    <xf numFmtId="164" fontId="2" fillId="3" borderId="0" xfId="2" applyNumberFormat="1"/>
    <xf numFmtId="10" fontId="2" fillId="3" borderId="0" xfId="2" applyNumberFormat="1"/>
    <xf numFmtId="0" fontId="1" fillId="2" borderId="2" xfId="1" applyNumberFormat="1" applyAlignment="1">
      <alignment horizontal="center"/>
    </xf>
    <xf numFmtId="0" fontId="1" fillId="2" borderId="3" xfId="1" applyNumberFormat="1" applyBorder="1" applyAlignment="1">
      <alignment horizontal="center"/>
    </xf>
    <xf numFmtId="0" fontId="1" fillId="2" borderId="4" xfId="1" applyNumberFormat="1" applyBorder="1" applyAlignment="1">
      <alignment horizontal="center"/>
    </xf>
  </cellXfs>
  <cellStyles count="4">
    <cellStyle name="20 % - Accent1" xfId="3" builtinId="30"/>
    <cellStyle name="Accent4" xfId="2" builtinId="41"/>
    <cellStyle name="Normal" xfId="0" builtinId="0"/>
    <cellStyle name="Vérification" xfId="1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M39"/>
  <sheetViews>
    <sheetView tabSelected="1" workbookViewId="0">
      <selection activeCell="H22" sqref="H22"/>
    </sheetView>
  </sheetViews>
  <sheetFormatPr baseColWidth="10" defaultColWidth="23.42578125" defaultRowHeight="15" x14ac:dyDescent="0.25"/>
  <cols>
    <col min="1" max="1" width="32" customWidth="1"/>
    <col min="2" max="2" width="15" style="3" customWidth="1"/>
    <col min="3" max="3" width="32.28515625" style="7" customWidth="1"/>
    <col min="4" max="6" width="13" customWidth="1"/>
    <col min="7" max="7" width="13" style="5" customWidth="1"/>
    <col min="8" max="8" width="12.42578125" customWidth="1"/>
    <col min="9" max="9" width="31.7109375" style="7" customWidth="1"/>
    <col min="10" max="12" width="14.28515625" customWidth="1"/>
    <col min="13" max="13" width="14.28515625" style="5" customWidth="1"/>
  </cols>
  <sheetData>
    <row r="1" spans="1:13" ht="38.25" customHeight="1" thickBot="1" x14ac:dyDescent="0.3">
      <c r="B1" s="3" t="s">
        <v>31</v>
      </c>
      <c r="G1" s="5">
        <v>1</v>
      </c>
      <c r="H1" s="3" t="s">
        <v>31</v>
      </c>
      <c r="M1" s="5">
        <v>1</v>
      </c>
    </row>
    <row r="2" spans="1:13" ht="16.5" thickTop="1" thickBot="1" x14ac:dyDescent="0.3">
      <c r="B2" s="17" t="s">
        <v>17</v>
      </c>
      <c r="C2" s="17"/>
      <c r="G2" s="5">
        <v>0.01</v>
      </c>
      <c r="H2" s="18" t="s">
        <v>25</v>
      </c>
      <c r="I2" s="19"/>
      <c r="J2" s="19"/>
      <c r="K2" s="19"/>
      <c r="M2" s="5">
        <v>0.01</v>
      </c>
    </row>
    <row r="3" spans="1:13" ht="15.75" thickTop="1" x14ac:dyDescent="0.25">
      <c r="A3" s="1" t="s">
        <v>0</v>
      </c>
      <c r="B3" s="2" t="s">
        <v>8</v>
      </c>
      <c r="C3" s="6" t="s">
        <v>16</v>
      </c>
      <c r="D3" s="1" t="s">
        <v>18</v>
      </c>
      <c r="E3" s="1" t="s">
        <v>19</v>
      </c>
      <c r="F3" s="1" t="s">
        <v>20</v>
      </c>
      <c r="G3" s="4" t="s">
        <v>21</v>
      </c>
      <c r="H3" s="2" t="s">
        <v>8</v>
      </c>
      <c r="I3" s="6" t="s">
        <v>16</v>
      </c>
      <c r="J3" s="1" t="s">
        <v>18</v>
      </c>
      <c r="K3" s="1" t="s">
        <v>19</v>
      </c>
      <c r="L3" s="1" t="s">
        <v>20</v>
      </c>
      <c r="M3" s="4" t="s">
        <v>21</v>
      </c>
    </row>
    <row r="4" spans="1:13" x14ac:dyDescent="0.25">
      <c r="A4" t="s">
        <v>1</v>
      </c>
      <c r="B4" s="3">
        <v>8289</v>
      </c>
      <c r="C4" s="7">
        <f t="shared" ref="C4:C33" si="0">B4/86400</f>
        <v>9.5937499999999995E-2</v>
      </c>
      <c r="D4">
        <v>73284</v>
      </c>
      <c r="E4">
        <v>3681</v>
      </c>
      <c r="F4">
        <f t="shared" ref="F4:F22" si="1">D4+E4</f>
        <v>76965</v>
      </c>
      <c r="G4" s="5">
        <f>D4/F4</f>
        <v>0.95217306567920479</v>
      </c>
      <c r="H4">
        <v>1817</v>
      </c>
      <c r="I4" s="7">
        <f t="shared" ref="I4:I32" si="2">H4/86400</f>
        <v>2.1030092592592593E-2</v>
      </c>
      <c r="J4">
        <v>69025</v>
      </c>
      <c r="K4">
        <v>927</v>
      </c>
      <c r="L4">
        <f t="shared" ref="L4:L16" si="3">J4+K4</f>
        <v>69952</v>
      </c>
      <c r="M4" s="5">
        <f t="shared" ref="M4:M9" si="4">J4/L4</f>
        <v>0.98674805580969804</v>
      </c>
    </row>
    <row r="5" spans="1:13" x14ac:dyDescent="0.25">
      <c r="A5" t="s">
        <v>2</v>
      </c>
      <c r="B5" s="3">
        <v>1794</v>
      </c>
      <c r="C5" s="7">
        <f t="shared" si="0"/>
        <v>2.0763888888888887E-2</v>
      </c>
      <c r="D5">
        <v>29810</v>
      </c>
      <c r="E5">
        <v>4649</v>
      </c>
      <c r="F5">
        <f t="shared" si="1"/>
        <v>34459</v>
      </c>
      <c r="G5" s="5">
        <f t="shared" ref="G5:G22" si="5">D5/F5</f>
        <v>0.86508604428451208</v>
      </c>
      <c r="H5">
        <v>13000</v>
      </c>
      <c r="I5" s="7">
        <f t="shared" si="2"/>
        <v>0.15046296296296297</v>
      </c>
      <c r="J5">
        <v>33166</v>
      </c>
      <c r="K5">
        <v>1293</v>
      </c>
      <c r="L5">
        <f t="shared" si="3"/>
        <v>34459</v>
      </c>
      <c r="M5" s="5">
        <f t="shared" si="4"/>
        <v>0.96247714675411356</v>
      </c>
    </row>
    <row r="6" spans="1:13" x14ac:dyDescent="0.25">
      <c r="A6" t="s">
        <v>4</v>
      </c>
      <c r="B6" s="3">
        <v>940</v>
      </c>
      <c r="C6" s="7">
        <f t="shared" si="0"/>
        <v>1.087962962962963E-2</v>
      </c>
      <c r="D6">
        <v>8757</v>
      </c>
      <c r="E6">
        <v>179</v>
      </c>
      <c r="F6">
        <f>D6+E6</f>
        <v>8936</v>
      </c>
      <c r="G6" s="5">
        <f t="shared" si="5"/>
        <v>0.97996866606982991</v>
      </c>
      <c r="H6">
        <v>1500</v>
      </c>
      <c r="I6" s="7">
        <f t="shared" si="2"/>
        <v>1.7361111111111112E-2</v>
      </c>
      <c r="J6">
        <v>8764</v>
      </c>
      <c r="K6">
        <v>176</v>
      </c>
      <c r="L6">
        <f t="shared" si="3"/>
        <v>8940</v>
      </c>
      <c r="M6" s="5">
        <f t="shared" si="4"/>
        <v>0.98031319910514536</v>
      </c>
    </row>
    <row r="7" spans="1:13" x14ac:dyDescent="0.25">
      <c r="A7" t="s">
        <v>3</v>
      </c>
      <c r="B7">
        <v>4000</v>
      </c>
      <c r="C7" s="7">
        <f t="shared" si="0"/>
        <v>4.6296296296296294E-2</v>
      </c>
      <c r="D7">
        <v>32400</v>
      </c>
      <c r="E7">
        <v>2532</v>
      </c>
      <c r="F7">
        <f>D7+E7</f>
        <v>34932</v>
      </c>
      <c r="G7" s="5">
        <f t="shared" si="5"/>
        <v>0.92751631741669527</v>
      </c>
      <c r="H7">
        <v>4400</v>
      </c>
      <c r="I7" s="7">
        <f t="shared" si="2"/>
        <v>5.0925925925925923E-2</v>
      </c>
      <c r="J7">
        <v>30377</v>
      </c>
      <c r="K7">
        <v>2137</v>
      </c>
      <c r="L7">
        <f t="shared" si="3"/>
        <v>32514</v>
      </c>
      <c r="M7" s="5">
        <f t="shared" si="4"/>
        <v>0.93427446638371159</v>
      </c>
    </row>
    <row r="8" spans="1:13" x14ac:dyDescent="0.25">
      <c r="A8" t="s">
        <v>11</v>
      </c>
      <c r="B8" s="3">
        <v>923</v>
      </c>
      <c r="C8" s="7">
        <f t="shared" si="0"/>
        <v>1.068287037037037E-2</v>
      </c>
      <c r="D8">
        <v>20430</v>
      </c>
      <c r="E8">
        <v>25490</v>
      </c>
      <c r="F8">
        <f t="shared" si="1"/>
        <v>45920</v>
      </c>
      <c r="G8" s="5">
        <f>D8/F8</f>
        <v>0.44490418118466901</v>
      </c>
      <c r="I8" s="7">
        <f t="shared" si="2"/>
        <v>0</v>
      </c>
      <c r="L8">
        <f t="shared" si="3"/>
        <v>0</v>
      </c>
      <c r="M8" s="5" t="e">
        <f t="shared" si="4"/>
        <v>#DIV/0!</v>
      </c>
    </row>
    <row r="9" spans="1:13" x14ac:dyDescent="0.25">
      <c r="A9" t="s">
        <v>9</v>
      </c>
      <c r="B9" s="3">
        <v>577</v>
      </c>
      <c r="C9" s="7">
        <f t="shared" si="0"/>
        <v>6.6782407407407407E-3</v>
      </c>
      <c r="D9">
        <v>3070</v>
      </c>
      <c r="E9">
        <v>339</v>
      </c>
      <c r="F9">
        <f>D9+E9</f>
        <v>3409</v>
      </c>
      <c r="G9" s="5">
        <f>D9/F9</f>
        <v>0.9005573481959519</v>
      </c>
      <c r="H9">
        <v>168</v>
      </c>
      <c r="I9" s="7">
        <f t="shared" si="2"/>
        <v>1.9444444444444444E-3</v>
      </c>
      <c r="J9">
        <v>3040</v>
      </c>
      <c r="K9">
        <v>338</v>
      </c>
      <c r="L9">
        <f t="shared" si="3"/>
        <v>3378</v>
      </c>
      <c r="M9" s="5">
        <f t="shared" si="4"/>
        <v>0.89994079336885735</v>
      </c>
    </row>
    <row r="10" spans="1:13" x14ac:dyDescent="0.25">
      <c r="A10" t="s">
        <v>10</v>
      </c>
      <c r="B10" s="3">
        <v>3128</v>
      </c>
      <c r="C10" s="7">
        <f t="shared" si="0"/>
        <v>3.6203703703703703E-2</v>
      </c>
      <c r="D10">
        <v>20232</v>
      </c>
      <c r="E10">
        <v>280</v>
      </c>
      <c r="F10">
        <f t="shared" si="1"/>
        <v>20512</v>
      </c>
      <c r="G10" s="5">
        <f t="shared" si="5"/>
        <v>0.9863494539781591</v>
      </c>
      <c r="H10" s="9"/>
      <c r="I10" s="15"/>
      <c r="J10" s="9"/>
      <c r="K10" s="9"/>
      <c r="L10" s="9"/>
      <c r="M10" s="16"/>
    </row>
    <row r="11" spans="1:13" x14ac:dyDescent="0.25">
      <c r="A11" t="s">
        <v>5</v>
      </c>
      <c r="B11" s="3">
        <v>940</v>
      </c>
      <c r="C11" s="7">
        <f t="shared" si="0"/>
        <v>1.087962962962963E-2</v>
      </c>
      <c r="D11">
        <v>39</v>
      </c>
      <c r="E11">
        <v>5</v>
      </c>
      <c r="F11">
        <f t="shared" si="1"/>
        <v>44</v>
      </c>
      <c r="G11" s="5">
        <f t="shared" si="5"/>
        <v>0.88636363636363635</v>
      </c>
      <c r="H11" s="9"/>
      <c r="I11" s="15"/>
      <c r="J11" s="9"/>
      <c r="K11" s="9"/>
      <c r="L11" s="9"/>
      <c r="M11" s="16"/>
    </row>
    <row r="12" spans="1:13" x14ac:dyDescent="0.25">
      <c r="A12" t="s">
        <v>38</v>
      </c>
      <c r="B12" s="8"/>
      <c r="C12" s="15"/>
      <c r="D12" s="9"/>
      <c r="E12" s="9"/>
      <c r="F12" s="9"/>
      <c r="G12" s="16"/>
      <c r="H12">
        <v>180</v>
      </c>
      <c r="I12" s="7">
        <f t="shared" si="2"/>
        <v>2.0833333333333333E-3</v>
      </c>
      <c r="J12">
        <v>7261</v>
      </c>
      <c r="K12">
        <v>159</v>
      </c>
      <c r="L12">
        <f t="shared" si="3"/>
        <v>7420</v>
      </c>
      <c r="M12" s="5">
        <f>J12/L12</f>
        <v>0.97857142857142854</v>
      </c>
    </row>
    <row r="13" spans="1:13" x14ac:dyDescent="0.25">
      <c r="A13" t="s">
        <v>39</v>
      </c>
      <c r="B13" s="8"/>
      <c r="C13" s="15"/>
      <c r="D13" s="9"/>
      <c r="E13" s="9"/>
      <c r="F13" s="9"/>
      <c r="G13" s="16"/>
      <c r="H13">
        <v>2856</v>
      </c>
      <c r="I13" s="7">
        <f t="shared" si="2"/>
        <v>3.3055555555555553E-2</v>
      </c>
      <c r="J13">
        <v>39723</v>
      </c>
      <c r="K13">
        <v>4626</v>
      </c>
      <c r="L13">
        <f t="shared" si="3"/>
        <v>44349</v>
      </c>
      <c r="M13" s="5">
        <f t="shared" ref="M13:M14" si="6">J13/L13</f>
        <v>0.89569099641480077</v>
      </c>
    </row>
    <row r="14" spans="1:13" x14ac:dyDescent="0.25">
      <c r="A14" t="s">
        <v>28</v>
      </c>
      <c r="B14">
        <v>500</v>
      </c>
      <c r="C14" s="7">
        <f>B14/86400</f>
        <v>5.7870370370370367E-3</v>
      </c>
      <c r="D14">
        <v>4612</v>
      </c>
      <c r="E14">
        <v>361</v>
      </c>
      <c r="F14">
        <f t="shared" si="1"/>
        <v>4973</v>
      </c>
      <c r="G14" s="5">
        <f t="shared" si="5"/>
        <v>0.92740800321737382</v>
      </c>
      <c r="H14">
        <v>260</v>
      </c>
      <c r="I14" s="7">
        <f t="shared" si="2"/>
        <v>3.0092592592592593E-3</v>
      </c>
      <c r="J14">
        <v>4675</v>
      </c>
      <c r="K14">
        <v>301</v>
      </c>
      <c r="L14">
        <f t="shared" si="3"/>
        <v>4976</v>
      </c>
      <c r="M14" s="5">
        <f t="shared" si="6"/>
        <v>0.93950964630225076</v>
      </c>
    </row>
    <row r="15" spans="1:13" x14ac:dyDescent="0.25">
      <c r="A15" t="s">
        <v>27</v>
      </c>
      <c r="B15">
        <v>750</v>
      </c>
      <c r="C15" s="7">
        <f>B15/86400</f>
        <v>8.6805555555555559E-3</v>
      </c>
      <c r="D15">
        <v>7810</v>
      </c>
      <c r="E15">
        <v>242</v>
      </c>
      <c r="F15">
        <f t="shared" si="1"/>
        <v>8052</v>
      </c>
      <c r="G15" s="5">
        <f t="shared" si="5"/>
        <v>0.9699453551912568</v>
      </c>
      <c r="H15">
        <v>914</v>
      </c>
      <c r="I15" s="7">
        <f t="shared" si="2"/>
        <v>1.0578703703703703E-2</v>
      </c>
      <c r="J15">
        <v>7223</v>
      </c>
      <c r="K15">
        <v>140</v>
      </c>
      <c r="L15">
        <f t="shared" si="3"/>
        <v>7363</v>
      </c>
      <c r="M15" s="5">
        <f t="shared" ref="M15" si="7">J15/L15</f>
        <v>0.98098601113676487</v>
      </c>
    </row>
    <row r="16" spans="1:13" x14ac:dyDescent="0.25">
      <c r="A16" t="s">
        <v>12</v>
      </c>
      <c r="B16" s="3">
        <v>1216</v>
      </c>
      <c r="C16" s="7">
        <f t="shared" si="0"/>
        <v>1.4074074074074074E-2</v>
      </c>
      <c r="D16">
        <v>11000</v>
      </c>
      <c r="E16">
        <v>802</v>
      </c>
      <c r="F16">
        <f t="shared" si="1"/>
        <v>11802</v>
      </c>
      <c r="G16" s="5">
        <f t="shared" si="5"/>
        <v>0.93204541603118118</v>
      </c>
      <c r="H16">
        <v>483</v>
      </c>
      <c r="I16" s="7">
        <f t="shared" si="2"/>
        <v>5.5902777777777773E-3</v>
      </c>
      <c r="J16">
        <v>10134</v>
      </c>
      <c r="K16">
        <v>674</v>
      </c>
      <c r="L16">
        <f t="shared" si="3"/>
        <v>10808</v>
      </c>
      <c r="M16" s="5">
        <f t="shared" ref="M16:M17" si="8">J16/L16</f>
        <v>0.93763878608438189</v>
      </c>
    </row>
    <row r="17" spans="1:13" x14ac:dyDescent="0.25">
      <c r="A17" t="s">
        <v>13</v>
      </c>
      <c r="B17" s="3">
        <v>224</v>
      </c>
      <c r="C17" s="7">
        <f t="shared" si="0"/>
        <v>2.5925925925925925E-3</v>
      </c>
      <c r="D17">
        <v>5980</v>
      </c>
      <c r="E17">
        <v>822</v>
      </c>
      <c r="F17">
        <f t="shared" si="1"/>
        <v>6802</v>
      </c>
      <c r="G17" s="5">
        <f t="shared" si="5"/>
        <v>0.87915319023816529</v>
      </c>
      <c r="H17">
        <v>1451</v>
      </c>
      <c r="I17" s="7">
        <f t="shared" si="2"/>
        <v>1.6793981481481483E-2</v>
      </c>
      <c r="J17">
        <v>6762</v>
      </c>
      <c r="K17">
        <v>42</v>
      </c>
      <c r="L17">
        <f>J17+K17</f>
        <v>6804</v>
      </c>
      <c r="M17" s="5">
        <f t="shared" si="8"/>
        <v>0.99382716049382713</v>
      </c>
    </row>
    <row r="18" spans="1:13" x14ac:dyDescent="0.25">
      <c r="A18" t="s">
        <v>15</v>
      </c>
      <c r="B18" s="3">
        <v>131</v>
      </c>
      <c r="C18" s="7">
        <f t="shared" si="0"/>
        <v>1.5162037037037036E-3</v>
      </c>
      <c r="D18">
        <v>749</v>
      </c>
      <c r="E18">
        <v>42</v>
      </c>
      <c r="F18">
        <f t="shared" si="1"/>
        <v>791</v>
      </c>
      <c r="G18" s="5">
        <f t="shared" si="5"/>
        <v>0.94690265486725667</v>
      </c>
      <c r="H18">
        <v>149</v>
      </c>
      <c r="I18" s="7">
        <f t="shared" si="2"/>
        <v>1.724537037037037E-3</v>
      </c>
      <c r="J18">
        <v>755</v>
      </c>
      <c r="K18">
        <v>36</v>
      </c>
      <c r="L18">
        <f t="shared" ref="L18:L23" si="9">J18+K18</f>
        <v>791</v>
      </c>
      <c r="M18" s="5">
        <f>J18/L18</f>
        <v>0.95448798988621997</v>
      </c>
    </row>
    <row r="19" spans="1:13" x14ac:dyDescent="0.25">
      <c r="A19" t="s">
        <v>14</v>
      </c>
      <c r="B19" s="3">
        <v>99</v>
      </c>
      <c r="C19" s="7">
        <f t="shared" si="0"/>
        <v>1.1458333333333333E-3</v>
      </c>
      <c r="D19">
        <v>1193</v>
      </c>
      <c r="E19">
        <v>24</v>
      </c>
      <c r="F19">
        <f t="shared" si="1"/>
        <v>1217</v>
      </c>
      <c r="G19" s="5">
        <f t="shared" si="5"/>
        <v>0.98027937551355793</v>
      </c>
      <c r="I19" s="7">
        <f t="shared" si="2"/>
        <v>0</v>
      </c>
      <c r="J19">
        <v>1143</v>
      </c>
      <c r="K19">
        <v>23</v>
      </c>
      <c r="L19">
        <f t="shared" si="9"/>
        <v>1166</v>
      </c>
      <c r="M19" s="5">
        <f t="shared" ref="M19:M23" si="10">J19/L19</f>
        <v>0.98027444253859353</v>
      </c>
    </row>
    <row r="20" spans="1:13" x14ac:dyDescent="0.25">
      <c r="A20" t="s">
        <v>6</v>
      </c>
      <c r="B20" s="3">
        <v>577</v>
      </c>
      <c r="C20" s="7">
        <f t="shared" si="0"/>
        <v>6.6782407407407407E-3</v>
      </c>
      <c r="D20">
        <v>7638</v>
      </c>
      <c r="E20">
        <v>2398</v>
      </c>
      <c r="F20">
        <f t="shared" si="1"/>
        <v>10036</v>
      </c>
      <c r="G20" s="5">
        <f t="shared" si="5"/>
        <v>0.76106018333997605</v>
      </c>
      <c r="H20">
        <v>1994</v>
      </c>
      <c r="I20" s="7">
        <f t="shared" si="2"/>
        <v>2.3078703703703702E-2</v>
      </c>
      <c r="J20">
        <v>6768</v>
      </c>
      <c r="K20">
        <v>2179</v>
      </c>
      <c r="L20">
        <f t="shared" si="9"/>
        <v>8947</v>
      </c>
      <c r="M20" s="5">
        <f t="shared" si="10"/>
        <v>0.75645467754554596</v>
      </c>
    </row>
    <row r="21" spans="1:13" x14ac:dyDescent="0.25">
      <c r="A21" t="s">
        <v>36</v>
      </c>
      <c r="B21" s="3">
        <v>21</v>
      </c>
      <c r="C21" s="7">
        <f t="shared" si="0"/>
        <v>2.4305555555555555E-4</v>
      </c>
      <c r="D21">
        <v>388</v>
      </c>
      <c r="E21">
        <v>378</v>
      </c>
      <c r="F21">
        <f t="shared" si="1"/>
        <v>766</v>
      </c>
      <c r="G21" s="5">
        <f t="shared" si="5"/>
        <v>0.50652741514360311</v>
      </c>
      <c r="H21" t="s">
        <v>40</v>
      </c>
      <c r="I21" s="7" t="e">
        <f t="shared" si="2"/>
        <v>#VALUE!</v>
      </c>
      <c r="L21">
        <f t="shared" si="9"/>
        <v>0</v>
      </c>
      <c r="M21" s="5" t="e">
        <f t="shared" si="10"/>
        <v>#DIV/0!</v>
      </c>
    </row>
    <row r="22" spans="1:13" x14ac:dyDescent="0.25">
      <c r="A22" t="s">
        <v>7</v>
      </c>
      <c r="B22" s="3">
        <v>577</v>
      </c>
      <c r="C22" s="7">
        <f t="shared" si="0"/>
        <v>6.6782407407407407E-3</v>
      </c>
      <c r="D22">
        <v>961</v>
      </c>
      <c r="E22">
        <v>140</v>
      </c>
      <c r="F22">
        <f t="shared" si="1"/>
        <v>1101</v>
      </c>
      <c r="G22" s="5">
        <f t="shared" si="5"/>
        <v>0.87284287011807449</v>
      </c>
      <c r="H22" s="9"/>
      <c r="I22" s="15"/>
      <c r="J22" s="9"/>
      <c r="K22" s="9"/>
      <c r="L22" s="9"/>
      <c r="M22" s="16"/>
    </row>
    <row r="23" spans="1:13" x14ac:dyDescent="0.25">
      <c r="A23" t="s">
        <v>37</v>
      </c>
      <c r="B23" s="8"/>
      <c r="C23" s="15"/>
      <c r="D23" s="9"/>
      <c r="E23" s="9"/>
      <c r="F23" s="9"/>
      <c r="G23" s="16"/>
      <c r="H23">
        <v>300</v>
      </c>
      <c r="I23" s="7">
        <f t="shared" si="2"/>
        <v>3.472222222222222E-3</v>
      </c>
      <c r="J23">
        <v>3054</v>
      </c>
      <c r="K23">
        <v>115</v>
      </c>
      <c r="L23">
        <f t="shared" si="9"/>
        <v>3169</v>
      </c>
      <c r="M23" s="5">
        <f t="shared" si="10"/>
        <v>0.96371094982644367</v>
      </c>
    </row>
    <row r="24" spans="1:13" s="10" customFormat="1" x14ac:dyDescent="0.25">
      <c r="A24" s="10" t="s">
        <v>23</v>
      </c>
      <c r="B24" s="11">
        <f>SUM(B4:B22)</f>
        <v>24686</v>
      </c>
      <c r="C24" s="12">
        <f t="shared" si="0"/>
        <v>0.28571759259259261</v>
      </c>
      <c r="D24" s="11">
        <f>SUM(D4:D22)</f>
        <v>228353</v>
      </c>
      <c r="E24" s="11">
        <f>SUM(E4:E22)</f>
        <v>42364</v>
      </c>
      <c r="F24" s="11">
        <f>SUM(F4:F22)</f>
        <v>270717</v>
      </c>
      <c r="G24" s="13">
        <f>D24/F24</f>
        <v>0.84351185924784922</v>
      </c>
      <c r="H24" s="11">
        <f>SUM(H4:H22)</f>
        <v>29172</v>
      </c>
      <c r="I24" s="12">
        <f>H24/86400</f>
        <v>0.33763888888888888</v>
      </c>
      <c r="J24" s="10">
        <f>SUM(J4:J23)</f>
        <v>231870</v>
      </c>
      <c r="K24" s="10">
        <f>SUM(K4:K23)</f>
        <v>13166</v>
      </c>
      <c r="L24" s="10">
        <f>SUM(L4:L22)</f>
        <v>241867</v>
      </c>
      <c r="M24" s="13">
        <f>J24/L24</f>
        <v>0.95866736677595543</v>
      </c>
    </row>
    <row r="25" spans="1:13" x14ac:dyDescent="0.25">
      <c r="F25" s="3"/>
      <c r="I25"/>
    </row>
    <row r="26" spans="1:13" x14ac:dyDescent="0.25">
      <c r="F26" s="3"/>
      <c r="I26"/>
    </row>
    <row r="27" spans="1:13" x14ac:dyDescent="0.25">
      <c r="A27" t="s">
        <v>22</v>
      </c>
      <c r="B27" s="3">
        <v>877</v>
      </c>
      <c r="C27" s="7">
        <f t="shared" si="0"/>
        <v>1.0150462962962964E-2</v>
      </c>
      <c r="D27">
        <v>19116</v>
      </c>
      <c r="E27">
        <v>554</v>
      </c>
      <c r="F27" s="3">
        <f>D27+E27</f>
        <v>19670</v>
      </c>
      <c r="G27" s="5">
        <f t="shared" ref="G27:G32" si="11">D27/F27</f>
        <v>0.9718352821555668</v>
      </c>
      <c r="I27"/>
    </row>
    <row r="28" spans="1:13" x14ac:dyDescent="0.25">
      <c r="A28" t="s">
        <v>24</v>
      </c>
      <c r="B28" s="3">
        <v>995</v>
      </c>
      <c r="C28" s="7">
        <f t="shared" si="0"/>
        <v>1.1516203703703704E-2</v>
      </c>
      <c r="D28">
        <v>10311</v>
      </c>
      <c r="E28">
        <v>3564</v>
      </c>
      <c r="F28" s="3">
        <f>D28+E28</f>
        <v>13875</v>
      </c>
      <c r="G28" s="5">
        <f t="shared" si="11"/>
        <v>0.74313513513513518</v>
      </c>
      <c r="I28"/>
    </row>
    <row r="29" spans="1:13" s="10" customFormat="1" x14ac:dyDescent="0.25">
      <c r="A29" s="10" t="s">
        <v>29</v>
      </c>
      <c r="B29" s="11">
        <v>25678</v>
      </c>
      <c r="C29" s="12">
        <f t="shared" si="0"/>
        <v>0.29719907407407409</v>
      </c>
      <c r="D29" s="10">
        <v>86365</v>
      </c>
      <c r="E29" s="10">
        <v>10791</v>
      </c>
      <c r="F29" s="3">
        <f>D29+E29</f>
        <v>97156</v>
      </c>
      <c r="G29" s="5">
        <f t="shared" si="11"/>
        <v>0.88893120342541887</v>
      </c>
      <c r="I29" s="12"/>
    </row>
    <row r="30" spans="1:13" x14ac:dyDescent="0.25">
      <c r="F30" s="3"/>
      <c r="I30"/>
    </row>
    <row r="31" spans="1:13" x14ac:dyDescent="0.25">
      <c r="A31" t="s">
        <v>26</v>
      </c>
      <c r="B31" s="3">
        <v>41</v>
      </c>
      <c r="D31">
        <v>420</v>
      </c>
      <c r="E31">
        <v>39</v>
      </c>
      <c r="F31" s="3">
        <f t="shared" ref="F31" si="12">D31+E31</f>
        <v>459</v>
      </c>
      <c r="G31" s="5">
        <f t="shared" si="11"/>
        <v>0.91503267973856206</v>
      </c>
      <c r="H31">
        <v>93</v>
      </c>
      <c r="I31" s="14">
        <f t="shared" si="2"/>
        <v>1.0763888888888889E-3</v>
      </c>
      <c r="J31">
        <v>453</v>
      </c>
      <c r="K31">
        <v>5</v>
      </c>
      <c r="L31" s="3">
        <f t="shared" ref="L31:L32" si="13">J31+K31</f>
        <v>458</v>
      </c>
      <c r="M31" s="5">
        <f t="shared" ref="M31:M32" si="14">J31/L31</f>
        <v>0.98908296943231444</v>
      </c>
    </row>
    <row r="32" spans="1:13" x14ac:dyDescent="0.25">
      <c r="A32" t="s">
        <v>32</v>
      </c>
      <c r="B32" s="3" t="s">
        <v>33</v>
      </c>
      <c r="D32">
        <v>3748</v>
      </c>
      <c r="E32">
        <v>419</v>
      </c>
      <c r="F32" s="3">
        <f t="shared" ref="F32" si="15">D32+E32</f>
        <v>4167</v>
      </c>
      <c r="G32" s="5">
        <f t="shared" si="11"/>
        <v>0.89944804415646751</v>
      </c>
      <c r="H32">
        <v>855</v>
      </c>
      <c r="I32" s="14">
        <f t="shared" si="2"/>
        <v>9.8958333333333329E-3</v>
      </c>
      <c r="J32">
        <v>4329</v>
      </c>
      <c r="K32">
        <v>38</v>
      </c>
      <c r="L32" s="3">
        <f t="shared" si="13"/>
        <v>4367</v>
      </c>
      <c r="M32" s="5">
        <f t="shared" si="14"/>
        <v>0.99129837416991073</v>
      </c>
    </row>
    <row r="33" spans="1:13" s="10" customFormat="1" x14ac:dyDescent="0.25">
      <c r="A33" s="10" t="s">
        <v>30</v>
      </c>
      <c r="B33" s="11">
        <v>71386</v>
      </c>
      <c r="C33" s="12">
        <f t="shared" si="0"/>
        <v>0.82622685185185185</v>
      </c>
      <c r="D33" s="10">
        <v>23533</v>
      </c>
      <c r="E33" s="10">
        <v>1209</v>
      </c>
      <c r="F33" s="10">
        <f>D33+E33</f>
        <v>24742</v>
      </c>
      <c r="G33" s="13">
        <f>D33/F33</f>
        <v>0.9511357206369736</v>
      </c>
      <c r="H33" s="12"/>
      <c r="I33" s="12"/>
      <c r="M33" s="13"/>
    </row>
    <row r="34" spans="1:13" x14ac:dyDescent="0.25">
      <c r="B34"/>
      <c r="C34"/>
      <c r="G34"/>
      <c r="I34"/>
      <c r="M34"/>
    </row>
    <row r="35" spans="1:13" x14ac:dyDescent="0.25">
      <c r="A35" t="s">
        <v>34</v>
      </c>
    </row>
    <row r="36" spans="1:13" x14ac:dyDescent="0.25">
      <c r="A36" t="s">
        <v>35</v>
      </c>
    </row>
    <row r="37" spans="1:13" x14ac:dyDescent="0.25">
      <c r="B37" s="3">
        <f>9300*30000</f>
        <v>279000000</v>
      </c>
    </row>
    <row r="38" spans="1:13" x14ac:dyDescent="0.25">
      <c r="B38" s="3">
        <f>14000*14693</f>
        <v>205702000</v>
      </c>
    </row>
    <row r="39" spans="1:13" x14ac:dyDescent="0.25">
      <c r="B39" s="3">
        <f>B37-B38</f>
        <v>73298000</v>
      </c>
    </row>
  </sheetData>
  <mergeCells count="2">
    <mergeCell ref="B2:C2"/>
    <mergeCell ref="H2:K2"/>
  </mergeCells>
  <conditionalFormatting sqref="G1:G1048576">
    <cfRule type="colorScale" priority="8">
      <colorScale>
        <cfvo type="percent" val="80"/>
        <cfvo type="percent" val="90"/>
        <cfvo type="percent" val="100"/>
        <color rgb="FFF8696B"/>
        <color rgb="FFFFEB84"/>
        <color rgb="FF63BE7B"/>
      </colorScale>
    </cfRule>
  </conditionalFormatting>
  <conditionalFormatting sqref="M30:M1048576 M1:M28">
    <cfRule type="colorScale" priority="2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55207F9F5B314B8B9B51B8E365D485" ma:contentTypeVersion="2" ma:contentTypeDescription="Crée un document." ma:contentTypeScope="" ma:versionID="c516aae3580213d3db2e32983502eaaa">
  <xsd:schema xmlns:xsd="http://www.w3.org/2001/XMLSchema" xmlns:xs="http://www.w3.org/2001/XMLSchema" xmlns:p="http://schemas.microsoft.com/office/2006/metadata/properties" xmlns:ns2="4c1ef9b3-4174-4af3-a5b1-5f98b740a774" targetNamespace="http://schemas.microsoft.com/office/2006/metadata/properties" ma:root="true" ma:fieldsID="c89a2e4264c97434fad65ccc84a3a390" ns2:_="">
    <xsd:import namespace="4c1ef9b3-4174-4af3-a5b1-5f98b740a77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ef9b3-4174-4af3-a5b1-5f98b740a7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5D3DB7-DCDC-44A8-A58C-499D0DB85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1ef9b3-4174-4af3-a5b1-5f98b740a7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26D1D9-FB3C-467D-BC63-924F291A0D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48F9C72-C66E-46A6-BA34-52C8707B92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2022-11-03T14:59:51Z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0x0101004955207F9F5B314B8B9B51B8E365D485</vt:lpwstr>
  </property>
</Properties>
</file>