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Kane\Documents\Digital Marketing Analytics\yelp_dataset_challenge_academic_dataset\"/>
    </mc:Choice>
  </mc:AlternateContent>
  <workbookProtection workbookPassword="C7FF" lockStructure="1"/>
  <bookViews>
    <workbookView xWindow="0" yWindow="0" windowWidth="19200" windowHeight="6730" tabRatio="873" activeTab="12"/>
  </bookViews>
  <sheets>
    <sheet name="Selection" sheetId="8" r:id="rId1"/>
    <sheet name="Locality Comparison" sheetId="9" r:id="rId2"/>
    <sheet name="Population" sheetId="6" r:id="rId3"/>
    <sheet name="Housing" sheetId="15" r:id="rId4"/>
    <sheet name="Employment" sheetId="16" r:id="rId5"/>
    <sheet name="Education and Profession" sheetId="20" r:id="rId6"/>
    <sheet name="Income" sheetId="23" r:id="rId7"/>
    <sheet name="Benefits" sheetId="21" r:id="rId8"/>
    <sheet name="Health and Disability" sheetId="22" r:id="rId9"/>
    <sheet name="Lifestyle" sheetId="17" r:id="rId10"/>
    <sheet name="Satisfaction with Services" sheetId="18" r:id="rId11"/>
    <sheet name="SIMD" sheetId="14" r:id="rId12"/>
    <sheet name="Data" sheetId="4" r:id="rId13"/>
    <sheet name="Sheet10" sheetId="19" state="hidden" r:id="rId14"/>
  </sheets>
  <definedNames>
    <definedName name="Areas">Sheet10!$A$1:$A$23</definedName>
    <definedName name="_xlnm.Print_Area" localSheetId="7">Benefits!$A$1:$O$62</definedName>
    <definedName name="_xlnm.Print_Area" localSheetId="3">Housing!$A$1:$O$41</definedName>
    <definedName name="_xlnm.Print_Area" localSheetId="1">'Locality Comparison'!$A$1:$Y$59</definedName>
    <definedName name="_xlnm.Print_Area" localSheetId="10">'Satisfaction with Services'!$A$1:$O$13</definedName>
    <definedName name="_xlnm.Print_Area" localSheetId="0">Selection!$A$1:$I$16</definedName>
  </definedNames>
  <calcPr calcId="152511"/>
</workbook>
</file>

<file path=xl/calcChain.xml><?xml version="1.0" encoding="utf-8"?>
<calcChain xmlns="http://schemas.openxmlformats.org/spreadsheetml/2006/main">
  <c r="CH643" i="4" l="1"/>
  <c r="CH642" i="4"/>
  <c r="CH641" i="4"/>
  <c r="CH632" i="4"/>
  <c r="CH631" i="4"/>
  <c r="CH545" i="4"/>
  <c r="CH544" i="4"/>
  <c r="CH543" i="4"/>
  <c r="CH542" i="4"/>
  <c r="CH541" i="4"/>
  <c r="CH540" i="4"/>
  <c r="CH539" i="4"/>
  <c r="CH538" i="4"/>
  <c r="CH537" i="4"/>
  <c r="CH536" i="4"/>
  <c r="CH535" i="4"/>
  <c r="CH534" i="4"/>
  <c r="CH533" i="4"/>
  <c r="CH532" i="4"/>
  <c r="CH531" i="4"/>
  <c r="CH530" i="4"/>
  <c r="CH529" i="4"/>
  <c r="CH528" i="4"/>
  <c r="CH527" i="4"/>
  <c r="CH526" i="4"/>
  <c r="CH525" i="4"/>
  <c r="CH524" i="4"/>
  <c r="CH523" i="4"/>
  <c r="CH522" i="4"/>
  <c r="CH521" i="4"/>
  <c r="CH504" i="4"/>
  <c r="CH503" i="4"/>
  <c r="CH502" i="4"/>
  <c r="CH501" i="4"/>
  <c r="CH486" i="4"/>
  <c r="CH485" i="4"/>
  <c r="CH484" i="4"/>
  <c r="CH483" i="4"/>
  <c r="CH482" i="4"/>
  <c r="CH481" i="4"/>
  <c r="CH469" i="4"/>
  <c r="CH468" i="4"/>
  <c r="CH467" i="4"/>
  <c r="CH466" i="4"/>
  <c r="CH465" i="4"/>
  <c r="CH464" i="4"/>
  <c r="CH462" i="4"/>
  <c r="CH461" i="4"/>
  <c r="CH460" i="4"/>
  <c r="CH447" i="4"/>
  <c r="CH446" i="4"/>
  <c r="CH445" i="4"/>
  <c r="CH444" i="4"/>
  <c r="CH443" i="4"/>
  <c r="CH442" i="4"/>
  <c r="CH441" i="4"/>
  <c r="CH428" i="4"/>
  <c r="CH427" i="4"/>
  <c r="CH426" i="4"/>
  <c r="CH425" i="4"/>
  <c r="CH424" i="4"/>
  <c r="CH423" i="4"/>
  <c r="CH422" i="4"/>
  <c r="CH421" i="4"/>
  <c r="CH412" i="4"/>
  <c r="CH411" i="4"/>
  <c r="CH394" i="4"/>
  <c r="CH393" i="4"/>
  <c r="CH392" i="4"/>
  <c r="CH391" i="4"/>
  <c r="CH371" i="4"/>
  <c r="CH370" i="4"/>
  <c r="CH369" i="4"/>
  <c r="CH368" i="4"/>
  <c r="CH367" i="4"/>
  <c r="CH366" i="4"/>
  <c r="CH365" i="4"/>
  <c r="CH364" i="4"/>
  <c r="CH363" i="4"/>
  <c r="CH362" i="4"/>
  <c r="CH338" i="4"/>
  <c r="CH337" i="4"/>
  <c r="CH336" i="4"/>
  <c r="CH335" i="4"/>
  <c r="CH334" i="4"/>
  <c r="CH333" i="4"/>
  <c r="CH332" i="4"/>
  <c r="CH331" i="4"/>
  <c r="CH330" i="4"/>
  <c r="CH329" i="4"/>
  <c r="CA643" i="4"/>
  <c r="CA642" i="4"/>
  <c r="CA641" i="4"/>
  <c r="CA632" i="4"/>
  <c r="CA631" i="4"/>
  <c r="CA545" i="4"/>
  <c r="CA544" i="4"/>
  <c r="CA543" i="4"/>
  <c r="CA542" i="4"/>
  <c r="CA541" i="4"/>
  <c r="CA540" i="4"/>
  <c r="CA539" i="4"/>
  <c r="CA538" i="4"/>
  <c r="CA537" i="4"/>
  <c r="CA536" i="4"/>
  <c r="CA535" i="4"/>
  <c r="CA534" i="4"/>
  <c r="CA533" i="4"/>
  <c r="CA532" i="4"/>
  <c r="CA531" i="4"/>
  <c r="CA530" i="4"/>
  <c r="CA529" i="4"/>
  <c r="CA528" i="4"/>
  <c r="CA527" i="4"/>
  <c r="CA526" i="4"/>
  <c r="CA525" i="4"/>
  <c r="CA524" i="4"/>
  <c r="CA523" i="4"/>
  <c r="CA522" i="4"/>
  <c r="CA521" i="4"/>
  <c r="CA504" i="4"/>
  <c r="CA503" i="4"/>
  <c r="CA502" i="4"/>
  <c r="CA501" i="4"/>
  <c r="CA486" i="4"/>
  <c r="CA485" i="4"/>
  <c r="CA484" i="4"/>
  <c r="CA483" i="4"/>
  <c r="CA482" i="4"/>
  <c r="CA481" i="4"/>
  <c r="CA469" i="4"/>
  <c r="CA468" i="4"/>
  <c r="CA467" i="4"/>
  <c r="CA466" i="4"/>
  <c r="CA465" i="4"/>
  <c r="CA464" i="4"/>
  <c r="CA462" i="4"/>
  <c r="CA461" i="4"/>
  <c r="CA460" i="4"/>
  <c r="CA447" i="4"/>
  <c r="CA446" i="4"/>
  <c r="CA445" i="4"/>
  <c r="CA444" i="4"/>
  <c r="CA443" i="4"/>
  <c r="CA442" i="4"/>
  <c r="CA441" i="4"/>
  <c r="CA428" i="4"/>
  <c r="CA427" i="4"/>
  <c r="CA426" i="4"/>
  <c r="CA425" i="4"/>
  <c r="CA424" i="4"/>
  <c r="CA423" i="4"/>
  <c r="CA422" i="4"/>
  <c r="CA421" i="4"/>
  <c r="CA412" i="4"/>
  <c r="CA411" i="4"/>
  <c r="CA394" i="4"/>
  <c r="CA393" i="4"/>
  <c r="CA392" i="4"/>
  <c r="CA391" i="4"/>
  <c r="CA371" i="4"/>
  <c r="CA370" i="4"/>
  <c r="CA369" i="4"/>
  <c r="CA368" i="4"/>
  <c r="CA367" i="4"/>
  <c r="CA366" i="4"/>
  <c r="CA365" i="4"/>
  <c r="CA364" i="4"/>
  <c r="CA363" i="4"/>
  <c r="CA362" i="4"/>
  <c r="CA328" i="4"/>
  <c r="CA338" i="4"/>
  <c r="CA337" i="4"/>
  <c r="CA336" i="4"/>
  <c r="CA335" i="4"/>
  <c r="CA334" i="4"/>
  <c r="CA333" i="4"/>
  <c r="CA332" i="4"/>
  <c r="CA331" i="4"/>
  <c r="CA330" i="4"/>
  <c r="CA329" i="4"/>
  <c r="B40" i="17"/>
  <c r="C40" i="17"/>
  <c r="D40" i="17"/>
  <c r="B42" i="17"/>
  <c r="C42" i="17"/>
  <c r="D42" i="17"/>
  <c r="B43" i="17"/>
  <c r="C43" i="17"/>
  <c r="D43" i="17"/>
  <c r="B44" i="17"/>
  <c r="C44" i="17"/>
  <c r="D44" i="17"/>
  <c r="B34" i="17"/>
  <c r="C34" i="17"/>
  <c r="D34" i="17"/>
  <c r="B35" i="17"/>
  <c r="C35" i="17"/>
  <c r="D35" i="17"/>
  <c r="B36" i="17"/>
  <c r="C36" i="17"/>
  <c r="D36" i="17"/>
  <c r="B38" i="17"/>
  <c r="C38" i="17"/>
  <c r="D38" i="17"/>
  <c r="B39" i="17"/>
  <c r="C39" i="17"/>
  <c r="D39" i="17"/>
  <c r="B25" i="22"/>
  <c r="C25" i="22"/>
  <c r="D25" i="22"/>
  <c r="B26" i="22"/>
  <c r="C26" i="22"/>
  <c r="D26" i="22"/>
  <c r="B27" i="22"/>
  <c r="C27" i="22"/>
  <c r="D27" i="22"/>
  <c r="B29" i="22"/>
  <c r="C29" i="22"/>
  <c r="D29" i="22"/>
  <c r="B30" i="22"/>
  <c r="C30" i="22"/>
  <c r="D30" i="22"/>
  <c r="B31" i="22"/>
  <c r="C31" i="22"/>
  <c r="D31" i="22"/>
  <c r="B32" i="22"/>
  <c r="C32" i="22"/>
  <c r="D32" i="22"/>
  <c r="B34" i="22"/>
  <c r="C34" i="22"/>
  <c r="D34" i="22"/>
  <c r="B35" i="22"/>
  <c r="C35" i="22"/>
  <c r="D35" i="22"/>
  <c r="B36" i="22"/>
  <c r="C36" i="22"/>
  <c r="D36" i="22"/>
  <c r="B37" i="22"/>
  <c r="C37" i="22"/>
  <c r="D37" i="22"/>
  <c r="B38" i="22"/>
  <c r="C38" i="22"/>
  <c r="D38" i="22"/>
  <c r="B40" i="22"/>
  <c r="C40" i="22"/>
  <c r="D40" i="22"/>
  <c r="B41" i="22"/>
  <c r="C41" i="22"/>
  <c r="D41" i="22"/>
  <c r="B42" i="22"/>
  <c r="C42" i="22"/>
  <c r="D42" i="22"/>
  <c r="B43" i="22"/>
  <c r="C43" i="22"/>
  <c r="D43" i="22"/>
  <c r="B44" i="22"/>
  <c r="C44" i="22"/>
  <c r="D44" i="22"/>
  <c r="B46" i="22"/>
  <c r="C46" i="22"/>
  <c r="D46" i="22"/>
  <c r="B47" i="22"/>
  <c r="C47" i="22"/>
  <c r="D47" i="22"/>
  <c r="B48" i="22"/>
  <c r="C48" i="22"/>
  <c r="D48" i="22"/>
  <c r="B49" i="22"/>
  <c r="C49" i="22"/>
  <c r="D49" i="22"/>
  <c r="B50" i="22"/>
  <c r="C50" i="22"/>
  <c r="D50" i="22"/>
  <c r="B43" i="21"/>
  <c r="C43" i="21"/>
  <c r="D43" i="21"/>
  <c r="B44" i="21"/>
  <c r="C44" i="21"/>
  <c r="D44" i="21"/>
  <c r="B45" i="21"/>
  <c r="C45" i="21"/>
  <c r="D45" i="21"/>
  <c r="B47" i="21"/>
  <c r="C47" i="21"/>
  <c r="D47" i="21"/>
  <c r="B48" i="21"/>
  <c r="C48" i="21"/>
  <c r="D48" i="21"/>
  <c r="B50" i="21"/>
  <c r="C50" i="21"/>
  <c r="D50" i="21"/>
  <c r="B51" i="21"/>
  <c r="C51" i="21"/>
  <c r="D51" i="21"/>
  <c r="B52" i="21"/>
  <c r="C52" i="21"/>
  <c r="D52" i="21"/>
  <c r="B53" i="21"/>
  <c r="C53" i="21"/>
  <c r="D53" i="21"/>
  <c r="B54" i="21"/>
  <c r="C54" i="21"/>
  <c r="D54" i="21"/>
  <c r="B56" i="21"/>
  <c r="C56" i="21"/>
  <c r="D56" i="21"/>
  <c r="B57" i="21"/>
  <c r="C57" i="21"/>
  <c r="D57" i="21"/>
  <c r="B59" i="21"/>
  <c r="C59" i="21"/>
  <c r="D59" i="21"/>
  <c r="B60" i="21"/>
  <c r="C60" i="21"/>
  <c r="D60" i="21"/>
  <c r="B61" i="21"/>
  <c r="C61" i="21"/>
  <c r="D61" i="21"/>
  <c r="B34" i="21"/>
  <c r="C34" i="21"/>
  <c r="D34" i="21"/>
  <c r="B35" i="21"/>
  <c r="C35" i="21"/>
  <c r="D35" i="21"/>
  <c r="B36" i="21"/>
  <c r="C36" i="21"/>
  <c r="D36" i="21"/>
  <c r="B37" i="21"/>
  <c r="C37" i="21"/>
  <c r="D37" i="21"/>
  <c r="B38" i="21"/>
  <c r="C38" i="21"/>
  <c r="D38" i="21"/>
  <c r="B39" i="21"/>
  <c r="C39" i="21"/>
  <c r="D39" i="21"/>
  <c r="B41" i="21"/>
  <c r="C41" i="21"/>
  <c r="D41" i="21"/>
  <c r="E41" i="21"/>
  <c r="F41" i="21"/>
  <c r="B42" i="21"/>
  <c r="C42" i="21"/>
  <c r="D42" i="21"/>
  <c r="B51" i="16"/>
  <c r="C51" i="16"/>
  <c r="D51" i="16"/>
  <c r="B52" i="16"/>
  <c r="C52" i="16"/>
  <c r="D52" i="16"/>
  <c r="B49" i="16"/>
  <c r="C49" i="16"/>
  <c r="D49" i="16"/>
  <c r="B50" i="16"/>
  <c r="C50" i="16"/>
  <c r="D50" i="16"/>
  <c r="B47" i="16"/>
  <c r="C47" i="16"/>
  <c r="D47" i="16"/>
  <c r="B48" i="16"/>
  <c r="C48" i="16"/>
  <c r="D48" i="16"/>
  <c r="B43" i="16"/>
  <c r="C43" i="16"/>
  <c r="D43" i="16"/>
  <c r="B44" i="16"/>
  <c r="C44" i="16"/>
  <c r="D44" i="16"/>
  <c r="B45" i="16"/>
  <c r="C45" i="16"/>
  <c r="D45" i="16"/>
  <c r="B24" i="16"/>
  <c r="C24" i="16"/>
  <c r="D24" i="16"/>
  <c r="B25" i="16"/>
  <c r="C25" i="16"/>
  <c r="D25" i="16"/>
  <c r="B26" i="16"/>
  <c r="C26" i="16"/>
  <c r="D26" i="16"/>
  <c r="B27" i="16"/>
  <c r="C27" i="16"/>
  <c r="D27" i="16"/>
  <c r="B28" i="16"/>
  <c r="C28" i="16"/>
  <c r="D28" i="16"/>
  <c r="B29" i="16"/>
  <c r="C29" i="16"/>
  <c r="D29" i="16"/>
  <c r="B30" i="16"/>
  <c r="C30" i="16"/>
  <c r="D30" i="16"/>
  <c r="B32" i="16"/>
  <c r="C32" i="16"/>
  <c r="D32" i="16"/>
  <c r="B33" i="16"/>
  <c r="C33" i="16"/>
  <c r="D33" i="16"/>
  <c r="B34" i="16"/>
  <c r="C34" i="16"/>
  <c r="D34" i="16"/>
  <c r="B35" i="16"/>
  <c r="C35" i="16"/>
  <c r="D35" i="16"/>
  <c r="B36" i="16"/>
  <c r="C36" i="16"/>
  <c r="D36" i="16"/>
  <c r="B37" i="16"/>
  <c r="C37" i="16"/>
  <c r="D37" i="16"/>
  <c r="B39" i="16"/>
  <c r="C39" i="16"/>
  <c r="D39" i="16"/>
  <c r="B40" i="16"/>
  <c r="C40" i="16"/>
  <c r="D40" i="16"/>
  <c r="B41" i="16"/>
  <c r="C41" i="16"/>
  <c r="D41" i="16"/>
  <c r="B42" i="16"/>
  <c r="C42" i="16"/>
  <c r="D42" i="16"/>
  <c r="B29" i="23"/>
  <c r="C29" i="23"/>
  <c r="D29" i="23"/>
  <c r="B30" i="23"/>
  <c r="C30" i="23"/>
  <c r="D30" i="23"/>
  <c r="B31" i="23"/>
  <c r="C31" i="23"/>
  <c r="D31" i="23"/>
  <c r="B32" i="23"/>
  <c r="C32" i="23"/>
  <c r="D32" i="23"/>
  <c r="B34" i="23"/>
  <c r="C34" i="23"/>
  <c r="D34" i="23"/>
  <c r="B35" i="23"/>
  <c r="C35" i="23"/>
  <c r="D35" i="23"/>
  <c r="B26" i="23"/>
  <c r="C26" i="23"/>
  <c r="D26" i="23"/>
  <c r="B27" i="23"/>
  <c r="C27" i="23"/>
  <c r="D27" i="23"/>
  <c r="D24" i="23"/>
  <c r="C24" i="23"/>
  <c r="B24" i="23"/>
  <c r="D23" i="23"/>
  <c r="C23" i="23"/>
  <c r="B23" i="23"/>
  <c r="D21" i="23"/>
  <c r="C21" i="23"/>
  <c r="B21" i="23"/>
  <c r="D20" i="23"/>
  <c r="C20" i="23"/>
  <c r="B20" i="23"/>
  <c r="D19" i="23"/>
  <c r="C19" i="23"/>
  <c r="B19" i="23"/>
  <c r="D17" i="23"/>
  <c r="C17" i="23"/>
  <c r="B17" i="23"/>
  <c r="D16" i="23"/>
  <c r="C16" i="23"/>
  <c r="B16" i="23"/>
  <c r="D15" i="23"/>
  <c r="C15" i="23"/>
  <c r="B15" i="23"/>
  <c r="D14" i="23"/>
  <c r="C14" i="23"/>
  <c r="B14" i="23"/>
  <c r="D12" i="23"/>
  <c r="C12" i="23"/>
  <c r="B12" i="23"/>
  <c r="D11" i="23"/>
  <c r="C11" i="23"/>
  <c r="B11" i="23"/>
  <c r="D10" i="23"/>
  <c r="C10" i="23"/>
  <c r="B10" i="23"/>
  <c r="D8" i="23"/>
  <c r="C8" i="23"/>
  <c r="B8" i="23"/>
  <c r="L6" i="23"/>
  <c r="H6" i="23"/>
  <c r="D23" i="22"/>
  <c r="C23" i="22"/>
  <c r="B23" i="22"/>
  <c r="D22" i="22"/>
  <c r="C22" i="22"/>
  <c r="B22" i="22"/>
  <c r="D21" i="22"/>
  <c r="C21" i="22"/>
  <c r="B21" i="22"/>
  <c r="D10" i="22"/>
  <c r="C10" i="22"/>
  <c r="B10" i="22"/>
  <c r="D17" i="22"/>
  <c r="C17" i="22"/>
  <c r="B17" i="22"/>
  <c r="D19" i="22"/>
  <c r="C19" i="22"/>
  <c r="B19" i="22"/>
  <c r="D18" i="22"/>
  <c r="C18" i="22"/>
  <c r="B18" i="22"/>
  <c r="D15" i="22"/>
  <c r="C15" i="22"/>
  <c r="B15" i="22"/>
  <c r="D14" i="22"/>
  <c r="C14" i="22"/>
  <c r="B14" i="22"/>
  <c r="D13" i="22"/>
  <c r="C13" i="22"/>
  <c r="B13" i="22"/>
  <c r="D12" i="22"/>
  <c r="C12" i="22"/>
  <c r="B12" i="22"/>
  <c r="D11" i="22"/>
  <c r="C11" i="22"/>
  <c r="B11" i="22"/>
  <c r="D8" i="22"/>
  <c r="C8" i="22"/>
  <c r="B8" i="22"/>
  <c r="L6" i="22"/>
  <c r="H6" i="22"/>
  <c r="D33" i="21"/>
  <c r="C33" i="21"/>
  <c r="B33" i="21"/>
  <c r="D31" i="21"/>
  <c r="C31" i="21"/>
  <c r="B31" i="21"/>
  <c r="D30" i="21"/>
  <c r="C30" i="21"/>
  <c r="B30" i="21"/>
  <c r="D29" i="21"/>
  <c r="C29" i="21"/>
  <c r="B29" i="21"/>
  <c r="D28" i="21"/>
  <c r="C28" i="21"/>
  <c r="B28" i="21"/>
  <c r="D26" i="21"/>
  <c r="C26" i="21"/>
  <c r="B26" i="21"/>
  <c r="D25" i="21"/>
  <c r="C25" i="21"/>
  <c r="B25" i="21"/>
  <c r="D23" i="21"/>
  <c r="C23" i="21"/>
  <c r="B23" i="21"/>
  <c r="D22" i="21"/>
  <c r="C22" i="21"/>
  <c r="B22" i="21"/>
  <c r="D21" i="21"/>
  <c r="C21" i="21"/>
  <c r="B21" i="21"/>
  <c r="D20" i="21"/>
  <c r="C20" i="21"/>
  <c r="B20" i="21"/>
  <c r="D19" i="21"/>
  <c r="C19" i="21"/>
  <c r="B19" i="21"/>
  <c r="D18" i="21"/>
  <c r="C18" i="21"/>
  <c r="B18" i="21"/>
  <c r="F17" i="21"/>
  <c r="E17" i="21"/>
  <c r="D17" i="21"/>
  <c r="C17" i="21"/>
  <c r="B17" i="21"/>
  <c r="D15" i="21"/>
  <c r="C15" i="21"/>
  <c r="B15" i="21"/>
  <c r="D14" i="21"/>
  <c r="C14" i="21"/>
  <c r="B14" i="21"/>
  <c r="D13" i="21"/>
  <c r="C13" i="21"/>
  <c r="B13" i="21"/>
  <c r="D12" i="21"/>
  <c r="C12" i="21"/>
  <c r="B12" i="21"/>
  <c r="D11" i="21"/>
  <c r="C11" i="21"/>
  <c r="B11" i="21"/>
  <c r="F10" i="21"/>
  <c r="D10" i="21"/>
  <c r="C10" i="21"/>
  <c r="B10" i="21"/>
  <c r="D8" i="21"/>
  <c r="C8" i="21"/>
  <c r="B8" i="21"/>
  <c r="L6" i="21"/>
  <c r="H6" i="21"/>
  <c r="D30" i="20"/>
  <c r="C30" i="20"/>
  <c r="B30" i="20"/>
  <c r="D29" i="20"/>
  <c r="C29" i="20"/>
  <c r="B29" i="20"/>
  <c r="D28" i="20"/>
  <c r="C28" i="20"/>
  <c r="B28" i="20"/>
  <c r="D27" i="20"/>
  <c r="C27" i="20"/>
  <c r="B27" i="20"/>
  <c r="D26" i="20"/>
  <c r="C26" i="20"/>
  <c r="B26" i="20"/>
  <c r="D25" i="20"/>
  <c r="C25" i="20"/>
  <c r="B25" i="20"/>
  <c r="D24" i="20"/>
  <c r="C24" i="20"/>
  <c r="B24" i="20"/>
  <c r="D23" i="20"/>
  <c r="C23" i="20"/>
  <c r="B23" i="20"/>
  <c r="D22" i="20"/>
  <c r="C22" i="20"/>
  <c r="B22" i="20"/>
  <c r="D20" i="20"/>
  <c r="C20" i="20"/>
  <c r="B20" i="20"/>
  <c r="D19" i="20"/>
  <c r="C19" i="20"/>
  <c r="B19" i="20"/>
  <c r="D18" i="20"/>
  <c r="C18" i="20"/>
  <c r="B18" i="20"/>
  <c r="D17" i="20"/>
  <c r="C17" i="20"/>
  <c r="B17" i="20"/>
  <c r="D16" i="20"/>
  <c r="C16" i="20"/>
  <c r="B16" i="20"/>
  <c r="D15" i="20"/>
  <c r="C15" i="20"/>
  <c r="B15" i="20"/>
  <c r="D13" i="20"/>
  <c r="C13" i="20"/>
  <c r="B13" i="20"/>
  <c r="D12" i="20"/>
  <c r="C12" i="20"/>
  <c r="B12" i="20"/>
  <c r="D11" i="20"/>
  <c r="C11" i="20"/>
  <c r="B11" i="20"/>
  <c r="D10" i="20"/>
  <c r="C10" i="20"/>
  <c r="B10" i="20"/>
  <c r="D8" i="20"/>
  <c r="C8" i="20"/>
  <c r="B8" i="20"/>
  <c r="L6" i="20"/>
  <c r="H6" i="20"/>
  <c r="B29" i="15"/>
  <c r="C29" i="15"/>
  <c r="D29" i="15"/>
  <c r="B39" i="15"/>
  <c r="C39" i="15"/>
  <c r="D39" i="15"/>
  <c r="B40" i="15"/>
  <c r="C40" i="15"/>
  <c r="D40" i="15"/>
  <c r="B34" i="15"/>
  <c r="C34" i="15"/>
  <c r="D34" i="15"/>
  <c r="B35" i="15"/>
  <c r="C35" i="15"/>
  <c r="D35" i="15"/>
  <c r="B36" i="15"/>
  <c r="C36" i="15"/>
  <c r="D36" i="15"/>
  <c r="B37" i="15"/>
  <c r="C37" i="15"/>
  <c r="D37" i="15"/>
  <c r="BV642" i="4"/>
  <c r="BW642" i="4"/>
  <c r="BX642" i="4"/>
  <c r="BY642" i="4"/>
  <c r="BZ642" i="4"/>
  <c r="CB642" i="4"/>
  <c r="CC642" i="4"/>
  <c r="CD642" i="4"/>
  <c r="CE642" i="4"/>
  <c r="CF642" i="4"/>
  <c r="CG642" i="4"/>
  <c r="CI642" i="4"/>
  <c r="CJ642" i="4"/>
  <c r="CK642" i="4"/>
  <c r="CL642" i="4"/>
  <c r="BV643" i="4"/>
  <c r="BW643" i="4"/>
  <c r="BX643" i="4"/>
  <c r="BY643" i="4"/>
  <c r="BZ643" i="4"/>
  <c r="CB643" i="4"/>
  <c r="CC643" i="4"/>
  <c r="CD643" i="4"/>
  <c r="CE643" i="4"/>
  <c r="CF643" i="4"/>
  <c r="CG643" i="4"/>
  <c r="CI643" i="4"/>
  <c r="CJ643" i="4"/>
  <c r="CK643" i="4"/>
  <c r="CL643" i="4"/>
  <c r="BJ642" i="4"/>
  <c r="BM642" i="4"/>
  <c r="BP642" i="4"/>
  <c r="BS642" i="4"/>
  <c r="BJ643" i="4"/>
  <c r="BM643" i="4"/>
  <c r="BP643" i="4"/>
  <c r="BS643" i="4"/>
  <c r="CL641" i="4"/>
  <c r="CK641" i="4"/>
  <c r="CJ641" i="4"/>
  <c r="CI641" i="4"/>
  <c r="CG641" i="4"/>
  <c r="CF641" i="4"/>
  <c r="CE641" i="4"/>
  <c r="CD641" i="4"/>
  <c r="CC641" i="4"/>
  <c r="CB641" i="4"/>
  <c r="BZ641" i="4"/>
  <c r="BY641" i="4"/>
  <c r="BX641" i="4"/>
  <c r="BW641" i="4"/>
  <c r="BV641" i="4"/>
  <c r="BS641" i="4"/>
  <c r="BP641" i="4"/>
  <c r="BM641" i="4"/>
  <c r="BJ641" i="4"/>
  <c r="AZ632" i="4"/>
  <c r="AZ631" i="4"/>
  <c r="AW632" i="4"/>
  <c r="AW631" i="4"/>
  <c r="AT632" i="4"/>
  <c r="AT631" i="4"/>
  <c r="AQ632" i="4"/>
  <c r="AQ631" i="4"/>
  <c r="AN632" i="4"/>
  <c r="AN631" i="4"/>
  <c r="AK632" i="4"/>
  <c r="AK631" i="4"/>
  <c r="AH632" i="4"/>
  <c r="AH631" i="4"/>
  <c r="AE632" i="4"/>
  <c r="AE631" i="4"/>
  <c r="AB632" i="4"/>
  <c r="AB631" i="4"/>
  <c r="Y632" i="4"/>
  <c r="Y631" i="4"/>
  <c r="V632" i="4"/>
  <c r="V631" i="4"/>
  <c r="S632" i="4"/>
  <c r="S631" i="4"/>
  <c r="P632" i="4"/>
  <c r="P631" i="4"/>
  <c r="M632" i="4"/>
  <c r="M631" i="4"/>
  <c r="BI632" i="4"/>
  <c r="BI631" i="4"/>
  <c r="BF632" i="4"/>
  <c r="BF631" i="4"/>
  <c r="BC632" i="4"/>
  <c r="BC631" i="4"/>
  <c r="BS633" i="4"/>
  <c r="BP633" i="4"/>
  <c r="BM633" i="4"/>
  <c r="BJ633" i="4"/>
  <c r="CL632" i="4"/>
  <c r="CK632" i="4"/>
  <c r="CJ632" i="4"/>
  <c r="CI632" i="4"/>
  <c r="CG632" i="4"/>
  <c r="CF632" i="4"/>
  <c r="CE632" i="4"/>
  <c r="CD632" i="4"/>
  <c r="CC632" i="4"/>
  <c r="CB632" i="4"/>
  <c r="BZ632" i="4"/>
  <c r="BY632" i="4"/>
  <c r="BX632" i="4"/>
  <c r="BW632" i="4"/>
  <c r="BV632" i="4"/>
  <c r="BS632" i="4"/>
  <c r="BT632" i="4" s="1"/>
  <c r="BU632" i="4" s="1"/>
  <c r="BP632" i="4"/>
  <c r="BQ632" i="4" s="1"/>
  <c r="BM632" i="4"/>
  <c r="BJ632" i="4"/>
  <c r="CL631" i="4"/>
  <c r="CK631" i="4"/>
  <c r="CJ631" i="4"/>
  <c r="CI631" i="4"/>
  <c r="CG631" i="4"/>
  <c r="CF631" i="4"/>
  <c r="CE631" i="4"/>
  <c r="CD631" i="4"/>
  <c r="CC631" i="4"/>
  <c r="CB631" i="4"/>
  <c r="BZ631" i="4"/>
  <c r="BY631" i="4"/>
  <c r="BX631" i="4"/>
  <c r="BW631" i="4"/>
  <c r="I631" i="4" s="1"/>
  <c r="E26" i="23" s="1"/>
  <c r="BV631" i="4"/>
  <c r="BS631" i="4"/>
  <c r="BP631" i="4"/>
  <c r="BM631" i="4"/>
  <c r="BJ631" i="4"/>
  <c r="D12" i="18"/>
  <c r="C12" i="18"/>
  <c r="B12" i="18"/>
  <c r="D11" i="18"/>
  <c r="C11" i="18"/>
  <c r="B11" i="18"/>
  <c r="D10" i="18"/>
  <c r="C10" i="18"/>
  <c r="B10" i="18"/>
  <c r="D9" i="18"/>
  <c r="C9" i="18"/>
  <c r="B9" i="18"/>
  <c r="F8" i="18"/>
  <c r="E8" i="18"/>
  <c r="D8" i="18"/>
  <c r="C8" i="18"/>
  <c r="B8" i="18"/>
  <c r="L6" i="18"/>
  <c r="H6" i="18"/>
  <c r="D32" i="17"/>
  <c r="C32" i="17"/>
  <c r="B32" i="17"/>
  <c r="D31" i="17"/>
  <c r="C31" i="17"/>
  <c r="B31" i="17"/>
  <c r="D30" i="17"/>
  <c r="C30" i="17"/>
  <c r="B30" i="17"/>
  <c r="D20" i="17"/>
  <c r="C20" i="17"/>
  <c r="B20" i="17"/>
  <c r="D19" i="17"/>
  <c r="C19" i="17"/>
  <c r="B19" i="17"/>
  <c r="D18" i="17"/>
  <c r="C18" i="17"/>
  <c r="B18" i="17"/>
  <c r="D28" i="17"/>
  <c r="C28" i="17"/>
  <c r="B28" i="17"/>
  <c r="D27" i="17"/>
  <c r="C27" i="17"/>
  <c r="B27" i="17"/>
  <c r="D26" i="17"/>
  <c r="C26" i="17"/>
  <c r="B26" i="17"/>
  <c r="D24" i="17"/>
  <c r="C24" i="17"/>
  <c r="B24" i="17"/>
  <c r="D23" i="17"/>
  <c r="C23" i="17"/>
  <c r="B23" i="17"/>
  <c r="D22" i="17"/>
  <c r="C22" i="17"/>
  <c r="B22" i="17"/>
  <c r="D11" i="17"/>
  <c r="C11" i="17"/>
  <c r="B11" i="17"/>
  <c r="D10" i="17"/>
  <c r="C10" i="17"/>
  <c r="B10" i="17"/>
  <c r="D9" i="17"/>
  <c r="C9" i="17"/>
  <c r="B9" i="17"/>
  <c r="D8" i="17"/>
  <c r="C8" i="17"/>
  <c r="B8" i="17"/>
  <c r="D16" i="17"/>
  <c r="C16" i="17"/>
  <c r="B16" i="17"/>
  <c r="D15" i="17"/>
  <c r="C15" i="17"/>
  <c r="B15" i="17"/>
  <c r="D14" i="17"/>
  <c r="C14" i="17"/>
  <c r="B14" i="17"/>
  <c r="D13" i="17"/>
  <c r="C13" i="17"/>
  <c r="B13" i="17"/>
  <c r="L6" i="17"/>
  <c r="H6" i="17"/>
  <c r="D22" i="16"/>
  <c r="C22" i="16"/>
  <c r="B22" i="16"/>
  <c r="D21" i="16"/>
  <c r="C21" i="16"/>
  <c r="B21" i="16"/>
  <c r="D20" i="16"/>
  <c r="C20" i="16"/>
  <c r="B20" i="16"/>
  <c r="D19" i="16"/>
  <c r="C19" i="16"/>
  <c r="B19" i="16"/>
  <c r="D18" i="16"/>
  <c r="C18" i="16"/>
  <c r="B18" i="16"/>
  <c r="D17" i="16"/>
  <c r="C17" i="16"/>
  <c r="B17" i="16"/>
  <c r="D15" i="16"/>
  <c r="C15" i="16"/>
  <c r="B15" i="16"/>
  <c r="D14" i="16"/>
  <c r="C14" i="16"/>
  <c r="B14" i="16"/>
  <c r="D13" i="16"/>
  <c r="C13" i="16"/>
  <c r="B13" i="16"/>
  <c r="D12" i="16"/>
  <c r="C12" i="16"/>
  <c r="B12" i="16"/>
  <c r="D11" i="16"/>
  <c r="C11" i="16"/>
  <c r="B11" i="16"/>
  <c r="D10" i="16"/>
  <c r="C10" i="16"/>
  <c r="B10" i="16"/>
  <c r="D8" i="16"/>
  <c r="C8" i="16"/>
  <c r="B8" i="16"/>
  <c r="L6" i="16"/>
  <c r="H6" i="16"/>
  <c r="D33" i="15"/>
  <c r="C33" i="15"/>
  <c r="B33" i="15"/>
  <c r="D31" i="15"/>
  <c r="C31" i="15"/>
  <c r="B31" i="15"/>
  <c r="D30" i="15"/>
  <c r="C30" i="15"/>
  <c r="B30" i="15"/>
  <c r="F28" i="15"/>
  <c r="E28" i="15"/>
  <c r="D28" i="15"/>
  <c r="C28" i="15"/>
  <c r="B28" i="15"/>
  <c r="D26" i="15"/>
  <c r="C26" i="15"/>
  <c r="B26" i="15"/>
  <c r="D25" i="15"/>
  <c r="C25" i="15"/>
  <c r="B25" i="15"/>
  <c r="D24" i="15"/>
  <c r="C24" i="15"/>
  <c r="B24" i="15"/>
  <c r="D23" i="15"/>
  <c r="C23" i="15"/>
  <c r="B23" i="15"/>
  <c r="D21" i="15"/>
  <c r="C21" i="15"/>
  <c r="B21" i="15"/>
  <c r="D20" i="15"/>
  <c r="C20" i="15"/>
  <c r="B20" i="15"/>
  <c r="D19" i="15"/>
  <c r="C19" i="15"/>
  <c r="B19" i="15"/>
  <c r="D18" i="15"/>
  <c r="C18" i="15"/>
  <c r="B18" i="15"/>
  <c r="D17" i="15"/>
  <c r="C17" i="15"/>
  <c r="B17" i="15"/>
  <c r="D15" i="15"/>
  <c r="C15" i="15"/>
  <c r="B15" i="15"/>
  <c r="D14" i="15"/>
  <c r="C14" i="15"/>
  <c r="B14" i="15"/>
  <c r="D13" i="15"/>
  <c r="C13" i="15"/>
  <c r="B13" i="15"/>
  <c r="D12" i="15"/>
  <c r="C12" i="15"/>
  <c r="B12" i="15"/>
  <c r="D11" i="15"/>
  <c r="C11" i="15"/>
  <c r="B11" i="15"/>
  <c r="F9" i="15"/>
  <c r="E9" i="15"/>
  <c r="D9" i="15"/>
  <c r="C9" i="15"/>
  <c r="B9" i="15"/>
  <c r="F8" i="15"/>
  <c r="E8" i="15"/>
  <c r="D8" i="15"/>
  <c r="C8" i="15"/>
  <c r="B8" i="15"/>
  <c r="L6" i="15"/>
  <c r="H6" i="15"/>
  <c r="D21" i="14"/>
  <c r="C21" i="14"/>
  <c r="B21" i="14"/>
  <c r="D20" i="14"/>
  <c r="C20" i="14"/>
  <c r="B20" i="14"/>
  <c r="D19" i="14"/>
  <c r="C19" i="14"/>
  <c r="B19" i="14"/>
  <c r="D17" i="14"/>
  <c r="C17" i="14"/>
  <c r="B17" i="14"/>
  <c r="D16" i="14"/>
  <c r="C16" i="14"/>
  <c r="B16" i="14"/>
  <c r="D15" i="14"/>
  <c r="C15" i="14"/>
  <c r="B15" i="14"/>
  <c r="D13" i="14"/>
  <c r="C13" i="14"/>
  <c r="B13" i="14"/>
  <c r="D12" i="14"/>
  <c r="C12" i="14"/>
  <c r="B12" i="14"/>
  <c r="D11" i="14"/>
  <c r="C11" i="14"/>
  <c r="B11" i="14"/>
  <c r="D9" i="14"/>
  <c r="C9" i="14"/>
  <c r="B9" i="14"/>
  <c r="F8" i="14"/>
  <c r="E8" i="14"/>
  <c r="D8" i="14"/>
  <c r="C8" i="14"/>
  <c r="B8" i="14"/>
  <c r="L6" i="14"/>
  <c r="H6" i="14"/>
  <c r="X19" i="9"/>
  <c r="B19" i="9"/>
  <c r="D18" i="9"/>
  <c r="X18" i="9"/>
  <c r="F18" i="9"/>
  <c r="E18" i="9"/>
  <c r="U18" i="9" s="1"/>
  <c r="B18" i="9"/>
  <c r="X58" i="9"/>
  <c r="B58" i="9"/>
  <c r="X57" i="9"/>
  <c r="B57" i="9"/>
  <c r="X56" i="9"/>
  <c r="B56" i="9"/>
  <c r="X49" i="9"/>
  <c r="B49" i="9"/>
  <c r="BT622" i="4"/>
  <c r="BT620" i="4"/>
  <c r="BT616" i="4"/>
  <c r="BT615" i="4"/>
  <c r="BQ620" i="4"/>
  <c r="BQ614" i="4"/>
  <c r="BK615" i="4"/>
  <c r="BK618" i="4"/>
  <c r="BK613" i="4"/>
  <c r="BJ617" i="4"/>
  <c r="BK617" i="4" s="1"/>
  <c r="BM617" i="4"/>
  <c r="BN617" i="4" s="1"/>
  <c r="BP617" i="4"/>
  <c r="BQ617" i="4" s="1"/>
  <c r="BS617" i="4"/>
  <c r="BX617" i="4"/>
  <c r="CB617" i="4"/>
  <c r="CD617" i="4"/>
  <c r="CF617" i="4"/>
  <c r="BJ618" i="4"/>
  <c r="BM618" i="4"/>
  <c r="BP618" i="4"/>
  <c r="BQ618" i="4" s="1"/>
  <c r="BS618" i="4"/>
  <c r="BT618" i="4" s="1"/>
  <c r="BX618" i="4"/>
  <c r="BY618" i="4"/>
  <c r="CD618" i="4"/>
  <c r="CI618" i="4"/>
  <c r="CL618" i="4"/>
  <c r="BJ619" i="4"/>
  <c r="BM619" i="4"/>
  <c r="BP619" i="4"/>
  <c r="BS619" i="4"/>
  <c r="BT619" i="4" s="1"/>
  <c r="BY619" i="4"/>
  <c r="CC619" i="4"/>
  <c r="CE619" i="4"/>
  <c r="CG619" i="4"/>
  <c r="CI619" i="4"/>
  <c r="CL619" i="4"/>
  <c r="BJ620" i="4"/>
  <c r="BK620" i="4" s="1"/>
  <c r="BL620" i="4" s="1"/>
  <c r="BM620" i="4"/>
  <c r="BP620" i="4"/>
  <c r="BS620" i="4"/>
  <c r="BV620" i="4"/>
  <c r="BY620" i="4"/>
  <c r="BZ620" i="4"/>
  <c r="CE620" i="4"/>
  <c r="CI620" i="4"/>
  <c r="CJ620" i="4"/>
  <c r="BJ621" i="4"/>
  <c r="BM621" i="4"/>
  <c r="BP621" i="4"/>
  <c r="BS621" i="4"/>
  <c r="BT621" i="4" s="1"/>
  <c r="BV621" i="4"/>
  <c r="BZ621" i="4"/>
  <c r="CB621" i="4"/>
  <c r="CD621" i="4"/>
  <c r="CF621" i="4"/>
  <c r="CJ621" i="4"/>
  <c r="BJ622" i="4"/>
  <c r="BM622" i="4"/>
  <c r="BN622" i="4" s="1"/>
  <c r="BP622" i="4"/>
  <c r="BQ622" i="4" s="1"/>
  <c r="BS622" i="4"/>
  <c r="BV622" i="4"/>
  <c r="BW622" i="4"/>
  <c r="BZ622" i="4"/>
  <c r="CB622" i="4"/>
  <c r="CF622" i="4"/>
  <c r="CJ622" i="4"/>
  <c r="CK622" i="4"/>
  <c r="CK616" i="4"/>
  <c r="CJ616" i="4"/>
  <c r="CE616" i="4"/>
  <c r="BZ616" i="4"/>
  <c r="BW616" i="4"/>
  <c r="BV616" i="4"/>
  <c r="BS616" i="4"/>
  <c r="BP616" i="4"/>
  <c r="BQ616" i="4" s="1"/>
  <c r="BM616" i="4"/>
  <c r="BJ616" i="4"/>
  <c r="BK616" i="4" s="1"/>
  <c r="CL615" i="4"/>
  <c r="CK615" i="4"/>
  <c r="CI615" i="4"/>
  <c r="CG615" i="4"/>
  <c r="CC615" i="4"/>
  <c r="BY615" i="4"/>
  <c r="BW615" i="4"/>
  <c r="BS615" i="4"/>
  <c r="BP615" i="4"/>
  <c r="BM615" i="4"/>
  <c r="BJ615" i="4"/>
  <c r="CJ614" i="4"/>
  <c r="CF614" i="4"/>
  <c r="CE614" i="4"/>
  <c r="CB614" i="4"/>
  <c r="BZ614" i="4"/>
  <c r="BV614" i="4"/>
  <c r="BS614" i="4"/>
  <c r="BT614" i="4" s="1"/>
  <c r="BP614" i="4"/>
  <c r="BM614" i="4"/>
  <c r="BN614" i="4" s="1"/>
  <c r="BJ614" i="4"/>
  <c r="BK614" i="4" s="1"/>
  <c r="CL613" i="4"/>
  <c r="CJ613" i="4"/>
  <c r="CD613" i="4"/>
  <c r="BZ613" i="4"/>
  <c r="BX613" i="4"/>
  <c r="BV613" i="4"/>
  <c r="BS613" i="4"/>
  <c r="BT613" i="4" s="1"/>
  <c r="BP613" i="4"/>
  <c r="BQ613" i="4" s="1"/>
  <c r="BM613" i="4"/>
  <c r="BJ613" i="4"/>
  <c r="BS612" i="4"/>
  <c r="BP612" i="4"/>
  <c r="BQ621" i="4" s="1"/>
  <c r="BM612" i="4"/>
  <c r="BN618" i="4" s="1"/>
  <c r="BJ612" i="4"/>
  <c r="F613" i="4"/>
  <c r="F614" i="4"/>
  <c r="F615" i="4"/>
  <c r="F616" i="4"/>
  <c r="F617" i="4"/>
  <c r="F618" i="4"/>
  <c r="F619" i="4"/>
  <c r="F620" i="4"/>
  <c r="F621" i="4"/>
  <c r="F622" i="4"/>
  <c r="F612" i="4"/>
  <c r="G620" i="4" s="1"/>
  <c r="L622" i="4"/>
  <c r="L621" i="4"/>
  <c r="L620" i="4"/>
  <c r="L619" i="4"/>
  <c r="BV619" i="4" s="1"/>
  <c r="L618" i="4"/>
  <c r="BV618" i="4" s="1"/>
  <c r="L617" i="4"/>
  <c r="BV617" i="4" s="1"/>
  <c r="L616" i="4"/>
  <c r="L615" i="4"/>
  <c r="BV615" i="4" s="1"/>
  <c r="L614" i="4"/>
  <c r="L613" i="4"/>
  <c r="O622" i="4"/>
  <c r="O621" i="4"/>
  <c r="BW621" i="4" s="1"/>
  <c r="O620" i="4"/>
  <c r="BW620" i="4" s="1"/>
  <c r="O619" i="4"/>
  <c r="BW619" i="4" s="1"/>
  <c r="O618" i="4"/>
  <c r="BW618" i="4" s="1"/>
  <c r="O617" i="4"/>
  <c r="BW617" i="4" s="1"/>
  <c r="O616" i="4"/>
  <c r="O615" i="4"/>
  <c r="O614" i="4"/>
  <c r="BW614" i="4" s="1"/>
  <c r="O613" i="4"/>
  <c r="BW613" i="4" s="1"/>
  <c r="R622" i="4"/>
  <c r="BX622" i="4" s="1"/>
  <c r="R621" i="4"/>
  <c r="BX621" i="4" s="1"/>
  <c r="R620" i="4"/>
  <c r="BX620" i="4" s="1"/>
  <c r="R619" i="4"/>
  <c r="BX619" i="4" s="1"/>
  <c r="R618" i="4"/>
  <c r="R617" i="4"/>
  <c r="R616" i="4"/>
  <c r="BX616" i="4" s="1"/>
  <c r="R615" i="4"/>
  <c r="BX615" i="4" s="1"/>
  <c r="R614" i="4"/>
  <c r="BX614" i="4" s="1"/>
  <c r="R613" i="4"/>
  <c r="U622" i="4"/>
  <c r="BY622" i="4" s="1"/>
  <c r="U621" i="4"/>
  <c r="BY621" i="4" s="1"/>
  <c r="U620" i="4"/>
  <c r="U619" i="4"/>
  <c r="U618" i="4"/>
  <c r="U617" i="4"/>
  <c r="BY617" i="4" s="1"/>
  <c r="U616" i="4"/>
  <c r="BY616" i="4" s="1"/>
  <c r="U615" i="4"/>
  <c r="U614" i="4"/>
  <c r="BY614" i="4" s="1"/>
  <c r="U613" i="4"/>
  <c r="BY613" i="4" s="1"/>
  <c r="X622" i="4"/>
  <c r="X621" i="4"/>
  <c r="X620" i="4"/>
  <c r="X619" i="4"/>
  <c r="BZ619" i="4" s="1"/>
  <c r="X618" i="4"/>
  <c r="BZ618" i="4" s="1"/>
  <c r="X617" i="4"/>
  <c r="BZ617" i="4" s="1"/>
  <c r="X616" i="4"/>
  <c r="X615" i="4"/>
  <c r="BZ615" i="4" s="1"/>
  <c r="X614" i="4"/>
  <c r="X613" i="4"/>
  <c r="AA622" i="4"/>
  <c r="CA622" i="4" s="1"/>
  <c r="AA621" i="4"/>
  <c r="CA621" i="4" s="1"/>
  <c r="AA620" i="4"/>
  <c r="CA620" i="4" s="1"/>
  <c r="AA619" i="4"/>
  <c r="CA619" i="4" s="1"/>
  <c r="AA618" i="4"/>
  <c r="CA618" i="4" s="1"/>
  <c r="AA617" i="4"/>
  <c r="CA617" i="4" s="1"/>
  <c r="AA616" i="4"/>
  <c r="CA616" i="4" s="1"/>
  <c r="AA615" i="4"/>
  <c r="CA615" i="4" s="1"/>
  <c r="AA614" i="4"/>
  <c r="CA614" i="4" s="1"/>
  <c r="AA613" i="4"/>
  <c r="CA613" i="4" s="1"/>
  <c r="AD622" i="4"/>
  <c r="AD621" i="4"/>
  <c r="AD620" i="4"/>
  <c r="CB620" i="4" s="1"/>
  <c r="AD619" i="4"/>
  <c r="CB619" i="4" s="1"/>
  <c r="AD618" i="4"/>
  <c r="CB618" i="4" s="1"/>
  <c r="AD617" i="4"/>
  <c r="AD616" i="4"/>
  <c r="CB616" i="4" s="1"/>
  <c r="AD615" i="4"/>
  <c r="CB615" i="4" s="1"/>
  <c r="AD614" i="4"/>
  <c r="AD613" i="4"/>
  <c r="CB613" i="4" s="1"/>
  <c r="AG622" i="4"/>
  <c r="CC622" i="4" s="1"/>
  <c r="AG621" i="4"/>
  <c r="CC621" i="4" s="1"/>
  <c r="AG620" i="4"/>
  <c r="CC620" i="4" s="1"/>
  <c r="AG619" i="4"/>
  <c r="AG618" i="4"/>
  <c r="CC618" i="4" s="1"/>
  <c r="AG617" i="4"/>
  <c r="CC617" i="4" s="1"/>
  <c r="AG616" i="4"/>
  <c r="CC616" i="4" s="1"/>
  <c r="AG615" i="4"/>
  <c r="AG614" i="4"/>
  <c r="CC614" i="4" s="1"/>
  <c r="AG613" i="4"/>
  <c r="CC613" i="4" s="1"/>
  <c r="AJ622" i="4"/>
  <c r="CD622" i="4" s="1"/>
  <c r="AJ621" i="4"/>
  <c r="AJ620" i="4"/>
  <c r="CD620" i="4" s="1"/>
  <c r="AJ619" i="4"/>
  <c r="CD619" i="4" s="1"/>
  <c r="AJ618" i="4"/>
  <c r="AJ617" i="4"/>
  <c r="AJ616" i="4"/>
  <c r="CD616" i="4" s="1"/>
  <c r="AJ615" i="4"/>
  <c r="CD615" i="4" s="1"/>
  <c r="AJ614" i="4"/>
  <c r="CD614" i="4" s="1"/>
  <c r="AJ613" i="4"/>
  <c r="AM622" i="4"/>
  <c r="CE622" i="4" s="1"/>
  <c r="AM621" i="4"/>
  <c r="CE621" i="4" s="1"/>
  <c r="AM620" i="4"/>
  <c r="AM619" i="4"/>
  <c r="AM618" i="4"/>
  <c r="CE618" i="4" s="1"/>
  <c r="AM617" i="4"/>
  <c r="CE617" i="4" s="1"/>
  <c r="AM616" i="4"/>
  <c r="AM615" i="4"/>
  <c r="CE615" i="4" s="1"/>
  <c r="AM614" i="4"/>
  <c r="AM613" i="4"/>
  <c r="CE613" i="4" s="1"/>
  <c r="AP622" i="4"/>
  <c r="AP621" i="4"/>
  <c r="AP620" i="4"/>
  <c r="CF620" i="4" s="1"/>
  <c r="AP619" i="4"/>
  <c r="CF619" i="4" s="1"/>
  <c r="AP618" i="4"/>
  <c r="CF618" i="4" s="1"/>
  <c r="AP617" i="4"/>
  <c r="AP616" i="4"/>
  <c r="CF616" i="4" s="1"/>
  <c r="AP615" i="4"/>
  <c r="CF615" i="4" s="1"/>
  <c r="AP614" i="4"/>
  <c r="AP613" i="4"/>
  <c r="CF613" i="4" s="1"/>
  <c r="AS622" i="4"/>
  <c r="CG622" i="4" s="1"/>
  <c r="AS621" i="4"/>
  <c r="CG621" i="4" s="1"/>
  <c r="AS620" i="4"/>
  <c r="CG620" i="4" s="1"/>
  <c r="AS619" i="4"/>
  <c r="AS618" i="4"/>
  <c r="CG618" i="4" s="1"/>
  <c r="AS617" i="4"/>
  <c r="CG617" i="4" s="1"/>
  <c r="AS616" i="4"/>
  <c r="CG616" i="4" s="1"/>
  <c r="AS615" i="4"/>
  <c r="AS614" i="4"/>
  <c r="CG614" i="4" s="1"/>
  <c r="AS613" i="4"/>
  <c r="CG613" i="4" s="1"/>
  <c r="AV622" i="4"/>
  <c r="CH622" i="4" s="1"/>
  <c r="AV621" i="4"/>
  <c r="CH621" i="4" s="1"/>
  <c r="AV620" i="4"/>
  <c r="CH620" i="4" s="1"/>
  <c r="AV619" i="4"/>
  <c r="CH619" i="4" s="1"/>
  <c r="AV618" i="4"/>
  <c r="CH618" i="4" s="1"/>
  <c r="AV617" i="4"/>
  <c r="CH617" i="4" s="1"/>
  <c r="AV616" i="4"/>
  <c r="CH616" i="4" s="1"/>
  <c r="AV615" i="4"/>
  <c r="CH615" i="4" s="1"/>
  <c r="AV614" i="4"/>
  <c r="CH614" i="4" s="1"/>
  <c r="AV613" i="4"/>
  <c r="CH613" i="4" s="1"/>
  <c r="AY622" i="4"/>
  <c r="CI622" i="4" s="1"/>
  <c r="AY621" i="4"/>
  <c r="CI621" i="4" s="1"/>
  <c r="AY620" i="4"/>
  <c r="AY619" i="4"/>
  <c r="AY618" i="4"/>
  <c r="AY617" i="4"/>
  <c r="CI617" i="4" s="1"/>
  <c r="AY616" i="4"/>
  <c r="CI616" i="4" s="1"/>
  <c r="AY615" i="4"/>
  <c r="AY614" i="4"/>
  <c r="CI614" i="4" s="1"/>
  <c r="AY613" i="4"/>
  <c r="CI613" i="4" s="1"/>
  <c r="BB622" i="4"/>
  <c r="BB621" i="4"/>
  <c r="BB620" i="4"/>
  <c r="BB619" i="4"/>
  <c r="CJ619" i="4" s="1"/>
  <c r="BB618" i="4"/>
  <c r="CJ618" i="4" s="1"/>
  <c r="BB617" i="4"/>
  <c r="CJ617" i="4" s="1"/>
  <c r="BB616" i="4"/>
  <c r="BB615" i="4"/>
  <c r="CJ615" i="4" s="1"/>
  <c r="BB614" i="4"/>
  <c r="BB613" i="4"/>
  <c r="BE622" i="4"/>
  <c r="BE621" i="4"/>
  <c r="CK621" i="4" s="1"/>
  <c r="BE620" i="4"/>
  <c r="CK620" i="4" s="1"/>
  <c r="BE619" i="4"/>
  <c r="CK619" i="4" s="1"/>
  <c r="BE618" i="4"/>
  <c r="CK618" i="4" s="1"/>
  <c r="BE617" i="4"/>
  <c r="CK617" i="4" s="1"/>
  <c r="BE616" i="4"/>
  <c r="BE615" i="4"/>
  <c r="BE614" i="4"/>
  <c r="CK614" i="4" s="1"/>
  <c r="BE613" i="4"/>
  <c r="CK613" i="4" s="1"/>
  <c r="BH614" i="4"/>
  <c r="CL614" i="4" s="1"/>
  <c r="BH615" i="4"/>
  <c r="BH616" i="4"/>
  <c r="CL616" i="4" s="1"/>
  <c r="BH617" i="4"/>
  <c r="CL617" i="4" s="1"/>
  <c r="BH618" i="4"/>
  <c r="BH619" i="4"/>
  <c r="BH620" i="4"/>
  <c r="CL620" i="4" s="1"/>
  <c r="BH621" i="4"/>
  <c r="CL621" i="4" s="1"/>
  <c r="BH622" i="4"/>
  <c r="CL622" i="4" s="1"/>
  <c r="BH613" i="4"/>
  <c r="B53" i="9"/>
  <c r="X53" i="9"/>
  <c r="B54" i="9"/>
  <c r="X54" i="9"/>
  <c r="B46" i="9"/>
  <c r="X46" i="9"/>
  <c r="B48" i="9"/>
  <c r="E48" i="9"/>
  <c r="F48" i="9"/>
  <c r="X48" i="9"/>
  <c r="B50" i="9"/>
  <c r="X50" i="9"/>
  <c r="B52" i="9"/>
  <c r="X52" i="9"/>
  <c r="B40" i="9"/>
  <c r="X40" i="9"/>
  <c r="B41" i="9"/>
  <c r="X41" i="9"/>
  <c r="B43" i="9"/>
  <c r="X43" i="9"/>
  <c r="B44" i="9"/>
  <c r="X44" i="9"/>
  <c r="B45" i="9"/>
  <c r="X45" i="9"/>
  <c r="BI255" i="4"/>
  <c r="BF255" i="4"/>
  <c r="BC255" i="4"/>
  <c r="AZ255" i="4"/>
  <c r="AW255" i="4"/>
  <c r="AT255" i="4"/>
  <c r="AQ255" i="4"/>
  <c r="AN255" i="4"/>
  <c r="AK255" i="4"/>
  <c r="AH255" i="4"/>
  <c r="AE255" i="4"/>
  <c r="AB255" i="4"/>
  <c r="Y255" i="4"/>
  <c r="V255" i="4"/>
  <c r="S255" i="4"/>
  <c r="P255" i="4"/>
  <c r="M255" i="4"/>
  <c r="L255" i="4"/>
  <c r="G255" i="4"/>
  <c r="BH255" i="4"/>
  <c r="BE255" i="4"/>
  <c r="CK255" i="4" s="1"/>
  <c r="BB255" i="4"/>
  <c r="CJ255" i="4" s="1"/>
  <c r="AY255" i="4"/>
  <c r="AV255" i="4"/>
  <c r="AS255" i="4"/>
  <c r="CG255" i="4" s="1"/>
  <c r="AP255" i="4"/>
  <c r="CF255" i="4" s="1"/>
  <c r="AM255" i="4"/>
  <c r="AJ255" i="4"/>
  <c r="AG255" i="4"/>
  <c r="CC255" i="4" s="1"/>
  <c r="AD255" i="4"/>
  <c r="CB255" i="4" s="1"/>
  <c r="AA255" i="4"/>
  <c r="CA255" i="4" s="1"/>
  <c r="X255" i="4"/>
  <c r="U255" i="4"/>
  <c r="R255" i="4"/>
  <c r="BX255" i="4" s="1"/>
  <c r="O255" i="4"/>
  <c r="BV255" i="4"/>
  <c r="BW255" i="4"/>
  <c r="CD255" i="4"/>
  <c r="CE255" i="4"/>
  <c r="CI255" i="4"/>
  <c r="CL255" i="4"/>
  <c r="B29" i="9"/>
  <c r="X29" i="9"/>
  <c r="B27" i="9"/>
  <c r="X27" i="9"/>
  <c r="B31" i="9"/>
  <c r="X31" i="9"/>
  <c r="B32" i="9"/>
  <c r="X32" i="9"/>
  <c r="B34" i="9"/>
  <c r="X34" i="9"/>
  <c r="B35" i="9"/>
  <c r="X35" i="9"/>
  <c r="B36" i="9"/>
  <c r="X36" i="9"/>
  <c r="B38" i="9"/>
  <c r="X38" i="9"/>
  <c r="B39" i="9"/>
  <c r="X39" i="9"/>
  <c r="X28" i="9"/>
  <c r="B28" i="9"/>
  <c r="BG220" i="4"/>
  <c r="BH220" i="4" s="1"/>
  <c r="BD220" i="4"/>
  <c r="BE220" i="4" s="1"/>
  <c r="BA220" i="4"/>
  <c r="BB220" i="4" s="1"/>
  <c r="AX220" i="4"/>
  <c r="AY220" i="4" s="1"/>
  <c r="AU220" i="4"/>
  <c r="AV220" i="4" s="1"/>
  <c r="AR220" i="4"/>
  <c r="AO220" i="4"/>
  <c r="AP220" i="4" s="1"/>
  <c r="AL220" i="4"/>
  <c r="AI220" i="4"/>
  <c r="AJ220" i="4" s="1"/>
  <c r="AF220" i="4"/>
  <c r="AG220" i="4" s="1"/>
  <c r="AC220" i="4"/>
  <c r="AD220" i="4" s="1"/>
  <c r="Z220" i="4"/>
  <c r="AA220" i="4" s="1"/>
  <c r="W220" i="4"/>
  <c r="X220" i="4" s="1"/>
  <c r="T220" i="4"/>
  <c r="U220" i="4" s="1"/>
  <c r="Q220" i="4"/>
  <c r="R220" i="4" s="1"/>
  <c r="N220" i="4"/>
  <c r="G220" i="4"/>
  <c r="K220" i="4"/>
  <c r="L220" i="4" s="1"/>
  <c r="M220" i="4" s="1"/>
  <c r="F220" i="4"/>
  <c r="X20" i="9"/>
  <c r="X25" i="9"/>
  <c r="X24" i="9"/>
  <c r="X23" i="9"/>
  <c r="X22" i="9"/>
  <c r="X16" i="9"/>
  <c r="X15" i="9"/>
  <c r="X14" i="9"/>
  <c r="X13" i="9"/>
  <c r="X11" i="9"/>
  <c r="X10" i="9"/>
  <c r="X9" i="9"/>
  <c r="D13" i="9"/>
  <c r="B16" i="9"/>
  <c r="B22" i="9"/>
  <c r="B23" i="9"/>
  <c r="B24" i="9"/>
  <c r="B25" i="9"/>
  <c r="B20" i="9"/>
  <c r="E13" i="9"/>
  <c r="F13" i="9"/>
  <c r="E9" i="9"/>
  <c r="Q9" i="9" s="1"/>
  <c r="D9" i="9"/>
  <c r="F9" i="9"/>
  <c r="B15" i="9"/>
  <c r="B14" i="9"/>
  <c r="B13" i="9"/>
  <c r="B11" i="9"/>
  <c r="B10" i="9"/>
  <c r="B9" i="9"/>
  <c r="BH596" i="4"/>
  <c r="BI596" i="4" s="1"/>
  <c r="BH595" i="4"/>
  <c r="BH594" i="4"/>
  <c r="BH593" i="4"/>
  <c r="BF596" i="4"/>
  <c r="BE596" i="4"/>
  <c r="BE595" i="4"/>
  <c r="BF595" i="4" s="1"/>
  <c r="BF594" i="4"/>
  <c r="BE594" i="4"/>
  <c r="BE593" i="4"/>
  <c r="BF593" i="4" s="1"/>
  <c r="BB596" i="4"/>
  <c r="BC596" i="4" s="1"/>
  <c r="BB595" i="4"/>
  <c r="BB594" i="4"/>
  <c r="CJ594" i="4" s="1"/>
  <c r="BB593" i="4"/>
  <c r="BJ2" i="4"/>
  <c r="AY596" i="4"/>
  <c r="AY595" i="4"/>
  <c r="AZ595" i="4" s="1"/>
  <c r="AY594" i="4"/>
  <c r="AY593" i="4"/>
  <c r="AZ593" i="4" s="1"/>
  <c r="AV596" i="4"/>
  <c r="AV595" i="4"/>
  <c r="CH595" i="4" s="1"/>
  <c r="AV594" i="4"/>
  <c r="AV593" i="4"/>
  <c r="CH593" i="4" s="1"/>
  <c r="AS596" i="4"/>
  <c r="AS595" i="4"/>
  <c r="AT595" i="4" s="1"/>
  <c r="AS594" i="4"/>
  <c r="AS593" i="4"/>
  <c r="AT593" i="4" s="1"/>
  <c r="AP596" i="4"/>
  <c r="AP595" i="4"/>
  <c r="AP594" i="4"/>
  <c r="AP593" i="4"/>
  <c r="AN596" i="4"/>
  <c r="AM596" i="4"/>
  <c r="AM595" i="4"/>
  <c r="AM594" i="4"/>
  <c r="CE594" i="4" s="1"/>
  <c r="AM593" i="4"/>
  <c r="AJ596" i="4"/>
  <c r="CD596" i="4" s="1"/>
  <c r="AJ595" i="4"/>
  <c r="AJ594" i="4"/>
  <c r="AK594" i="4" s="1"/>
  <c r="AJ593" i="4"/>
  <c r="AH596" i="4"/>
  <c r="AG596" i="4"/>
  <c r="AG595" i="4"/>
  <c r="AG594" i="4"/>
  <c r="AH594" i="4" s="1"/>
  <c r="AG593" i="4"/>
  <c r="AD596" i="4"/>
  <c r="CB596" i="4" s="1"/>
  <c r="AD595" i="4"/>
  <c r="AD594" i="4"/>
  <c r="AE594" i="4" s="1"/>
  <c r="AD593" i="4"/>
  <c r="AA596" i="4"/>
  <c r="AA595" i="4"/>
  <c r="CA595" i="4" s="1"/>
  <c r="AA594" i="4"/>
  <c r="AB593" i="4"/>
  <c r="AA593" i="4"/>
  <c r="CA593" i="4" s="1"/>
  <c r="X596" i="4"/>
  <c r="X595" i="4"/>
  <c r="Y594" i="4"/>
  <c r="X594" i="4"/>
  <c r="BZ594" i="4" s="1"/>
  <c r="X593" i="4"/>
  <c r="U596" i="4"/>
  <c r="BY596" i="4" s="1"/>
  <c r="U595" i="4"/>
  <c r="U594" i="4"/>
  <c r="BY594" i="4" s="1"/>
  <c r="U593" i="4"/>
  <c r="V593" i="4" s="1"/>
  <c r="R596" i="4"/>
  <c r="R595" i="4"/>
  <c r="R594" i="4"/>
  <c r="BX594" i="4" s="1"/>
  <c r="R593" i="4"/>
  <c r="O596" i="4"/>
  <c r="P596" i="4" s="1"/>
  <c r="O595" i="4"/>
  <c r="O594" i="4"/>
  <c r="P594" i="4" s="1"/>
  <c r="O593" i="4"/>
  <c r="BW593" i="4" s="1"/>
  <c r="L596" i="4"/>
  <c r="M596" i="4" s="1"/>
  <c r="L595" i="4"/>
  <c r="BV595" i="4" s="1"/>
  <c r="L594" i="4"/>
  <c r="M594" i="4" s="1"/>
  <c r="L593" i="4"/>
  <c r="BV593" i="4" s="1"/>
  <c r="BT595" i="4"/>
  <c r="BN595" i="4"/>
  <c r="BO595" i="4" s="1"/>
  <c r="BN593" i="4"/>
  <c r="BO593" i="4" s="1"/>
  <c r="BK594" i="4"/>
  <c r="BL594" i="4" s="1"/>
  <c r="CL596" i="4"/>
  <c r="CK596" i="4"/>
  <c r="CI596" i="4"/>
  <c r="CF596" i="4"/>
  <c r="CE596" i="4"/>
  <c r="CC596" i="4"/>
  <c r="BX596" i="4"/>
  <c r="BW596" i="4"/>
  <c r="BV596" i="4"/>
  <c r="BS596" i="4"/>
  <c r="BP596" i="4"/>
  <c r="BQ596" i="4" s="1"/>
  <c r="BR596" i="4" s="1"/>
  <c r="BM596" i="4"/>
  <c r="BN596" i="4" s="1"/>
  <c r="BO596" i="4" s="1"/>
  <c r="BJ596" i="4"/>
  <c r="BK596" i="4" s="1"/>
  <c r="BL596" i="4" s="1"/>
  <c r="CL595" i="4"/>
  <c r="CK595" i="4"/>
  <c r="CJ595" i="4"/>
  <c r="CI595" i="4"/>
  <c r="CG595" i="4"/>
  <c r="CE595" i="4"/>
  <c r="CD595" i="4"/>
  <c r="CC595" i="4"/>
  <c r="CB595" i="4"/>
  <c r="BZ595" i="4"/>
  <c r="BY595" i="4"/>
  <c r="BX595" i="4"/>
  <c r="BS595" i="4"/>
  <c r="BP595" i="4"/>
  <c r="BQ595" i="4" s="1"/>
  <c r="BR595" i="4" s="1"/>
  <c r="BM595" i="4"/>
  <c r="BJ595" i="4"/>
  <c r="BK595" i="4" s="1"/>
  <c r="BL595" i="4" s="1"/>
  <c r="CL594" i="4"/>
  <c r="CK594" i="4"/>
  <c r="CF594" i="4"/>
  <c r="CD594" i="4"/>
  <c r="CC594" i="4"/>
  <c r="CB594" i="4"/>
  <c r="BW594" i="4"/>
  <c r="BV594" i="4"/>
  <c r="BS594" i="4"/>
  <c r="BT594" i="4" s="1"/>
  <c r="BU594" i="4" s="1"/>
  <c r="BP594" i="4"/>
  <c r="BQ594" i="4" s="1"/>
  <c r="BR594" i="4" s="1"/>
  <c r="BM594" i="4"/>
  <c r="BN594" i="4" s="1"/>
  <c r="BO594" i="4" s="1"/>
  <c r="BJ594" i="4"/>
  <c r="CL593" i="4"/>
  <c r="CK593" i="4"/>
  <c r="CJ593" i="4"/>
  <c r="CI593" i="4"/>
  <c r="CG593" i="4"/>
  <c r="CF593" i="4"/>
  <c r="CE593" i="4"/>
  <c r="CD593" i="4"/>
  <c r="CC593" i="4"/>
  <c r="CB593" i="4"/>
  <c r="BZ593" i="4"/>
  <c r="BX593" i="4"/>
  <c r="BS593" i="4"/>
  <c r="BT593" i="4" s="1"/>
  <c r="BU593" i="4" s="1"/>
  <c r="BP593" i="4"/>
  <c r="BQ593" i="4" s="1"/>
  <c r="BR593" i="4" s="1"/>
  <c r="BM593" i="4"/>
  <c r="BJ593" i="4"/>
  <c r="BK593" i="4" s="1"/>
  <c r="BS592" i="4"/>
  <c r="BT596" i="4" s="1"/>
  <c r="BU596" i="4" s="1"/>
  <c r="BP592" i="4"/>
  <c r="BM592" i="4"/>
  <c r="BJ592" i="4"/>
  <c r="G594" i="4"/>
  <c r="AQ594" i="4" s="1"/>
  <c r="G595" i="4"/>
  <c r="AW595" i="4" s="1"/>
  <c r="G596" i="4"/>
  <c r="G593" i="4"/>
  <c r="BJ563" i="4"/>
  <c r="BM563" i="4"/>
  <c r="BN563" i="4" s="1"/>
  <c r="BP563" i="4"/>
  <c r="BS563" i="4"/>
  <c r="BJ564" i="4"/>
  <c r="BM564" i="4"/>
  <c r="BN564" i="4" s="1"/>
  <c r="BP564" i="4"/>
  <c r="BS564" i="4"/>
  <c r="BJ565" i="4"/>
  <c r="BM565" i="4"/>
  <c r="BN565" i="4" s="1"/>
  <c r="BP565" i="4"/>
  <c r="BS565" i="4"/>
  <c r="BJ566" i="4"/>
  <c r="BM566" i="4"/>
  <c r="BP566" i="4"/>
  <c r="BS566" i="4"/>
  <c r="BJ567" i="4"/>
  <c r="BM567" i="4"/>
  <c r="BP567" i="4"/>
  <c r="BS567" i="4"/>
  <c r="BJ568" i="4"/>
  <c r="BM568" i="4"/>
  <c r="BP568" i="4"/>
  <c r="BS568" i="4"/>
  <c r="BJ569" i="4"/>
  <c r="BM569" i="4"/>
  <c r="BP569" i="4"/>
  <c r="BS569" i="4"/>
  <c r="BJ570" i="4"/>
  <c r="BM570" i="4"/>
  <c r="BN570" i="4" s="1"/>
  <c r="BP570" i="4"/>
  <c r="BS570" i="4"/>
  <c r="BJ571" i="4"/>
  <c r="BM571" i="4"/>
  <c r="BN571" i="4" s="1"/>
  <c r="BP571" i="4"/>
  <c r="BS571" i="4"/>
  <c r="BJ572" i="4"/>
  <c r="BM572" i="4"/>
  <c r="BN572" i="4" s="1"/>
  <c r="BP572" i="4"/>
  <c r="BS572" i="4"/>
  <c r="BJ573" i="4"/>
  <c r="BM573" i="4"/>
  <c r="BN573" i="4" s="1"/>
  <c r="BP573" i="4"/>
  <c r="BS573" i="4"/>
  <c r="BQ562" i="4"/>
  <c r="BJ562" i="4"/>
  <c r="BS562" i="4"/>
  <c r="BP562" i="4"/>
  <c r="BM562" i="4"/>
  <c r="BS561" i="4"/>
  <c r="BP561" i="4"/>
  <c r="BQ573" i="4" s="1"/>
  <c r="BM561" i="4"/>
  <c r="BJ561" i="4"/>
  <c r="BN425" i="4"/>
  <c r="BO425" i="4" s="1"/>
  <c r="BN412" i="4"/>
  <c r="BO412" i="4" s="1"/>
  <c r="BS328" i="4"/>
  <c r="BS76" i="4" s="1"/>
  <c r="BU76" i="4" s="1"/>
  <c r="BP328" i="4"/>
  <c r="BQ504" i="4" s="1"/>
  <c r="BR504" i="4" s="1"/>
  <c r="BM328" i="4"/>
  <c r="BN545" i="4" s="1"/>
  <c r="BO545" i="4" s="1"/>
  <c r="BJ328" i="4"/>
  <c r="BJ313" i="4"/>
  <c r="BM313" i="4"/>
  <c r="BP313" i="4"/>
  <c r="BS313" i="4"/>
  <c r="BJ314" i="4"/>
  <c r="BM314" i="4"/>
  <c r="BP314" i="4"/>
  <c r="BS314" i="4"/>
  <c r="BJ315" i="4"/>
  <c r="BM315" i="4"/>
  <c r="BP315" i="4"/>
  <c r="BS315" i="4"/>
  <c r="BJ316" i="4"/>
  <c r="BM316" i="4"/>
  <c r="BP316" i="4"/>
  <c r="BS316" i="4"/>
  <c r="BJ317" i="4"/>
  <c r="BM317" i="4"/>
  <c r="BP317" i="4"/>
  <c r="BS317" i="4"/>
  <c r="BJ318" i="4"/>
  <c r="BM318" i="4"/>
  <c r="BP318" i="4"/>
  <c r="BS318" i="4"/>
  <c r="BJ319" i="4"/>
  <c r="BM319" i="4"/>
  <c r="BP319" i="4"/>
  <c r="BS319" i="4"/>
  <c r="BJ320" i="4"/>
  <c r="BM320" i="4"/>
  <c r="BP320" i="4"/>
  <c r="BS320" i="4"/>
  <c r="BJ321" i="4"/>
  <c r="BM321" i="4"/>
  <c r="BP321" i="4"/>
  <c r="BS321" i="4"/>
  <c r="BJ322" i="4"/>
  <c r="BM322" i="4"/>
  <c r="BP322" i="4"/>
  <c r="BS322" i="4"/>
  <c r="BJ323" i="4"/>
  <c r="BM323" i="4"/>
  <c r="BP323" i="4"/>
  <c r="BS323" i="4"/>
  <c r="BJ324" i="4"/>
  <c r="BM324" i="4"/>
  <c r="BP324" i="4"/>
  <c r="BS324" i="4"/>
  <c r="BJ325" i="4"/>
  <c r="BM325" i="4"/>
  <c r="BP325" i="4"/>
  <c r="BS325" i="4"/>
  <c r="BJ326" i="4"/>
  <c r="BM326" i="4"/>
  <c r="BP326" i="4"/>
  <c r="BS326" i="4"/>
  <c r="BJ327" i="4"/>
  <c r="BM327" i="4"/>
  <c r="BN327" i="4"/>
  <c r="BP327" i="4"/>
  <c r="BS327" i="4"/>
  <c r="BS312" i="4"/>
  <c r="BP312" i="4"/>
  <c r="BM312" i="4"/>
  <c r="BJ312" i="4"/>
  <c r="BS311" i="4"/>
  <c r="BP311" i="4"/>
  <c r="BM311" i="4"/>
  <c r="BN315" i="4" s="1"/>
  <c r="BJ311" i="4"/>
  <c r="BJ273" i="4"/>
  <c r="BM273" i="4"/>
  <c r="BP273" i="4"/>
  <c r="BS273" i="4"/>
  <c r="BJ274" i="4"/>
  <c r="BM274" i="4"/>
  <c r="BP274" i="4"/>
  <c r="BS274" i="4"/>
  <c r="BJ275" i="4"/>
  <c r="BM275" i="4"/>
  <c r="BP275" i="4"/>
  <c r="BS275" i="4"/>
  <c r="BJ276" i="4"/>
  <c r="BM276" i="4"/>
  <c r="BN276" i="4" s="1"/>
  <c r="BP276" i="4"/>
  <c r="BS276" i="4"/>
  <c r="BJ277" i="4"/>
  <c r="BM277" i="4"/>
  <c r="BP277" i="4"/>
  <c r="BS277" i="4"/>
  <c r="BJ278" i="4"/>
  <c r="BM278" i="4"/>
  <c r="BP278" i="4"/>
  <c r="BS278" i="4"/>
  <c r="BJ279" i="4"/>
  <c r="BM279" i="4"/>
  <c r="BN279" i="4" s="1"/>
  <c r="BP279" i="4"/>
  <c r="BS279" i="4"/>
  <c r="BJ280" i="4"/>
  <c r="BM280" i="4"/>
  <c r="BP280" i="4"/>
  <c r="BS280" i="4"/>
  <c r="BJ281" i="4"/>
  <c r="BM281" i="4"/>
  <c r="BP281" i="4"/>
  <c r="BS281" i="4"/>
  <c r="BJ282" i="4"/>
  <c r="BM282" i="4"/>
  <c r="BN282" i="4" s="1"/>
  <c r="BP282" i="4"/>
  <c r="BS282" i="4"/>
  <c r="BJ283" i="4"/>
  <c r="BM283" i="4"/>
  <c r="BP283" i="4"/>
  <c r="BS283" i="4"/>
  <c r="BJ284" i="4"/>
  <c r="BM284" i="4"/>
  <c r="BP284" i="4"/>
  <c r="BS284" i="4"/>
  <c r="BJ285" i="4"/>
  <c r="BM285" i="4"/>
  <c r="BP285" i="4"/>
  <c r="BS285" i="4"/>
  <c r="BJ286" i="4"/>
  <c r="BM286" i="4"/>
  <c r="BP286" i="4"/>
  <c r="BS286" i="4"/>
  <c r="BJ287" i="4"/>
  <c r="BM287" i="4"/>
  <c r="BP287" i="4"/>
  <c r="BS287" i="4"/>
  <c r="BJ288" i="4"/>
  <c r="BM288" i="4"/>
  <c r="BP288" i="4"/>
  <c r="BS288" i="4"/>
  <c r="BJ289" i="4"/>
  <c r="BM289" i="4"/>
  <c r="BP289" i="4"/>
  <c r="BS289" i="4"/>
  <c r="BJ290" i="4"/>
  <c r="BM290" i="4"/>
  <c r="BN290" i="4" s="1"/>
  <c r="BP290" i="4"/>
  <c r="BS290" i="4"/>
  <c r="BS272" i="4"/>
  <c r="BP272" i="4"/>
  <c r="BM272" i="4"/>
  <c r="BJ272" i="4"/>
  <c r="BS271" i="4"/>
  <c r="BP271" i="4"/>
  <c r="BQ276" i="4" s="1"/>
  <c r="BM271" i="4"/>
  <c r="BJ271" i="4"/>
  <c r="BT258" i="4"/>
  <c r="BS260" i="4"/>
  <c r="BT260" i="4" s="1"/>
  <c r="BP260" i="4"/>
  <c r="BM260" i="4"/>
  <c r="BJ260" i="4"/>
  <c r="BS259" i="4"/>
  <c r="BP259" i="4"/>
  <c r="BM259" i="4"/>
  <c r="BJ259" i="4"/>
  <c r="BS258" i="4"/>
  <c r="BP258" i="4"/>
  <c r="BM258" i="4"/>
  <c r="BJ258" i="4"/>
  <c r="BS257" i="4"/>
  <c r="BT257" i="4" s="1"/>
  <c r="BP257" i="4"/>
  <c r="BM257" i="4"/>
  <c r="BJ257" i="4"/>
  <c r="BS256" i="4"/>
  <c r="BP256" i="4"/>
  <c r="BM256" i="4"/>
  <c r="BJ256" i="4"/>
  <c r="BS255" i="4"/>
  <c r="BP255" i="4"/>
  <c r="BM255" i="4"/>
  <c r="BN255" i="4" s="1"/>
  <c r="BJ255" i="4"/>
  <c r="BJ232" i="4"/>
  <c r="BM232" i="4"/>
  <c r="BN232" i="4" s="1"/>
  <c r="BP232" i="4"/>
  <c r="BS232" i="4"/>
  <c r="BJ233" i="4"/>
  <c r="BM233" i="4"/>
  <c r="BN233" i="4" s="1"/>
  <c r="BP233" i="4"/>
  <c r="BS233" i="4"/>
  <c r="BJ234" i="4"/>
  <c r="BM234" i="4"/>
  <c r="BP234" i="4"/>
  <c r="BS234" i="4"/>
  <c r="BJ235" i="4"/>
  <c r="BM235" i="4"/>
  <c r="BN235" i="4" s="1"/>
  <c r="BP235" i="4"/>
  <c r="BQ235" i="4" s="1"/>
  <c r="BS235" i="4"/>
  <c r="BJ236" i="4"/>
  <c r="BM236" i="4"/>
  <c r="BN236" i="4" s="1"/>
  <c r="BP236" i="4"/>
  <c r="BS236" i="4"/>
  <c r="BS231" i="4"/>
  <c r="BP231" i="4"/>
  <c r="BM231" i="4"/>
  <c r="BJ231" i="4"/>
  <c r="CA596" i="4" l="1"/>
  <c r="AB596" i="4"/>
  <c r="AK595" i="4"/>
  <c r="AQ595" i="4"/>
  <c r="CG594" i="4"/>
  <c r="AT594" i="4"/>
  <c r="CI594" i="4"/>
  <c r="AZ594" i="4"/>
  <c r="BN259" i="4"/>
  <c r="BO255" i="4"/>
  <c r="BQ323" i="4"/>
  <c r="BN465" i="4"/>
  <c r="BO465" i="4" s="1"/>
  <c r="P595" i="4"/>
  <c r="BK235" i="4"/>
  <c r="BK234" i="4"/>
  <c r="BK233" i="4"/>
  <c r="BQ255" i="4"/>
  <c r="BR255" i="4"/>
  <c r="BQ256" i="4"/>
  <c r="BQ258" i="4"/>
  <c r="BT272" i="4"/>
  <c r="BK288" i="4"/>
  <c r="BK287" i="4"/>
  <c r="BK284" i="4"/>
  <c r="BK283" i="4"/>
  <c r="BK281" i="4"/>
  <c r="BK280" i="4"/>
  <c r="BK279" i="4"/>
  <c r="BK278" i="4"/>
  <c r="BK275" i="4"/>
  <c r="BK274" i="4"/>
  <c r="BT312" i="4"/>
  <c r="BN319" i="4"/>
  <c r="BN421" i="4"/>
  <c r="BO421" i="4" s="1"/>
  <c r="BN445" i="4"/>
  <c r="BO445" i="4" s="1"/>
  <c r="BN469" i="4"/>
  <c r="BO469" i="4" s="1"/>
  <c r="BQ502" i="4"/>
  <c r="BR502" i="4" s="1"/>
  <c r="BN526" i="4"/>
  <c r="BO526" i="4" s="1"/>
  <c r="BN540" i="4"/>
  <c r="BO540" i="4" s="1"/>
  <c r="BY593" i="4"/>
  <c r="I593" i="4" s="1"/>
  <c r="M593" i="4"/>
  <c r="M595" i="4"/>
  <c r="P593" i="4"/>
  <c r="S594" i="4"/>
  <c r="V596" i="4"/>
  <c r="Y595" i="4"/>
  <c r="CA594" i="4"/>
  <c r="J594" i="4" s="1"/>
  <c r="AB594" i="4"/>
  <c r="AE593" i="4"/>
  <c r="AK593" i="4"/>
  <c r="AN594" i="4"/>
  <c r="AQ593" i="4"/>
  <c r="AQ596" i="4"/>
  <c r="AW593" i="4"/>
  <c r="CH596" i="4"/>
  <c r="AW596" i="4"/>
  <c r="BC593" i="4"/>
  <c r="BI593" i="4"/>
  <c r="I618" i="4"/>
  <c r="E17" i="14" s="1"/>
  <c r="I613" i="4"/>
  <c r="E11" i="14" s="1"/>
  <c r="BN257" i="4"/>
  <c r="BQ326" i="4"/>
  <c r="BQ322" i="4"/>
  <c r="BN532" i="4"/>
  <c r="BO532" i="4" s="1"/>
  <c r="BT235" i="4"/>
  <c r="BT255" i="4"/>
  <c r="BU255" i="4"/>
  <c r="BK272" i="4"/>
  <c r="BK322" i="4"/>
  <c r="BK321" i="4"/>
  <c r="BK314" i="4"/>
  <c r="BK313" i="4"/>
  <c r="BN423" i="4"/>
  <c r="BO423" i="4" s="1"/>
  <c r="BN441" i="4"/>
  <c r="BO441" i="4" s="1"/>
  <c r="BN484" i="4"/>
  <c r="BO484" i="4" s="1"/>
  <c r="BN522" i="4"/>
  <c r="BO522" i="4" s="1"/>
  <c r="BN534" i="4"/>
  <c r="BO534" i="4" s="1"/>
  <c r="BT564" i="4"/>
  <c r="BT563" i="4"/>
  <c r="BW595" i="4"/>
  <c r="CF595" i="4"/>
  <c r="S595" i="4"/>
  <c r="V594" i="4"/>
  <c r="Y593" i="4"/>
  <c r="BZ596" i="4"/>
  <c r="Y596" i="4"/>
  <c r="AE596" i="4"/>
  <c r="AH595" i="4"/>
  <c r="AK596" i="4"/>
  <c r="AN595" i="4"/>
  <c r="CH594" i="4"/>
  <c r="AW594" i="4"/>
  <c r="BI594" i="4"/>
  <c r="I594" i="4"/>
  <c r="E10" i="18" s="1"/>
  <c r="BM76" i="4"/>
  <c r="BO76" i="4" s="1"/>
  <c r="BY255" i="4"/>
  <c r="I255" i="4"/>
  <c r="E10" i="21" s="1"/>
  <c r="J615" i="4"/>
  <c r="F13" i="14" s="1"/>
  <c r="I615" i="4"/>
  <c r="E58" i="9" s="1"/>
  <c r="I619" i="4"/>
  <c r="E57" i="9" s="1"/>
  <c r="J619" i="4"/>
  <c r="F19" i="14" s="1"/>
  <c r="BQ319" i="4"/>
  <c r="BN538" i="4"/>
  <c r="BO538" i="4" s="1"/>
  <c r="BU595" i="4"/>
  <c r="BL255" i="4"/>
  <c r="BK255" i="4"/>
  <c r="BK257" i="4"/>
  <c r="BK412" i="4"/>
  <c r="BL412" i="4" s="1"/>
  <c r="BJ76" i="4"/>
  <c r="BL76" i="4" s="1"/>
  <c r="BM361" i="4"/>
  <c r="BO361" i="4" s="1"/>
  <c r="BN443" i="4"/>
  <c r="BO443" i="4" s="1"/>
  <c r="BN462" i="4"/>
  <c r="BO462" i="4" s="1"/>
  <c r="BN486" i="4"/>
  <c r="BO486" i="4" s="1"/>
  <c r="BN524" i="4"/>
  <c r="BO524" i="4" s="1"/>
  <c r="BN530" i="4"/>
  <c r="BO530" i="4" s="1"/>
  <c r="BN542" i="4"/>
  <c r="BO542" i="4" s="1"/>
  <c r="BQ570" i="4"/>
  <c r="BQ569" i="4"/>
  <c r="S593" i="4"/>
  <c r="S596" i="4"/>
  <c r="AB595" i="4"/>
  <c r="AH593" i="4"/>
  <c r="AN593" i="4"/>
  <c r="CG596" i="4"/>
  <c r="AT596" i="4"/>
  <c r="I595" i="4"/>
  <c r="E11" i="18" s="1"/>
  <c r="AZ596" i="4"/>
  <c r="BI595" i="4"/>
  <c r="BP76" i="4"/>
  <c r="BR76" i="4" s="1"/>
  <c r="V595" i="4"/>
  <c r="AE595" i="4"/>
  <c r="BC595" i="4"/>
  <c r="AB220" i="4"/>
  <c r="CA220" i="4"/>
  <c r="I616" i="4"/>
  <c r="E56" i="9" s="1"/>
  <c r="I621" i="4"/>
  <c r="E15" i="14" s="1"/>
  <c r="BN621" i="4"/>
  <c r="BK619" i="4"/>
  <c r="BN615" i="4"/>
  <c r="BN619" i="4"/>
  <c r="I620" i="4"/>
  <c r="E20" i="14" s="1"/>
  <c r="J614" i="4"/>
  <c r="F12" i="14" s="1"/>
  <c r="J618" i="4"/>
  <c r="J622" i="4"/>
  <c r="BU620" i="4"/>
  <c r="BK622" i="4"/>
  <c r="BN616" i="4"/>
  <c r="BN620" i="4"/>
  <c r="J613" i="4"/>
  <c r="F11" i="14" s="1"/>
  <c r="J617" i="4"/>
  <c r="F16" i="14" s="1"/>
  <c r="BR620" i="4"/>
  <c r="BQ619" i="4"/>
  <c r="BK621" i="4"/>
  <c r="BN613" i="4"/>
  <c r="D48" i="9"/>
  <c r="BK632" i="4"/>
  <c r="AK220" i="4"/>
  <c r="AW220" i="4"/>
  <c r="CH220" i="4"/>
  <c r="BI220" i="4"/>
  <c r="I614" i="4"/>
  <c r="E12" i="14" s="1"/>
  <c r="I622" i="4"/>
  <c r="E9" i="14" s="1"/>
  <c r="J616" i="4"/>
  <c r="J620" i="4"/>
  <c r="BQ615" i="4"/>
  <c r="BT617" i="4"/>
  <c r="J621" i="4"/>
  <c r="BN632" i="4"/>
  <c r="BO632" i="4" s="1"/>
  <c r="I632" i="4"/>
  <c r="E27" i="23" s="1"/>
  <c r="J631" i="4"/>
  <c r="F26" i="23" s="1"/>
  <c r="J632" i="4"/>
  <c r="F27" i="23" s="1"/>
  <c r="F53" i="9"/>
  <c r="F58" i="9"/>
  <c r="I617" i="4"/>
  <c r="E53" i="9" s="1"/>
  <c r="F57" i="9"/>
  <c r="J595" i="4"/>
  <c r="F52" i="9"/>
  <c r="F17" i="14"/>
  <c r="F49" i="9"/>
  <c r="F9" i="14"/>
  <c r="F56" i="9"/>
  <c r="F21" i="14"/>
  <c r="F20" i="14"/>
  <c r="F54" i="9"/>
  <c r="E49" i="9"/>
  <c r="E13" i="14"/>
  <c r="E19" i="14"/>
  <c r="E52" i="9"/>
  <c r="E50" i="9"/>
  <c r="E16" i="14"/>
  <c r="E21" i="14"/>
  <c r="E54" i="9"/>
  <c r="E45" i="9"/>
  <c r="E44" i="9"/>
  <c r="I41" i="21"/>
  <c r="M41" i="21"/>
  <c r="N41" i="21"/>
  <c r="J41" i="21"/>
  <c r="J17" i="21"/>
  <c r="M17" i="21"/>
  <c r="I17" i="21"/>
  <c r="N17" i="21"/>
  <c r="I9" i="15"/>
  <c r="M28" i="15"/>
  <c r="M8" i="15"/>
  <c r="M8" i="18"/>
  <c r="BL632" i="4"/>
  <c r="BR632" i="4"/>
  <c r="N9" i="15"/>
  <c r="N8" i="18"/>
  <c r="I8" i="18"/>
  <c r="J8" i="18"/>
  <c r="J8" i="15"/>
  <c r="J28" i="15"/>
  <c r="I8" i="15"/>
  <c r="N8" i="15"/>
  <c r="J9" i="15"/>
  <c r="I28" i="15"/>
  <c r="N28" i="15"/>
  <c r="M9" i="15"/>
  <c r="N8" i="14"/>
  <c r="I8" i="14"/>
  <c r="M8" i="14"/>
  <c r="J8" i="14"/>
  <c r="I18" i="9"/>
  <c r="N18" i="9"/>
  <c r="M18" i="9"/>
  <c r="R18" i="9"/>
  <c r="Q18" i="9"/>
  <c r="V18" i="9"/>
  <c r="J18" i="9"/>
  <c r="BU621" i="4"/>
  <c r="BU622" i="4"/>
  <c r="BO622" i="4"/>
  <c r="BO620" i="4"/>
  <c r="Y620" i="4"/>
  <c r="AB620" i="4"/>
  <c r="AN620" i="4"/>
  <c r="AQ620" i="4"/>
  <c r="AZ620" i="4"/>
  <c r="M620" i="4"/>
  <c r="AT620" i="4"/>
  <c r="BC620" i="4"/>
  <c r="P620" i="4"/>
  <c r="AK620" i="4"/>
  <c r="AW620" i="4"/>
  <c r="V620" i="4"/>
  <c r="AH620" i="4"/>
  <c r="BF620" i="4"/>
  <c r="S620" i="4"/>
  <c r="AE620" i="4"/>
  <c r="BF621" i="4"/>
  <c r="G615" i="4"/>
  <c r="BF615" i="4" s="1"/>
  <c r="G619" i="4"/>
  <c r="BI620" i="4"/>
  <c r="G614" i="4"/>
  <c r="P614" i="4" s="1"/>
  <c r="G622" i="4"/>
  <c r="AQ621" i="4"/>
  <c r="G613" i="4"/>
  <c r="G617" i="4"/>
  <c r="G621" i="4"/>
  <c r="M621" i="4" s="1"/>
  <c r="G618" i="4"/>
  <c r="AE618" i="4" s="1"/>
  <c r="V619" i="4"/>
  <c r="M619" i="4"/>
  <c r="G616" i="4"/>
  <c r="AQ618" i="4"/>
  <c r="BC621" i="4"/>
  <c r="AZ621" i="4"/>
  <c r="AW621" i="4"/>
  <c r="AH618" i="4"/>
  <c r="V621" i="4"/>
  <c r="AT618" i="4"/>
  <c r="AT621" i="4"/>
  <c r="S621" i="4"/>
  <c r="J48" i="9"/>
  <c r="R48" i="9"/>
  <c r="Q48" i="9"/>
  <c r="V48" i="9"/>
  <c r="U48" i="9"/>
  <c r="M48" i="9"/>
  <c r="N48" i="9"/>
  <c r="I48" i="9"/>
  <c r="BZ255" i="4"/>
  <c r="CH255" i="4"/>
  <c r="CK220" i="4"/>
  <c r="BF220" i="4"/>
  <c r="BC220" i="4"/>
  <c r="CJ220" i="4"/>
  <c r="AZ220" i="4"/>
  <c r="CI220" i="4"/>
  <c r="AS220" i="4"/>
  <c r="AQ220" i="4"/>
  <c r="CF220" i="4"/>
  <c r="AM220" i="4"/>
  <c r="AH220" i="4"/>
  <c r="CC220" i="4"/>
  <c r="AE220" i="4"/>
  <c r="CB220" i="4"/>
  <c r="BY220" i="4"/>
  <c r="V220" i="4"/>
  <c r="S220" i="4"/>
  <c r="BX220" i="4"/>
  <c r="O220" i="4"/>
  <c r="CL220" i="4"/>
  <c r="CD220" i="4"/>
  <c r="BZ220" i="4"/>
  <c r="BV220" i="4"/>
  <c r="Y220" i="4"/>
  <c r="R9" i="9"/>
  <c r="J9" i="9"/>
  <c r="V9" i="9"/>
  <c r="I9" i="9"/>
  <c r="N9" i="9"/>
  <c r="U9" i="9"/>
  <c r="M9" i="9"/>
  <c r="CJ596" i="4"/>
  <c r="BC594" i="4"/>
  <c r="BL593" i="4"/>
  <c r="BQ257" i="4"/>
  <c r="BQ259" i="4"/>
  <c r="BQ260" i="4"/>
  <c r="BT288" i="4"/>
  <c r="BT287" i="4"/>
  <c r="BT284" i="4"/>
  <c r="BT283" i="4"/>
  <c r="BT318" i="4"/>
  <c r="BT317" i="4"/>
  <c r="BT314" i="4"/>
  <c r="BT313" i="4"/>
  <c r="BK426" i="4"/>
  <c r="BL426" i="4" s="1"/>
  <c r="BK446" i="4"/>
  <c r="BL446" i="4" s="1"/>
  <c r="BK466" i="4"/>
  <c r="BL466" i="4" s="1"/>
  <c r="BK481" i="4"/>
  <c r="BL481" i="4" s="1"/>
  <c r="BK503" i="4"/>
  <c r="BL503" i="4" s="1"/>
  <c r="BK527" i="4"/>
  <c r="BL527" i="4" s="1"/>
  <c r="BK535" i="4"/>
  <c r="BL535" i="4" s="1"/>
  <c r="BK543" i="4"/>
  <c r="BL543" i="4" s="1"/>
  <c r="BK573" i="4"/>
  <c r="BK572" i="4"/>
  <c r="BN260" i="4"/>
  <c r="BQ272" i="4"/>
  <c r="BQ312" i="4"/>
  <c r="BQ327" i="4"/>
  <c r="BT326" i="4"/>
  <c r="BT325" i="4"/>
  <c r="BT322" i="4"/>
  <c r="BT321" i="4"/>
  <c r="BK428" i="4"/>
  <c r="BL428" i="4" s="1"/>
  <c r="BK461" i="4"/>
  <c r="BL461" i="4" s="1"/>
  <c r="BK483" i="4"/>
  <c r="BL483" i="4" s="1"/>
  <c r="BK521" i="4"/>
  <c r="BL521" i="4" s="1"/>
  <c r="BK529" i="4"/>
  <c r="BL529" i="4" s="1"/>
  <c r="BK537" i="4"/>
  <c r="BL537" i="4" s="1"/>
  <c r="BK545" i="4"/>
  <c r="BL545" i="4" s="1"/>
  <c r="BK562" i="4"/>
  <c r="BT567" i="4"/>
  <c r="BK564" i="4"/>
  <c r="BK563" i="4"/>
  <c r="BN234" i="4"/>
  <c r="BQ236" i="4"/>
  <c r="BQ234" i="4"/>
  <c r="BQ233" i="4"/>
  <c r="BQ232" i="4"/>
  <c r="BK258" i="4"/>
  <c r="BN280" i="4"/>
  <c r="BN272" i="4"/>
  <c r="BN286" i="4"/>
  <c r="BN284" i="4"/>
  <c r="BN283" i="4"/>
  <c r="BQ280" i="4"/>
  <c r="BQ278" i="4"/>
  <c r="BN312" i="4"/>
  <c r="BK422" i="4"/>
  <c r="BL422" i="4" s="1"/>
  <c r="BK442" i="4"/>
  <c r="BL442" i="4" s="1"/>
  <c r="BK464" i="4"/>
  <c r="BL464" i="4" s="1"/>
  <c r="BK468" i="4"/>
  <c r="BL468" i="4" s="1"/>
  <c r="BK485" i="4"/>
  <c r="BL485" i="4" s="1"/>
  <c r="BK502" i="4"/>
  <c r="BL502" i="4" s="1"/>
  <c r="BK523" i="4"/>
  <c r="BL523" i="4" s="1"/>
  <c r="BK531" i="4"/>
  <c r="BL531" i="4" s="1"/>
  <c r="BK539" i="4"/>
  <c r="BL539" i="4" s="1"/>
  <c r="BT562" i="4"/>
  <c r="BT570" i="4"/>
  <c r="BK569" i="4"/>
  <c r="BK568" i="4"/>
  <c r="BK567" i="4"/>
  <c r="BK232" i="4"/>
  <c r="BT236" i="4"/>
  <c r="BT234" i="4"/>
  <c r="BT233" i="4"/>
  <c r="BT232" i="4"/>
  <c r="BT256" i="4"/>
  <c r="BT259" i="4"/>
  <c r="BT279" i="4"/>
  <c r="BT277" i="4"/>
  <c r="BT276" i="4"/>
  <c r="BT273" i="4"/>
  <c r="BK312" i="4"/>
  <c r="BN320" i="4"/>
  <c r="BQ318" i="4"/>
  <c r="BQ315" i="4"/>
  <c r="BQ314" i="4"/>
  <c r="BJ372" i="4"/>
  <c r="BL372" i="4" s="1"/>
  <c r="BK424" i="4"/>
  <c r="BL424" i="4" s="1"/>
  <c r="BN427" i="4"/>
  <c r="BO427" i="4" s="1"/>
  <c r="BK444" i="4"/>
  <c r="BL444" i="4" s="1"/>
  <c r="BN447" i="4"/>
  <c r="BO447" i="4" s="1"/>
  <c r="BN467" i="4"/>
  <c r="BO467" i="4" s="1"/>
  <c r="BN482" i="4"/>
  <c r="BO482" i="4" s="1"/>
  <c r="BK501" i="4"/>
  <c r="BL501" i="4" s="1"/>
  <c r="BK504" i="4"/>
  <c r="BL504" i="4" s="1"/>
  <c r="BK525" i="4"/>
  <c r="BL525" i="4" s="1"/>
  <c r="BN528" i="4"/>
  <c r="BO528" i="4" s="1"/>
  <c r="BK533" i="4"/>
  <c r="BL533" i="4" s="1"/>
  <c r="BN536" i="4"/>
  <c r="BO536" i="4" s="1"/>
  <c r="BK541" i="4"/>
  <c r="BL541" i="4" s="1"/>
  <c r="BN544" i="4"/>
  <c r="BO544" i="4" s="1"/>
  <c r="BN562" i="4"/>
  <c r="BT571" i="4"/>
  <c r="BN569" i="4"/>
  <c r="BN568" i="4"/>
  <c r="BN567" i="4"/>
  <c r="BN566" i="4"/>
  <c r="BT468" i="4"/>
  <c r="BU468" i="4" s="1"/>
  <c r="BT466" i="4"/>
  <c r="BU466" i="4" s="1"/>
  <c r="BT464" i="4"/>
  <c r="BU464" i="4" s="1"/>
  <c r="BS372" i="4"/>
  <c r="BT469" i="4"/>
  <c r="BU469" i="4" s="1"/>
  <c r="BT467" i="4"/>
  <c r="BU467" i="4" s="1"/>
  <c r="BT465" i="4"/>
  <c r="BU465" i="4" s="1"/>
  <c r="BT544" i="4"/>
  <c r="BU544" i="4" s="1"/>
  <c r="BT542" i="4"/>
  <c r="BU542" i="4" s="1"/>
  <c r="BT540" i="4"/>
  <c r="BU540" i="4" s="1"/>
  <c r="BT538" i="4"/>
  <c r="BU538" i="4" s="1"/>
  <c r="BT536" i="4"/>
  <c r="BU536" i="4" s="1"/>
  <c r="BT534" i="4"/>
  <c r="BU534" i="4" s="1"/>
  <c r="BT532" i="4"/>
  <c r="BU532" i="4" s="1"/>
  <c r="BT530" i="4"/>
  <c r="BU530" i="4" s="1"/>
  <c r="BT528" i="4"/>
  <c r="BU528" i="4" s="1"/>
  <c r="BT526" i="4"/>
  <c r="BU526" i="4" s="1"/>
  <c r="BT524" i="4"/>
  <c r="BU524" i="4" s="1"/>
  <c r="BT522" i="4"/>
  <c r="BU522" i="4" s="1"/>
  <c r="BT504" i="4"/>
  <c r="BU504" i="4" s="1"/>
  <c r="BT503" i="4"/>
  <c r="BU503" i="4" s="1"/>
  <c r="BT502" i="4"/>
  <c r="BU502" i="4" s="1"/>
  <c r="BT501" i="4"/>
  <c r="BU501" i="4" s="1"/>
  <c r="BT486" i="4"/>
  <c r="BU486" i="4" s="1"/>
  <c r="BT484" i="4"/>
  <c r="BU484" i="4" s="1"/>
  <c r="BT482" i="4"/>
  <c r="BU482" i="4" s="1"/>
  <c r="BT462" i="4"/>
  <c r="BU462" i="4" s="1"/>
  <c r="BT447" i="4"/>
  <c r="BU447" i="4" s="1"/>
  <c r="BT445" i="4"/>
  <c r="BU445" i="4" s="1"/>
  <c r="BT443" i="4"/>
  <c r="BU443" i="4" s="1"/>
  <c r="BT441" i="4"/>
  <c r="BU441" i="4" s="1"/>
  <c r="BT427" i="4"/>
  <c r="BU427" i="4" s="1"/>
  <c r="BT425" i="4"/>
  <c r="BU425" i="4" s="1"/>
  <c r="BT423" i="4"/>
  <c r="BU423" i="4" s="1"/>
  <c r="BT421" i="4"/>
  <c r="BU421" i="4" s="1"/>
  <c r="BT412" i="4"/>
  <c r="BU412" i="4" s="1"/>
  <c r="BQ544" i="4"/>
  <c r="BR544" i="4" s="1"/>
  <c r="BQ542" i="4"/>
  <c r="BR542" i="4" s="1"/>
  <c r="BQ540" i="4"/>
  <c r="BR540" i="4" s="1"/>
  <c r="BQ538" i="4"/>
  <c r="BR538" i="4" s="1"/>
  <c r="BQ536" i="4"/>
  <c r="BR536" i="4" s="1"/>
  <c r="BQ534" i="4"/>
  <c r="BR534" i="4" s="1"/>
  <c r="BQ532" i="4"/>
  <c r="BR532" i="4" s="1"/>
  <c r="BQ530" i="4"/>
  <c r="BR530" i="4" s="1"/>
  <c r="BQ528" i="4"/>
  <c r="BR528" i="4" s="1"/>
  <c r="BQ526" i="4"/>
  <c r="BR526" i="4" s="1"/>
  <c r="BQ524" i="4"/>
  <c r="BR524" i="4" s="1"/>
  <c r="BQ522" i="4"/>
  <c r="BR522" i="4" s="1"/>
  <c r="BQ486" i="4"/>
  <c r="BR486" i="4" s="1"/>
  <c r="BQ484" i="4"/>
  <c r="BR484" i="4" s="1"/>
  <c r="BQ482" i="4"/>
  <c r="BR482" i="4" s="1"/>
  <c r="BQ469" i="4"/>
  <c r="BR469" i="4" s="1"/>
  <c r="BQ467" i="4"/>
  <c r="BR467" i="4" s="1"/>
  <c r="BQ465" i="4"/>
  <c r="BR465" i="4" s="1"/>
  <c r="BQ462" i="4"/>
  <c r="BR462" i="4" s="1"/>
  <c r="BQ447" i="4"/>
  <c r="BR447" i="4" s="1"/>
  <c r="BQ445" i="4"/>
  <c r="BR445" i="4" s="1"/>
  <c r="BQ443" i="4"/>
  <c r="BR443" i="4" s="1"/>
  <c r="BQ441" i="4"/>
  <c r="BR441" i="4" s="1"/>
  <c r="BQ427" i="4"/>
  <c r="BR427" i="4" s="1"/>
  <c r="BQ425" i="4"/>
  <c r="BR425" i="4" s="1"/>
  <c r="BQ423" i="4"/>
  <c r="BR423" i="4" s="1"/>
  <c r="BQ421" i="4"/>
  <c r="BR421" i="4" s="1"/>
  <c r="BP361" i="4"/>
  <c r="BR361" i="4" s="1"/>
  <c r="BQ545" i="4"/>
  <c r="BR545" i="4" s="1"/>
  <c r="BQ543" i="4"/>
  <c r="BR543" i="4" s="1"/>
  <c r="BQ539" i="4"/>
  <c r="BR539" i="4" s="1"/>
  <c r="BQ537" i="4"/>
  <c r="BR537" i="4" s="1"/>
  <c r="BQ533" i="4"/>
  <c r="BR533" i="4" s="1"/>
  <c r="BQ529" i="4"/>
  <c r="BR529" i="4" s="1"/>
  <c r="BQ525" i="4"/>
  <c r="BR525" i="4" s="1"/>
  <c r="BQ523" i="4"/>
  <c r="BR523" i="4" s="1"/>
  <c r="BQ461" i="4"/>
  <c r="BR461" i="4" s="1"/>
  <c r="BQ442" i="4"/>
  <c r="BR442" i="4" s="1"/>
  <c r="BQ422" i="4"/>
  <c r="BR422" i="4" s="1"/>
  <c r="BQ411" i="4"/>
  <c r="BR411" i="4" s="1"/>
  <c r="BQ541" i="4"/>
  <c r="BR541" i="4" s="1"/>
  <c r="BQ535" i="4"/>
  <c r="BR535" i="4" s="1"/>
  <c r="BQ531" i="4"/>
  <c r="BR531" i="4" s="1"/>
  <c r="BQ527" i="4"/>
  <c r="BR527" i="4" s="1"/>
  <c r="BQ521" i="4"/>
  <c r="BR521" i="4" s="1"/>
  <c r="BQ485" i="4"/>
  <c r="BR485" i="4" s="1"/>
  <c r="BQ483" i="4"/>
  <c r="BR483" i="4" s="1"/>
  <c r="BQ481" i="4"/>
  <c r="BR481" i="4" s="1"/>
  <c r="BQ468" i="4"/>
  <c r="BR468" i="4" s="1"/>
  <c r="BQ466" i="4"/>
  <c r="BR466" i="4" s="1"/>
  <c r="BQ464" i="4"/>
  <c r="BR464" i="4" s="1"/>
  <c r="BQ446" i="4"/>
  <c r="BR446" i="4" s="1"/>
  <c r="BQ444" i="4"/>
  <c r="BR444" i="4" s="1"/>
  <c r="BQ428" i="4"/>
  <c r="BR428" i="4" s="1"/>
  <c r="BQ426" i="4"/>
  <c r="BR426" i="4" s="1"/>
  <c r="BQ424" i="4"/>
  <c r="BR424" i="4" s="1"/>
  <c r="BQ412" i="4"/>
  <c r="BR412" i="4" s="1"/>
  <c r="BQ275" i="4"/>
  <c r="BN285" i="4"/>
  <c r="BN273" i="4"/>
  <c r="BK236" i="4"/>
  <c r="BN256" i="4"/>
  <c r="BN258" i="4"/>
  <c r="BK260" i="4"/>
  <c r="BN288" i="4"/>
  <c r="BN287" i="4"/>
  <c r="BQ285" i="4"/>
  <c r="BN275" i="4"/>
  <c r="BQ273" i="4"/>
  <c r="BK326" i="4"/>
  <c r="BK325" i="4"/>
  <c r="BN323" i="4"/>
  <c r="BK318" i="4"/>
  <c r="BK317" i="4"/>
  <c r="BS329" i="4"/>
  <c r="BU329" i="4" s="1"/>
  <c r="BT481" i="4"/>
  <c r="BU481" i="4" s="1"/>
  <c r="BT483" i="4"/>
  <c r="BU483" i="4" s="1"/>
  <c r="BT485" i="4"/>
  <c r="BU485" i="4" s="1"/>
  <c r="BQ501" i="4"/>
  <c r="BR501" i="4" s="1"/>
  <c r="BQ503" i="4"/>
  <c r="BR503" i="4" s="1"/>
  <c r="BT521" i="4"/>
  <c r="BU521" i="4" s="1"/>
  <c r="BT523" i="4"/>
  <c r="BU523" i="4" s="1"/>
  <c r="BT525" i="4"/>
  <c r="BU525" i="4" s="1"/>
  <c r="BT527" i="4"/>
  <c r="BU527" i="4" s="1"/>
  <c r="BT529" i="4"/>
  <c r="BU529" i="4" s="1"/>
  <c r="BT531" i="4"/>
  <c r="BU531" i="4" s="1"/>
  <c r="BT533" i="4"/>
  <c r="BU533" i="4" s="1"/>
  <c r="BT535" i="4"/>
  <c r="BU535" i="4" s="1"/>
  <c r="BT537" i="4"/>
  <c r="BU537" i="4" s="1"/>
  <c r="BT539" i="4"/>
  <c r="BU539" i="4" s="1"/>
  <c r="BT541" i="4"/>
  <c r="BU541" i="4" s="1"/>
  <c r="BT543" i="4"/>
  <c r="BU543" i="4" s="1"/>
  <c r="BT545" i="4"/>
  <c r="BU545" i="4" s="1"/>
  <c r="BQ572" i="4"/>
  <c r="BQ571" i="4"/>
  <c r="BQ564" i="4"/>
  <c r="BN314" i="4"/>
  <c r="BN318" i="4"/>
  <c r="BN322" i="4"/>
  <c r="BQ289" i="4"/>
  <c r="BQ277" i="4"/>
  <c r="BT411" i="4"/>
  <c r="BU411" i="4" s="1"/>
  <c r="BQ284" i="4"/>
  <c r="BN281" i="4"/>
  <c r="BN274" i="4"/>
  <c r="BN321" i="4"/>
  <c r="BN313" i="4"/>
  <c r="BS361" i="4"/>
  <c r="BU361" i="4" s="1"/>
  <c r="BK256" i="4"/>
  <c r="BK259" i="4"/>
  <c r="BN289" i="4"/>
  <c r="BQ288" i="4"/>
  <c r="BQ281" i="4"/>
  <c r="BN278" i="4"/>
  <c r="BN277" i="4"/>
  <c r="BQ274" i="4"/>
  <c r="BN326" i="4"/>
  <c r="BN325" i="4"/>
  <c r="BN324" i="4"/>
  <c r="BN317" i="4"/>
  <c r="BN316" i="4"/>
  <c r="BP329" i="4"/>
  <c r="BR329" i="4" s="1"/>
  <c r="BP372" i="4"/>
  <c r="BT422" i="4"/>
  <c r="BU422" i="4" s="1"/>
  <c r="BT424" i="4"/>
  <c r="BU424" i="4" s="1"/>
  <c r="BT426" i="4"/>
  <c r="BU426" i="4" s="1"/>
  <c r="BT428" i="4"/>
  <c r="BU428" i="4" s="1"/>
  <c r="BT442" i="4"/>
  <c r="BU442" i="4" s="1"/>
  <c r="BT444" i="4"/>
  <c r="BU444" i="4" s="1"/>
  <c r="BT446" i="4"/>
  <c r="BU446" i="4" s="1"/>
  <c r="BT461" i="4"/>
  <c r="BU461" i="4" s="1"/>
  <c r="BQ568" i="4"/>
  <c r="BQ290" i="4"/>
  <c r="BT289" i="4"/>
  <c r="BK289" i="4"/>
  <c r="BQ286" i="4"/>
  <c r="BT285" i="4"/>
  <c r="BK285" i="4"/>
  <c r="BQ282" i="4"/>
  <c r="BT281" i="4"/>
  <c r="BK277" i="4"/>
  <c r="BT275" i="4"/>
  <c r="BK273" i="4"/>
  <c r="BT327" i="4"/>
  <c r="BK327" i="4"/>
  <c r="BQ324" i="4"/>
  <c r="BT323" i="4"/>
  <c r="BK323" i="4"/>
  <c r="BQ320" i="4"/>
  <c r="BT319" i="4"/>
  <c r="BK319" i="4"/>
  <c r="BQ316" i="4"/>
  <c r="BT315" i="4"/>
  <c r="BK315" i="4"/>
  <c r="BM329" i="4"/>
  <c r="BO329" i="4" s="1"/>
  <c r="BN411" i="4"/>
  <c r="BO411" i="4" s="1"/>
  <c r="BK421" i="4"/>
  <c r="BL421" i="4" s="1"/>
  <c r="BK423" i="4"/>
  <c r="BL423" i="4" s="1"/>
  <c r="BK425" i="4"/>
  <c r="BL425" i="4" s="1"/>
  <c r="BK427" i="4"/>
  <c r="BL427" i="4" s="1"/>
  <c r="BK441" i="4"/>
  <c r="BL441" i="4" s="1"/>
  <c r="BK443" i="4"/>
  <c r="BL443" i="4" s="1"/>
  <c r="BK445" i="4"/>
  <c r="BL445" i="4" s="1"/>
  <c r="BK447" i="4"/>
  <c r="BL447" i="4" s="1"/>
  <c r="BK462" i="4"/>
  <c r="BL462" i="4" s="1"/>
  <c r="BN464" i="4"/>
  <c r="BO464" i="4" s="1"/>
  <c r="BK465" i="4"/>
  <c r="BL465" i="4" s="1"/>
  <c r="BN466" i="4"/>
  <c r="BO466" i="4" s="1"/>
  <c r="BK467" i="4"/>
  <c r="BL467" i="4" s="1"/>
  <c r="BN468" i="4"/>
  <c r="BO468" i="4" s="1"/>
  <c r="BK469" i="4"/>
  <c r="BL469" i="4" s="1"/>
  <c r="BK482" i="4"/>
  <c r="BL482" i="4" s="1"/>
  <c r="BK484" i="4"/>
  <c r="BL484" i="4" s="1"/>
  <c r="BK486" i="4"/>
  <c r="BL486" i="4" s="1"/>
  <c r="BN501" i="4"/>
  <c r="BO501" i="4" s="1"/>
  <c r="BN502" i="4"/>
  <c r="BO502" i="4" s="1"/>
  <c r="BN503" i="4"/>
  <c r="BO503" i="4" s="1"/>
  <c r="BN504" i="4"/>
  <c r="BO504" i="4" s="1"/>
  <c r="BK522" i="4"/>
  <c r="BL522" i="4" s="1"/>
  <c r="BK524" i="4"/>
  <c r="BL524" i="4" s="1"/>
  <c r="BK526" i="4"/>
  <c r="BL526" i="4" s="1"/>
  <c r="BK528" i="4"/>
  <c r="BL528" i="4" s="1"/>
  <c r="BK530" i="4"/>
  <c r="BL530" i="4" s="1"/>
  <c r="BK532" i="4"/>
  <c r="BL532" i="4" s="1"/>
  <c r="BK534" i="4"/>
  <c r="BL534" i="4" s="1"/>
  <c r="BK536" i="4"/>
  <c r="BL536" i="4" s="1"/>
  <c r="BK538" i="4"/>
  <c r="BL538" i="4" s="1"/>
  <c r="BK540" i="4"/>
  <c r="BL540" i="4" s="1"/>
  <c r="BK542" i="4"/>
  <c r="BL542" i="4" s="1"/>
  <c r="BK544" i="4"/>
  <c r="BL544" i="4" s="1"/>
  <c r="BT573" i="4"/>
  <c r="BK571" i="4"/>
  <c r="BT569" i="4"/>
  <c r="BQ566" i="4"/>
  <c r="BT565" i="4"/>
  <c r="BK565" i="4"/>
  <c r="BQ565" i="4"/>
  <c r="BT290" i="4"/>
  <c r="BK290" i="4"/>
  <c r="BQ287" i="4"/>
  <c r="BT286" i="4"/>
  <c r="BK286" i="4"/>
  <c r="BQ283" i="4"/>
  <c r="BT282" i="4"/>
  <c r="BK282" i="4"/>
  <c r="BT280" i="4"/>
  <c r="BQ279" i="4"/>
  <c r="BT278" i="4"/>
  <c r="BK276" i="4"/>
  <c r="BT274" i="4"/>
  <c r="BQ325" i="4"/>
  <c r="BT324" i="4"/>
  <c r="BK324" i="4"/>
  <c r="BQ321" i="4"/>
  <c r="BT320" i="4"/>
  <c r="BK320" i="4"/>
  <c r="BQ317" i="4"/>
  <c r="BT316" i="4"/>
  <c r="BK316" i="4"/>
  <c r="BQ313" i="4"/>
  <c r="BJ329" i="4"/>
  <c r="BL329" i="4" s="1"/>
  <c r="BJ361" i="4"/>
  <c r="BL361" i="4" s="1"/>
  <c r="BM372" i="4"/>
  <c r="BK411" i="4"/>
  <c r="BL411" i="4" s="1"/>
  <c r="BN422" i="4"/>
  <c r="BO422" i="4" s="1"/>
  <c r="BN424" i="4"/>
  <c r="BO424" i="4" s="1"/>
  <c r="BN426" i="4"/>
  <c r="BO426" i="4" s="1"/>
  <c r="BN428" i="4"/>
  <c r="BO428" i="4" s="1"/>
  <c r="BN442" i="4"/>
  <c r="BO442" i="4" s="1"/>
  <c r="BN444" i="4"/>
  <c r="BO444" i="4" s="1"/>
  <c r="BN446" i="4"/>
  <c r="BO446" i="4" s="1"/>
  <c r="BN461" i="4"/>
  <c r="BO461" i="4" s="1"/>
  <c r="BN481" i="4"/>
  <c r="BO481" i="4" s="1"/>
  <c r="BN483" i="4"/>
  <c r="BO483" i="4" s="1"/>
  <c r="BN485" i="4"/>
  <c r="BO485" i="4" s="1"/>
  <c r="BN521" i="4"/>
  <c r="BO521" i="4" s="1"/>
  <c r="BN523" i="4"/>
  <c r="BO523" i="4" s="1"/>
  <c r="BN525" i="4"/>
  <c r="BO525" i="4" s="1"/>
  <c r="BN527" i="4"/>
  <c r="BO527" i="4" s="1"/>
  <c r="BN529" i="4"/>
  <c r="BO529" i="4" s="1"/>
  <c r="BN531" i="4"/>
  <c r="BO531" i="4" s="1"/>
  <c r="BN533" i="4"/>
  <c r="BO533" i="4" s="1"/>
  <c r="BN535" i="4"/>
  <c r="BO535" i="4" s="1"/>
  <c r="BN537" i="4"/>
  <c r="BO537" i="4" s="1"/>
  <c r="BN539" i="4"/>
  <c r="BO539" i="4" s="1"/>
  <c r="BN541" i="4"/>
  <c r="BO541" i="4" s="1"/>
  <c r="BN543" i="4"/>
  <c r="BO543" i="4" s="1"/>
  <c r="BT572" i="4"/>
  <c r="BK570" i="4"/>
  <c r="BT568" i="4"/>
  <c r="BQ567" i="4"/>
  <c r="BT566" i="4"/>
  <c r="BK566" i="4"/>
  <c r="BQ563" i="4"/>
  <c r="BS219" i="4"/>
  <c r="BP219" i="4"/>
  <c r="BM219" i="4"/>
  <c r="BJ219" i="4"/>
  <c r="BS218" i="4"/>
  <c r="BP218" i="4"/>
  <c r="BM218" i="4"/>
  <c r="BJ218" i="4"/>
  <c r="BS217" i="4"/>
  <c r="BP217" i="4"/>
  <c r="BM217" i="4"/>
  <c r="BJ217" i="4"/>
  <c r="BJ212" i="4"/>
  <c r="BM212" i="4"/>
  <c r="BP212" i="4"/>
  <c r="BS212" i="4"/>
  <c r="BJ213" i="4"/>
  <c r="BM213" i="4"/>
  <c r="BP213" i="4"/>
  <c r="BS213" i="4"/>
  <c r="BJ214" i="4"/>
  <c r="BM214" i="4"/>
  <c r="BP214" i="4"/>
  <c r="BS214" i="4"/>
  <c r="BJ215" i="4"/>
  <c r="BM215" i="4"/>
  <c r="BP215" i="4"/>
  <c r="BS215" i="4"/>
  <c r="BS211" i="4"/>
  <c r="BP211" i="4"/>
  <c r="BP220" i="4" s="1"/>
  <c r="BM211" i="4"/>
  <c r="BJ211" i="4"/>
  <c r="BJ220" i="4" s="1"/>
  <c r="BK220" i="4" s="1"/>
  <c r="BL220" i="4" s="1"/>
  <c r="BS177" i="4"/>
  <c r="BP177" i="4"/>
  <c r="BM177" i="4"/>
  <c r="BQ166" i="4"/>
  <c r="BJ164" i="4"/>
  <c r="BM164" i="4"/>
  <c r="BP164" i="4"/>
  <c r="BS164" i="4"/>
  <c r="BM152" i="4"/>
  <c r="BM153" i="4"/>
  <c r="BM154" i="4"/>
  <c r="BM155" i="4"/>
  <c r="BM156" i="4"/>
  <c r="BM157" i="4"/>
  <c r="BM158" i="4"/>
  <c r="BM159" i="4"/>
  <c r="BM160" i="4"/>
  <c r="BM161" i="4"/>
  <c r="BM162" i="4"/>
  <c r="BM163" i="4"/>
  <c r="BJ152" i="4"/>
  <c r="BP152" i="4"/>
  <c r="BS152" i="4"/>
  <c r="BJ153" i="4"/>
  <c r="BP153" i="4"/>
  <c r="BS153" i="4"/>
  <c r="BJ154" i="4"/>
  <c r="BP154" i="4"/>
  <c r="BS154" i="4"/>
  <c r="BT154" i="4" s="1"/>
  <c r="BJ155" i="4"/>
  <c r="BP155" i="4"/>
  <c r="BS155" i="4"/>
  <c r="BJ156" i="4"/>
  <c r="BP156" i="4"/>
  <c r="BS156" i="4"/>
  <c r="BJ157" i="4"/>
  <c r="BP157" i="4"/>
  <c r="BS157" i="4"/>
  <c r="BJ158" i="4"/>
  <c r="BP158" i="4"/>
  <c r="BS158" i="4"/>
  <c r="BJ159" i="4"/>
  <c r="BP159" i="4"/>
  <c r="BS159" i="4"/>
  <c r="BJ160" i="4"/>
  <c r="BP160" i="4"/>
  <c r="BS160" i="4"/>
  <c r="BJ161" i="4"/>
  <c r="BP161" i="4"/>
  <c r="BS161" i="4"/>
  <c r="BT161" i="4" s="1"/>
  <c r="BJ162" i="4"/>
  <c r="BP162" i="4"/>
  <c r="BQ162" i="4" s="1"/>
  <c r="BS162" i="4"/>
  <c r="BT162" i="4" s="1"/>
  <c r="BJ163" i="4"/>
  <c r="BP163" i="4"/>
  <c r="BS163" i="4"/>
  <c r="BJ165" i="4"/>
  <c r="BM165" i="4"/>
  <c r="BP165" i="4"/>
  <c r="BQ165" i="4" s="1"/>
  <c r="BS165" i="4"/>
  <c r="BT165" i="4" s="1"/>
  <c r="BJ166" i="4"/>
  <c r="BK166" i="4" s="1"/>
  <c r="BM166" i="4"/>
  <c r="BP166" i="4"/>
  <c r="BS166" i="4"/>
  <c r="BT166" i="4" s="1"/>
  <c r="BJ167" i="4"/>
  <c r="BM167" i="4"/>
  <c r="BP167" i="4"/>
  <c r="BQ167" i="4" s="1"/>
  <c r="BS167" i="4"/>
  <c r="BT167" i="4" s="1"/>
  <c r="BJ168" i="4"/>
  <c r="BM168" i="4"/>
  <c r="BP168" i="4"/>
  <c r="BQ168" i="4" s="1"/>
  <c r="BS168" i="4"/>
  <c r="BT168" i="4" s="1"/>
  <c r="BJ169" i="4"/>
  <c r="BK169" i="4" s="1"/>
  <c r="BM169" i="4"/>
  <c r="BP169" i="4"/>
  <c r="BQ169" i="4" s="1"/>
  <c r="BS169" i="4"/>
  <c r="BT169" i="4" s="1"/>
  <c r="BJ170" i="4"/>
  <c r="BK170" i="4" s="1"/>
  <c r="BM170" i="4"/>
  <c r="BP170" i="4"/>
  <c r="BQ170" i="4" s="1"/>
  <c r="BS170" i="4"/>
  <c r="BJ171" i="4"/>
  <c r="BM171" i="4"/>
  <c r="BP171" i="4"/>
  <c r="BQ171" i="4" s="1"/>
  <c r="BS171" i="4"/>
  <c r="BJ172" i="4"/>
  <c r="BM172" i="4"/>
  <c r="BP172" i="4"/>
  <c r="BQ172" i="4" s="1"/>
  <c r="BS172" i="4"/>
  <c r="BT172" i="4" s="1"/>
  <c r="BJ173" i="4"/>
  <c r="BM173" i="4"/>
  <c r="BP173" i="4"/>
  <c r="BQ173" i="4" s="1"/>
  <c r="BS173" i="4"/>
  <c r="BT173" i="4" s="1"/>
  <c r="BJ174" i="4"/>
  <c r="BK174" i="4" s="1"/>
  <c r="BM174" i="4"/>
  <c r="BN174" i="4" s="1"/>
  <c r="BP174" i="4"/>
  <c r="BQ174" i="4" s="1"/>
  <c r="BS174" i="4"/>
  <c r="BT174" i="4" s="1"/>
  <c r="BJ175" i="4"/>
  <c r="BM175" i="4"/>
  <c r="BP175" i="4"/>
  <c r="BQ175" i="4" s="1"/>
  <c r="BS175" i="4"/>
  <c r="BJ176" i="4"/>
  <c r="BM176" i="4"/>
  <c r="BP176" i="4"/>
  <c r="BQ176" i="4" s="1"/>
  <c r="BS176" i="4"/>
  <c r="BJ177" i="4"/>
  <c r="BJ178" i="4"/>
  <c r="BM178" i="4"/>
  <c r="BP178" i="4"/>
  <c r="BQ178" i="4" s="1"/>
  <c r="BS178" i="4"/>
  <c r="BT178" i="4" s="1"/>
  <c r="BJ179" i="4"/>
  <c r="BM179" i="4"/>
  <c r="BN179" i="4" s="1"/>
  <c r="BP179" i="4"/>
  <c r="BQ179" i="4" s="1"/>
  <c r="BS179" i="4"/>
  <c r="BJ180" i="4"/>
  <c r="BM180" i="4"/>
  <c r="BP180" i="4"/>
  <c r="BQ180" i="4" s="1"/>
  <c r="BS180" i="4"/>
  <c r="BJ181" i="4"/>
  <c r="BM181" i="4"/>
  <c r="BP181" i="4"/>
  <c r="BQ181" i="4" s="1"/>
  <c r="BS181" i="4"/>
  <c r="BJ182" i="4"/>
  <c r="BM182" i="4"/>
  <c r="BP182" i="4"/>
  <c r="BQ182" i="4" s="1"/>
  <c r="BS182" i="4"/>
  <c r="BJ183" i="4"/>
  <c r="BM183" i="4"/>
  <c r="BP183" i="4"/>
  <c r="BQ183" i="4" s="1"/>
  <c r="BS183" i="4"/>
  <c r="BJ184" i="4"/>
  <c r="BK184" i="4" s="1"/>
  <c r="BM184" i="4"/>
  <c r="BP184" i="4"/>
  <c r="BQ184" i="4" s="1"/>
  <c r="BS184" i="4"/>
  <c r="BJ185" i="4"/>
  <c r="BM185" i="4"/>
  <c r="BP185" i="4"/>
  <c r="BQ185" i="4" s="1"/>
  <c r="BS185" i="4"/>
  <c r="BJ186" i="4"/>
  <c r="BM186" i="4"/>
  <c r="BP186" i="4"/>
  <c r="BQ186" i="4" s="1"/>
  <c r="BS186" i="4"/>
  <c r="BJ187" i="4"/>
  <c r="BM187" i="4"/>
  <c r="BP187" i="4"/>
  <c r="BQ187" i="4" s="1"/>
  <c r="BS187" i="4"/>
  <c r="BJ188" i="4"/>
  <c r="BK188" i="4" s="1"/>
  <c r="BM188" i="4"/>
  <c r="BP188" i="4"/>
  <c r="BQ188" i="4" s="1"/>
  <c r="BS188" i="4"/>
  <c r="BJ189" i="4"/>
  <c r="BM189" i="4"/>
  <c r="BP189" i="4"/>
  <c r="BQ189" i="4" s="1"/>
  <c r="BS189" i="4"/>
  <c r="BS151" i="4"/>
  <c r="BT153" i="4" s="1"/>
  <c r="BP151" i="4"/>
  <c r="BM151" i="4"/>
  <c r="BJ151" i="4"/>
  <c r="BJ132" i="4"/>
  <c r="BK132" i="4" s="1"/>
  <c r="BM132" i="4"/>
  <c r="BP132" i="4"/>
  <c r="BS132" i="4"/>
  <c r="BJ133" i="4"/>
  <c r="BM133" i="4"/>
  <c r="BP133" i="4"/>
  <c r="BS133" i="4"/>
  <c r="BJ134" i="4"/>
  <c r="BM134" i="4"/>
  <c r="BP134" i="4"/>
  <c r="BS134" i="4"/>
  <c r="BJ135" i="4"/>
  <c r="BK135" i="4" s="1"/>
  <c r="BM135" i="4"/>
  <c r="BP135" i="4"/>
  <c r="BS135" i="4"/>
  <c r="BJ136" i="4"/>
  <c r="BK136" i="4" s="1"/>
  <c r="BM136" i="4"/>
  <c r="BP136" i="4"/>
  <c r="BS136" i="4"/>
  <c r="BJ137" i="4"/>
  <c r="BK137" i="4" s="1"/>
  <c r="BM137" i="4"/>
  <c r="BP137" i="4"/>
  <c r="BS137" i="4"/>
  <c r="BS131" i="4"/>
  <c r="BP131" i="4"/>
  <c r="BM131" i="4"/>
  <c r="BJ131" i="4"/>
  <c r="BS130" i="4"/>
  <c r="BP130" i="4"/>
  <c r="BM130" i="4"/>
  <c r="BJ130" i="4"/>
  <c r="BJ112" i="4"/>
  <c r="BM112" i="4"/>
  <c r="BP112" i="4"/>
  <c r="BS112" i="4"/>
  <c r="BJ113" i="4"/>
  <c r="BM113" i="4"/>
  <c r="BP113" i="4"/>
  <c r="BS113" i="4"/>
  <c r="BJ114" i="4"/>
  <c r="BM114" i="4"/>
  <c r="BP114" i="4"/>
  <c r="BS114" i="4"/>
  <c r="BJ115" i="4"/>
  <c r="BM115" i="4"/>
  <c r="BP115" i="4"/>
  <c r="BS115" i="4"/>
  <c r="BJ116" i="4"/>
  <c r="BM116" i="4"/>
  <c r="BP116" i="4"/>
  <c r="BS116" i="4"/>
  <c r="BJ117" i="4"/>
  <c r="BK117" i="4" s="1"/>
  <c r="BM117" i="4"/>
  <c r="BP117" i="4"/>
  <c r="BS117" i="4"/>
  <c r="BJ118" i="4"/>
  <c r="BM118" i="4"/>
  <c r="BP118" i="4"/>
  <c r="BS118" i="4"/>
  <c r="BJ119" i="4"/>
  <c r="BM119" i="4"/>
  <c r="BP119" i="4"/>
  <c r="BS119" i="4"/>
  <c r="BS111" i="4"/>
  <c r="BP111" i="4"/>
  <c r="BM111" i="4"/>
  <c r="BJ111" i="4"/>
  <c r="BJ96" i="4"/>
  <c r="BM96" i="4"/>
  <c r="BP96" i="4"/>
  <c r="BS96" i="4"/>
  <c r="BJ97" i="4"/>
  <c r="BM97" i="4"/>
  <c r="BP97" i="4"/>
  <c r="BS97" i="4"/>
  <c r="BS95" i="4"/>
  <c r="BP95" i="4"/>
  <c r="BM95" i="4"/>
  <c r="BJ95" i="4"/>
  <c r="BS94" i="4"/>
  <c r="BP94" i="4"/>
  <c r="BM94" i="4"/>
  <c r="BJ94" i="4"/>
  <c r="BS93" i="4"/>
  <c r="BP93" i="4"/>
  <c r="BM93" i="4"/>
  <c r="BJ93" i="4"/>
  <c r="BS92" i="4"/>
  <c r="BP92" i="4"/>
  <c r="BM92" i="4"/>
  <c r="BJ92" i="4"/>
  <c r="BS91" i="4"/>
  <c r="BP91" i="4"/>
  <c r="BM91" i="4"/>
  <c r="BJ91" i="4"/>
  <c r="BS90" i="4"/>
  <c r="BP90" i="4"/>
  <c r="BM90" i="4"/>
  <c r="BJ90" i="4"/>
  <c r="BT131" i="4" l="1"/>
  <c r="BT157" i="4"/>
  <c r="BN183" i="4"/>
  <c r="AB614" i="4"/>
  <c r="AN618" i="4"/>
  <c r="P618" i="4"/>
  <c r="BO618" i="4"/>
  <c r="E43" i="9"/>
  <c r="E9" i="18"/>
  <c r="BK177" i="4"/>
  <c r="BT158" i="4"/>
  <c r="BK164" i="4"/>
  <c r="BM220" i="4"/>
  <c r="AH622" i="4"/>
  <c r="BR622" i="4"/>
  <c r="BL622" i="4"/>
  <c r="S619" i="4"/>
  <c r="BC619" i="4"/>
  <c r="AT619" i="4"/>
  <c r="BU619" i="4"/>
  <c r="BR619" i="4"/>
  <c r="BO619" i="4"/>
  <c r="F10" i="18"/>
  <c r="F44" i="9"/>
  <c r="BN131" i="4"/>
  <c r="BT163" i="4"/>
  <c r="BK161" i="4"/>
  <c r="BK157" i="4"/>
  <c r="BK153" i="4"/>
  <c r="AK618" i="4"/>
  <c r="BU618" i="4"/>
  <c r="BC618" i="4"/>
  <c r="BR618" i="4"/>
  <c r="BL618" i="4"/>
  <c r="AT617" i="4"/>
  <c r="BR617" i="4"/>
  <c r="M617" i="4"/>
  <c r="AB617" i="4"/>
  <c r="BO617" i="4"/>
  <c r="BL617" i="4"/>
  <c r="AT614" i="4"/>
  <c r="AQ614" i="4"/>
  <c r="AN614" i="4"/>
  <c r="BL614" i="4"/>
  <c r="BO614" i="4"/>
  <c r="BU614" i="4"/>
  <c r="BC615" i="4"/>
  <c r="BL615" i="4"/>
  <c r="BU615" i="4"/>
  <c r="BU617" i="4"/>
  <c r="BO613" i="4"/>
  <c r="BL619" i="4"/>
  <c r="BQ131" i="4"/>
  <c r="BN137" i="4"/>
  <c r="BN133" i="4"/>
  <c r="BK154" i="4"/>
  <c r="BN162" i="4"/>
  <c r="BN158" i="4"/>
  <c r="BN154" i="4"/>
  <c r="BS220" i="4"/>
  <c r="M614" i="4"/>
  <c r="AH614" i="4"/>
  <c r="BI616" i="4"/>
  <c r="BR616" i="4"/>
  <c r="BL616" i="4"/>
  <c r="BU616" i="4"/>
  <c r="V617" i="4"/>
  <c r="BC613" i="4"/>
  <c r="BU613" i="4"/>
  <c r="BR613" i="4"/>
  <c r="BL613" i="4"/>
  <c r="M615" i="4"/>
  <c r="BR614" i="4"/>
  <c r="F50" i="9"/>
  <c r="F15" i="14"/>
  <c r="BL621" i="4"/>
  <c r="BO615" i="4"/>
  <c r="BO621" i="4"/>
  <c r="I596" i="4"/>
  <c r="J596" i="4"/>
  <c r="BO616" i="4"/>
  <c r="J593" i="4"/>
  <c r="BR615" i="4"/>
  <c r="BR621" i="4"/>
  <c r="F11" i="18"/>
  <c r="F45" i="9"/>
  <c r="V613" i="4"/>
  <c r="AW613" i="4"/>
  <c r="AT615" i="4"/>
  <c r="Y618" i="4"/>
  <c r="AQ613" i="4"/>
  <c r="BF614" i="4"/>
  <c r="V618" i="4"/>
  <c r="AK614" i="4"/>
  <c r="AW617" i="4"/>
  <c r="AZ613" i="4"/>
  <c r="BI618" i="4"/>
  <c r="AB618" i="4"/>
  <c r="BF618" i="4"/>
  <c r="S615" i="4"/>
  <c r="BF619" i="4"/>
  <c r="AB615" i="4"/>
  <c r="S617" i="4"/>
  <c r="BI615" i="4"/>
  <c r="AQ617" i="4"/>
  <c r="BF617" i="4"/>
  <c r="AE614" i="4"/>
  <c r="AZ617" i="4"/>
  <c r="BI614" i="4"/>
  <c r="S614" i="4"/>
  <c r="M613" i="4"/>
  <c r="AB619" i="4"/>
  <c r="BI619" i="4"/>
  <c r="BI621" i="4"/>
  <c r="Y622" i="4"/>
  <c r="AW622" i="4"/>
  <c r="BC622" i="4"/>
  <c r="AZ622" i="4"/>
  <c r="V622" i="4"/>
  <c r="P617" i="4"/>
  <c r="AK617" i="4"/>
  <c r="AN617" i="4"/>
  <c r="AH617" i="4"/>
  <c r="AE617" i="4"/>
  <c r="Y617" i="4"/>
  <c r="AK615" i="4"/>
  <c r="AQ615" i="4"/>
  <c r="AW615" i="4"/>
  <c r="AE615" i="4"/>
  <c r="Y615" i="4"/>
  <c r="P615" i="4"/>
  <c r="AH615" i="4"/>
  <c r="AN615" i="4"/>
  <c r="AZ615" i="4"/>
  <c r="M622" i="4"/>
  <c r="AT613" i="4"/>
  <c r="BI613" i="4"/>
  <c r="AN622" i="4"/>
  <c r="P622" i="4"/>
  <c r="AT622" i="4"/>
  <c r="BI617" i="4"/>
  <c r="BC617" i="4"/>
  <c r="P613" i="4"/>
  <c r="Y613" i="4"/>
  <c r="AN613" i="4"/>
  <c r="AH613" i="4"/>
  <c r="AE613" i="4"/>
  <c r="AK613" i="4"/>
  <c r="M616" i="4"/>
  <c r="AE616" i="4"/>
  <c r="S616" i="4"/>
  <c r="AQ616" i="4"/>
  <c r="AW616" i="4"/>
  <c r="V616" i="4"/>
  <c r="Y616" i="4"/>
  <c r="AN616" i="4"/>
  <c r="AT616" i="4"/>
  <c r="AZ616" i="4"/>
  <c r="BF616" i="4"/>
  <c r="AK616" i="4"/>
  <c r="BC616" i="4"/>
  <c r="P616" i="4"/>
  <c r="AB616" i="4"/>
  <c r="AH616" i="4"/>
  <c r="S618" i="4"/>
  <c r="AZ618" i="4"/>
  <c r="AW618" i="4"/>
  <c r="M618" i="4"/>
  <c r="P621" i="4"/>
  <c r="AH621" i="4"/>
  <c r="Y621" i="4"/>
  <c r="AN621" i="4"/>
  <c r="AK621" i="4"/>
  <c r="AE621" i="4"/>
  <c r="Y614" i="4"/>
  <c r="BC614" i="4"/>
  <c r="AZ614" i="4"/>
  <c r="V614" i="4"/>
  <c r="AW614" i="4"/>
  <c r="AH619" i="4"/>
  <c r="AE619" i="4"/>
  <c r="Y619" i="4"/>
  <c r="AN619" i="4"/>
  <c r="AQ619" i="4"/>
  <c r="AZ619" i="4"/>
  <c r="P619" i="4"/>
  <c r="AK619" i="4"/>
  <c r="AW619" i="4"/>
  <c r="AB622" i="4"/>
  <c r="BF622" i="4"/>
  <c r="AK622" i="4"/>
  <c r="S613" i="4"/>
  <c r="AE622" i="4"/>
  <c r="AQ622" i="4"/>
  <c r="BI622" i="4"/>
  <c r="S622" i="4"/>
  <c r="AB613" i="4"/>
  <c r="AB621" i="4"/>
  <c r="BF613" i="4"/>
  <c r="V615" i="4"/>
  <c r="F29" i="9"/>
  <c r="E29" i="9"/>
  <c r="CG220" i="4"/>
  <c r="AT220" i="4"/>
  <c r="AN220" i="4"/>
  <c r="CE220" i="4"/>
  <c r="P220" i="4"/>
  <c r="BW220" i="4"/>
  <c r="BK173" i="4"/>
  <c r="BN132" i="4"/>
  <c r="BN159" i="4"/>
  <c r="BK180" i="4"/>
  <c r="BJ373" i="4"/>
  <c r="BL373" i="4" s="1"/>
  <c r="BT114" i="4"/>
  <c r="BK131" i="4"/>
  <c r="BN136" i="4"/>
  <c r="BN135" i="4"/>
  <c r="BN134" i="4"/>
  <c r="BQ132" i="4"/>
  <c r="BK186" i="4"/>
  <c r="BK182" i="4"/>
  <c r="BK178" i="4"/>
  <c r="BN176" i="4"/>
  <c r="BN175" i="4"/>
  <c r="BN172" i="4"/>
  <c r="BN171" i="4"/>
  <c r="BN170" i="4"/>
  <c r="BN168" i="4"/>
  <c r="BN167" i="4"/>
  <c r="BN166" i="4"/>
  <c r="BQ160" i="4"/>
  <c r="BQ156" i="4"/>
  <c r="BN160" i="4"/>
  <c r="BN156" i="4"/>
  <c r="BN152" i="4"/>
  <c r="BN187" i="4"/>
  <c r="BN113" i="4"/>
  <c r="BN163" i="4"/>
  <c r="BN155" i="4"/>
  <c r="BK112" i="4"/>
  <c r="BQ136" i="4"/>
  <c r="BQ154" i="4"/>
  <c r="BN189" i="4"/>
  <c r="BN188" i="4"/>
  <c r="BN186" i="4"/>
  <c r="BN185" i="4"/>
  <c r="BN184" i="4"/>
  <c r="BN182" i="4"/>
  <c r="BN181" i="4"/>
  <c r="BN180" i="4"/>
  <c r="BN178" i="4"/>
  <c r="BK162" i="4"/>
  <c r="BT160" i="4"/>
  <c r="BK158" i="4"/>
  <c r="BT156" i="4"/>
  <c r="BT152" i="4"/>
  <c r="BN161" i="4"/>
  <c r="BN157" i="4"/>
  <c r="BQ119" i="4"/>
  <c r="BT112" i="4"/>
  <c r="BK155" i="4"/>
  <c r="BT177" i="4"/>
  <c r="BT186" i="4"/>
  <c r="BT182" i="4"/>
  <c r="BK187" i="4"/>
  <c r="BK152" i="4"/>
  <c r="BQ117" i="4"/>
  <c r="BQ115" i="4"/>
  <c r="BQ112" i="4"/>
  <c r="BT115" i="4"/>
  <c r="BQ163" i="4"/>
  <c r="BQ159" i="4"/>
  <c r="BQ158" i="4"/>
  <c r="BK119" i="4"/>
  <c r="BK116" i="4"/>
  <c r="BN115" i="4"/>
  <c r="BN114" i="4"/>
  <c r="BN112" i="4"/>
  <c r="BT135" i="4"/>
  <c r="BT111" i="4"/>
  <c r="BQ153" i="4"/>
  <c r="BN111" i="4"/>
  <c r="BK163" i="4"/>
  <c r="BK159" i="4"/>
  <c r="BT118" i="4"/>
  <c r="BT117" i="4"/>
  <c r="BQ177" i="4"/>
  <c r="BK183" i="4"/>
  <c r="BQ114" i="4"/>
  <c r="BQ113" i="4"/>
  <c r="BQ111" i="4"/>
  <c r="BK160" i="4"/>
  <c r="BK156" i="4"/>
  <c r="BN153" i="4"/>
  <c r="BN164" i="4"/>
  <c r="BN169" i="4"/>
  <c r="BN173" i="4"/>
  <c r="BN165" i="4"/>
  <c r="BQ118" i="4"/>
  <c r="BT113" i="4"/>
  <c r="BT119" i="4"/>
  <c r="BT183" i="4"/>
  <c r="BK217" i="4"/>
  <c r="BN117" i="4"/>
  <c r="BQ155" i="4"/>
  <c r="BT179" i="4"/>
  <c r="BK212" i="4"/>
  <c r="BN119" i="4"/>
  <c r="BN118" i="4"/>
  <c r="BN116" i="4"/>
  <c r="BK113" i="4"/>
  <c r="BQ116" i="4"/>
  <c r="BQ161" i="4"/>
  <c r="BQ157" i="4"/>
  <c r="BQ152" i="4"/>
  <c r="BT170" i="4"/>
  <c r="BT187" i="4"/>
  <c r="BU372" i="4"/>
  <c r="BS373" i="4"/>
  <c r="BU373" i="4" s="1"/>
  <c r="BT132" i="4"/>
  <c r="BQ164" i="4"/>
  <c r="BT137" i="4"/>
  <c r="BQ134" i="4"/>
  <c r="BT133" i="4"/>
  <c r="BK133" i="4"/>
  <c r="BK115" i="4"/>
  <c r="BT164" i="4"/>
  <c r="BK168" i="4"/>
  <c r="BK172" i="4"/>
  <c r="BK176" i="4"/>
  <c r="BT176" i="4"/>
  <c r="BT181" i="4"/>
  <c r="BT185" i="4"/>
  <c r="BT189" i="4"/>
  <c r="BP373" i="4"/>
  <c r="BR373" i="4" s="1"/>
  <c r="BR372" i="4"/>
  <c r="BO372" i="4"/>
  <c r="BM373" i="4"/>
  <c r="BO373" i="4" s="1"/>
  <c r="BQ137" i="4"/>
  <c r="BT136" i="4"/>
  <c r="BQ133" i="4"/>
  <c r="BK118" i="4"/>
  <c r="BK114" i="4"/>
  <c r="BK165" i="4"/>
  <c r="BK179" i="4"/>
  <c r="BQ135" i="4"/>
  <c r="BT134" i="4"/>
  <c r="BK134" i="4"/>
  <c r="BK111" i="4"/>
  <c r="BT116" i="4"/>
  <c r="BT155" i="4"/>
  <c r="BT159" i="4"/>
  <c r="BK167" i="4"/>
  <c r="BK171" i="4"/>
  <c r="BK175" i="4"/>
  <c r="BT171" i="4"/>
  <c r="BT175" i="4"/>
  <c r="BN177" i="4"/>
  <c r="BK181" i="4"/>
  <c r="BK185" i="4"/>
  <c r="BK189" i="4"/>
  <c r="BT180" i="4"/>
  <c r="BT184" i="4"/>
  <c r="BT188" i="4"/>
  <c r="BJ75" i="4"/>
  <c r="BM75" i="4"/>
  <c r="BP75" i="4"/>
  <c r="BS75" i="4"/>
  <c r="BS74" i="4"/>
  <c r="BP74" i="4"/>
  <c r="BM74" i="4"/>
  <c r="BJ74" i="4"/>
  <c r="BS73" i="4"/>
  <c r="BP73" i="4"/>
  <c r="BM73" i="4"/>
  <c r="BJ73" i="4"/>
  <c r="BS72" i="4"/>
  <c r="BP72" i="4"/>
  <c r="BQ72" i="4" s="1"/>
  <c r="BM72" i="4"/>
  <c r="BJ72" i="4"/>
  <c r="BS71" i="4"/>
  <c r="BP71" i="4"/>
  <c r="BM71" i="4"/>
  <c r="BJ71" i="4"/>
  <c r="BS70" i="4"/>
  <c r="BT631" i="4" s="1"/>
  <c r="BU631" i="4" s="1"/>
  <c r="BP70" i="4"/>
  <c r="BQ631" i="4" s="1"/>
  <c r="BR631" i="4" s="1"/>
  <c r="BM70" i="4"/>
  <c r="BN631" i="4" s="1"/>
  <c r="BO631" i="4" s="1"/>
  <c r="BJ70" i="4"/>
  <c r="BK631" i="4" s="1"/>
  <c r="BL631" i="4" s="1"/>
  <c r="BS55" i="4"/>
  <c r="BT55" i="4" s="1"/>
  <c r="BP55" i="4"/>
  <c r="BM55" i="4"/>
  <c r="BS54" i="4"/>
  <c r="BP54" i="4"/>
  <c r="BQ54" i="4" s="1"/>
  <c r="BM54" i="4"/>
  <c r="BS53" i="4"/>
  <c r="BP53" i="4"/>
  <c r="BQ53" i="4" s="1"/>
  <c r="BM53" i="4"/>
  <c r="BS52" i="4"/>
  <c r="BP52" i="4"/>
  <c r="BM52" i="4"/>
  <c r="BS51" i="4"/>
  <c r="BP51" i="4"/>
  <c r="BQ51" i="4" s="1"/>
  <c r="BM51" i="4"/>
  <c r="BS50" i="4"/>
  <c r="BP50" i="4"/>
  <c r="BQ50" i="4" s="1"/>
  <c r="BM50" i="4"/>
  <c r="BN50" i="4" s="1"/>
  <c r="BS49" i="4"/>
  <c r="BT92" i="4" s="1"/>
  <c r="BP49" i="4"/>
  <c r="BM49" i="4"/>
  <c r="BN93" i="4" s="1"/>
  <c r="BJ51" i="4"/>
  <c r="BJ52" i="4"/>
  <c r="BJ53" i="4"/>
  <c r="BJ54" i="4"/>
  <c r="BJ55" i="4"/>
  <c r="BJ50" i="4"/>
  <c r="BJ49" i="4"/>
  <c r="BK53" i="4" s="1"/>
  <c r="BQ33" i="4"/>
  <c r="BJ31" i="4"/>
  <c r="BK31" i="4" s="1"/>
  <c r="BM31" i="4"/>
  <c r="BN31" i="4" s="1"/>
  <c r="BP31" i="4"/>
  <c r="BS31" i="4"/>
  <c r="BJ32" i="4"/>
  <c r="BK32" i="4" s="1"/>
  <c r="BM32" i="4"/>
  <c r="BP32" i="4"/>
  <c r="BS32" i="4"/>
  <c r="BJ33" i="4"/>
  <c r="BK33" i="4" s="1"/>
  <c r="BM33" i="4"/>
  <c r="BP33" i="4"/>
  <c r="BS33" i="4"/>
  <c r="BJ34" i="4"/>
  <c r="BK34" i="4" s="1"/>
  <c r="BM34" i="4"/>
  <c r="BN34" i="4" s="1"/>
  <c r="BP34" i="4"/>
  <c r="BS34" i="4"/>
  <c r="BJ35" i="4"/>
  <c r="BK35" i="4" s="1"/>
  <c r="BM35" i="4"/>
  <c r="BP35" i="4"/>
  <c r="BS35" i="4"/>
  <c r="BJ36" i="4"/>
  <c r="BK36" i="4" s="1"/>
  <c r="BM36" i="4"/>
  <c r="BP36" i="4"/>
  <c r="BS36" i="4"/>
  <c r="BS30" i="4"/>
  <c r="BP30" i="4"/>
  <c r="BM30" i="4"/>
  <c r="BJ30" i="4"/>
  <c r="BS29" i="4"/>
  <c r="BT34" i="4" s="1"/>
  <c r="BP29" i="4"/>
  <c r="BQ32" i="4" s="1"/>
  <c r="BM29" i="4"/>
  <c r="BJ29" i="4"/>
  <c r="BJ4" i="4"/>
  <c r="BK4" i="4" s="1"/>
  <c r="BM4" i="4"/>
  <c r="BN4" i="4" s="1"/>
  <c r="BP4" i="4"/>
  <c r="BS4" i="4"/>
  <c r="BJ5" i="4"/>
  <c r="BK5" i="4" s="1"/>
  <c r="BM5" i="4"/>
  <c r="BP5" i="4"/>
  <c r="BS5" i="4"/>
  <c r="BJ6" i="4"/>
  <c r="BK6" i="4" s="1"/>
  <c r="BM6" i="4"/>
  <c r="BP6" i="4"/>
  <c r="BS6" i="4"/>
  <c r="BJ7" i="4"/>
  <c r="BK7" i="4" s="1"/>
  <c r="BM7" i="4"/>
  <c r="BP7" i="4"/>
  <c r="BS7" i="4"/>
  <c r="BJ8" i="4"/>
  <c r="BK8" i="4" s="1"/>
  <c r="BM8" i="4"/>
  <c r="BP8" i="4"/>
  <c r="BS8" i="4"/>
  <c r="BJ9" i="4"/>
  <c r="BK9" i="4" s="1"/>
  <c r="BM9" i="4"/>
  <c r="BP9" i="4"/>
  <c r="BS9" i="4"/>
  <c r="BJ10" i="4"/>
  <c r="BM10" i="4"/>
  <c r="BP10" i="4"/>
  <c r="BS10" i="4"/>
  <c r="BJ11" i="4"/>
  <c r="BM11" i="4"/>
  <c r="BP11" i="4"/>
  <c r="BS11" i="4"/>
  <c r="BJ12" i="4"/>
  <c r="BM12" i="4"/>
  <c r="BP12" i="4"/>
  <c r="BS12" i="4"/>
  <c r="BS3" i="4"/>
  <c r="BP3" i="4"/>
  <c r="BM3" i="4"/>
  <c r="BJ3" i="4"/>
  <c r="BS2" i="4"/>
  <c r="BT212" i="4" s="1"/>
  <c r="BP2" i="4"/>
  <c r="BQ220" i="4" s="1"/>
  <c r="BR220" i="4" s="1"/>
  <c r="BM2" i="4"/>
  <c r="BN211" i="4" s="1"/>
  <c r="BK213" i="4"/>
  <c r="BU1" i="4"/>
  <c r="BT1" i="4"/>
  <c r="BR1" i="4"/>
  <c r="BQ1" i="4"/>
  <c r="BO1" i="4"/>
  <c r="BN1" i="4"/>
  <c r="BL1" i="4"/>
  <c r="BK1" i="4"/>
  <c r="M421" i="4"/>
  <c r="P421" i="4"/>
  <c r="S421" i="4"/>
  <c r="V421" i="4"/>
  <c r="Y421" i="4"/>
  <c r="AB421" i="4"/>
  <c r="AE421" i="4"/>
  <c r="AH421" i="4"/>
  <c r="AK421" i="4"/>
  <c r="AN421" i="4"/>
  <c r="AQ421" i="4"/>
  <c r="AT421" i="4"/>
  <c r="AW421" i="4"/>
  <c r="AZ421" i="4"/>
  <c r="BC421" i="4"/>
  <c r="BF421" i="4"/>
  <c r="BI421" i="4"/>
  <c r="BV421" i="4"/>
  <c r="BW421" i="4"/>
  <c r="BX421" i="4"/>
  <c r="BY421" i="4"/>
  <c r="BZ421" i="4"/>
  <c r="CB421" i="4"/>
  <c r="CC421" i="4"/>
  <c r="CD421" i="4"/>
  <c r="CE421" i="4"/>
  <c r="CF421" i="4"/>
  <c r="CG421" i="4"/>
  <c r="CI421" i="4"/>
  <c r="CJ421" i="4"/>
  <c r="CK421" i="4"/>
  <c r="CL421" i="4"/>
  <c r="L6" i="6"/>
  <c r="H6" i="6"/>
  <c r="B9" i="6"/>
  <c r="C9" i="6"/>
  <c r="D9" i="6"/>
  <c r="B10" i="6"/>
  <c r="C10" i="6"/>
  <c r="D10" i="6"/>
  <c r="B12" i="6"/>
  <c r="C12" i="6"/>
  <c r="D12" i="6"/>
  <c r="B13" i="6"/>
  <c r="C13" i="6"/>
  <c r="D13" i="6"/>
  <c r="B14" i="6"/>
  <c r="C14" i="6"/>
  <c r="D14" i="6"/>
  <c r="B15" i="6"/>
  <c r="C15" i="6"/>
  <c r="D15" i="6"/>
  <c r="B17" i="6"/>
  <c r="C17" i="6"/>
  <c r="D17" i="6"/>
  <c r="B18" i="6"/>
  <c r="C18" i="6"/>
  <c r="D18" i="6"/>
  <c r="B19" i="6"/>
  <c r="C19" i="6"/>
  <c r="D19" i="6"/>
  <c r="B20" i="6"/>
  <c r="C20" i="6"/>
  <c r="D20" i="6"/>
  <c r="B22" i="6"/>
  <c r="C22" i="6"/>
  <c r="D22" i="6"/>
  <c r="E22" i="6"/>
  <c r="F22" i="6"/>
  <c r="B23" i="6"/>
  <c r="C23" i="6"/>
  <c r="D23" i="6"/>
  <c r="B24" i="6"/>
  <c r="C24" i="6"/>
  <c r="D24" i="6"/>
  <c r="B25" i="6"/>
  <c r="C25" i="6"/>
  <c r="D25" i="6"/>
  <c r="B27" i="6"/>
  <c r="C27" i="6"/>
  <c r="D27" i="6"/>
  <c r="B28" i="6"/>
  <c r="C28" i="6"/>
  <c r="D28" i="6"/>
  <c r="B29" i="6"/>
  <c r="C29" i="6"/>
  <c r="D29" i="6"/>
  <c r="B30" i="6"/>
  <c r="C30" i="6"/>
  <c r="D30" i="6"/>
  <c r="B32" i="6"/>
  <c r="C32" i="6"/>
  <c r="D32" i="6"/>
  <c r="B33" i="6"/>
  <c r="C33" i="6"/>
  <c r="D33" i="6"/>
  <c r="F8" i="6"/>
  <c r="E8" i="6"/>
  <c r="D8" i="6"/>
  <c r="C8" i="6"/>
  <c r="B8" i="6"/>
  <c r="BT3" i="4" l="1"/>
  <c r="BT30" i="4"/>
  <c r="E46" i="9"/>
  <c r="E12" i="18"/>
  <c r="J421" i="4"/>
  <c r="BN53" i="4"/>
  <c r="BN75" i="4"/>
  <c r="BN3" i="4"/>
  <c r="BQ36" i="4"/>
  <c r="BT71" i="4"/>
  <c r="BN220" i="4"/>
  <c r="BO220" i="4" s="1"/>
  <c r="F9" i="18"/>
  <c r="F43" i="9"/>
  <c r="F46" i="9"/>
  <c r="F12" i="18"/>
  <c r="BT220" i="4"/>
  <c r="BU220" i="4" s="1"/>
  <c r="F8" i="17"/>
  <c r="F38" i="9"/>
  <c r="I220" i="4"/>
  <c r="J220" i="4"/>
  <c r="V13" i="9"/>
  <c r="Q13" i="9"/>
  <c r="R13" i="9"/>
  <c r="N13" i="9"/>
  <c r="U13" i="9"/>
  <c r="I13" i="9"/>
  <c r="M13" i="9"/>
  <c r="J13" i="9"/>
  <c r="J22" i="6"/>
  <c r="N22" i="6"/>
  <c r="I22" i="6"/>
  <c r="M22" i="6"/>
  <c r="J8" i="6"/>
  <c r="I8" i="6"/>
  <c r="M8" i="6"/>
  <c r="N8" i="6"/>
  <c r="BT7" i="4"/>
  <c r="BN73" i="4"/>
  <c r="BQ3" i="4"/>
  <c r="BT10" i="4"/>
  <c r="BN54" i="4"/>
  <c r="BK73" i="4"/>
  <c r="BK11" i="4"/>
  <c r="BK10" i="4"/>
  <c r="BN8" i="4"/>
  <c r="BN36" i="4"/>
  <c r="BN30" i="4"/>
  <c r="BQ34" i="4"/>
  <c r="BQ31" i="4"/>
  <c r="BK55" i="4"/>
  <c r="BN51" i="4"/>
  <c r="BQ52" i="4"/>
  <c r="BT53" i="4"/>
  <c r="BN55" i="4"/>
  <c r="BK72" i="4"/>
  <c r="BT72" i="4"/>
  <c r="BT219" i="4"/>
  <c r="BT6" i="4"/>
  <c r="BN74" i="4"/>
  <c r="BT215" i="4"/>
  <c r="BT213" i="4"/>
  <c r="I421" i="4"/>
  <c r="BT11" i="4"/>
  <c r="BK51" i="4"/>
  <c r="BK74" i="4"/>
  <c r="BN92" i="4"/>
  <c r="BT151" i="4"/>
  <c r="BK3" i="4"/>
  <c r="BN12" i="4"/>
  <c r="BK30" i="4"/>
  <c r="BT36" i="4"/>
  <c r="BT33" i="4"/>
  <c r="BT32" i="4"/>
  <c r="BK50" i="4"/>
  <c r="BQ55" i="4"/>
  <c r="BT50" i="4"/>
  <c r="BN52" i="4"/>
  <c r="BT54" i="4"/>
  <c r="BQ73" i="4"/>
  <c r="BQ74" i="4"/>
  <c r="BN215" i="4"/>
  <c r="BN219" i="4"/>
  <c r="BN94" i="4"/>
  <c r="BQ218" i="4"/>
  <c r="BQ211" i="4"/>
  <c r="BQ219" i="4"/>
  <c r="BK91" i="4"/>
  <c r="BK95" i="4"/>
  <c r="BK92" i="4"/>
  <c r="BK214" i="4"/>
  <c r="BK218" i="4"/>
  <c r="BK215" i="4"/>
  <c r="BK219" i="4"/>
  <c r="BN32" i="4"/>
  <c r="BQ214" i="4"/>
  <c r="BQ12" i="4"/>
  <c r="BN5" i="4"/>
  <c r="BT51" i="4"/>
  <c r="BK71" i="4"/>
  <c r="BT73" i="4"/>
  <c r="BN213" i="4"/>
  <c r="BT91" i="4"/>
  <c r="BT12" i="4"/>
  <c r="BN10" i="4"/>
  <c r="BQ9" i="4"/>
  <c r="BT8" i="4"/>
  <c r="BN6" i="4"/>
  <c r="BQ5" i="4"/>
  <c r="BT4" i="4"/>
  <c r="BQ35" i="4"/>
  <c r="BK52" i="4"/>
  <c r="BN72" i="4"/>
  <c r="BT75" i="4"/>
  <c r="BK75" i="4"/>
  <c r="BQ212" i="4"/>
  <c r="BN91" i="4"/>
  <c r="BT214" i="4"/>
  <c r="BK151" i="4"/>
  <c r="BN217" i="4"/>
  <c r="BK94" i="4"/>
  <c r="BN151" i="4"/>
  <c r="BK93" i="4"/>
  <c r="BT93" i="4"/>
  <c r="BT94" i="4"/>
  <c r="BQ95" i="4"/>
  <c r="BQ91" i="4"/>
  <c r="BQ92" i="4"/>
  <c r="BT211" i="4"/>
  <c r="BT217" i="4"/>
  <c r="BQ11" i="4"/>
  <c r="BQ7" i="4"/>
  <c r="BT52" i="4"/>
  <c r="BT74" i="4"/>
  <c r="BQ217" i="4"/>
  <c r="BN9" i="4"/>
  <c r="BQ8" i="4"/>
  <c r="BQ4" i="4"/>
  <c r="BN35" i="4"/>
  <c r="BK54" i="4"/>
  <c r="BQ71" i="4"/>
  <c r="BQ75" i="4"/>
  <c r="BQ215" i="4"/>
  <c r="BQ213" i="4"/>
  <c r="BQ151" i="4"/>
  <c r="BT95" i="4"/>
  <c r="BK12" i="4"/>
  <c r="BN11" i="4"/>
  <c r="BQ10" i="4"/>
  <c r="BT9" i="4"/>
  <c r="BN7" i="4"/>
  <c r="BQ6" i="4"/>
  <c r="BT5" i="4"/>
  <c r="BN33" i="4"/>
  <c r="BQ30" i="4"/>
  <c r="BT31" i="4"/>
  <c r="BT35" i="4"/>
  <c r="BN71" i="4"/>
  <c r="BN218" i="4"/>
  <c r="BK211" i="4"/>
  <c r="BN95" i="4"/>
  <c r="BN212" i="4"/>
  <c r="BT218" i="4"/>
  <c r="BN214" i="4"/>
  <c r="BQ93" i="4"/>
  <c r="BQ94" i="4"/>
  <c r="BH1" i="4"/>
  <c r="BE1" i="4"/>
  <c r="BB1" i="4"/>
  <c r="AY1" i="4"/>
  <c r="AV1" i="4"/>
  <c r="CH1" i="4" s="1"/>
  <c r="AS1" i="4"/>
  <c r="AP1" i="4"/>
  <c r="AM1" i="4"/>
  <c r="AJ1" i="4"/>
  <c r="AG1" i="4"/>
  <c r="AD1" i="4"/>
  <c r="AA1" i="4"/>
  <c r="CA1" i="4" s="1"/>
  <c r="X1" i="4"/>
  <c r="U1" i="4"/>
  <c r="R1" i="4"/>
  <c r="O1" i="4"/>
  <c r="L1" i="4"/>
  <c r="G1" i="4"/>
  <c r="BH573" i="4"/>
  <c r="CL573" i="4" s="1"/>
  <c r="BH572" i="4"/>
  <c r="CL572" i="4" s="1"/>
  <c r="BH571" i="4"/>
  <c r="CL571" i="4" s="1"/>
  <c r="BH570" i="4"/>
  <c r="CL570" i="4" s="1"/>
  <c r="BH569" i="4"/>
  <c r="CL569" i="4" s="1"/>
  <c r="BH568" i="4"/>
  <c r="CL568" i="4" s="1"/>
  <c r="BH567" i="4"/>
  <c r="CL567" i="4" s="1"/>
  <c r="BH566" i="4"/>
  <c r="CL566" i="4" s="1"/>
  <c r="BH565" i="4"/>
  <c r="CL565" i="4" s="1"/>
  <c r="BH564" i="4"/>
  <c r="BH563" i="4"/>
  <c r="CL563" i="4" s="1"/>
  <c r="BH562" i="4"/>
  <c r="CL562" i="4" s="1"/>
  <c r="BE573" i="4"/>
  <c r="CK573" i="4" s="1"/>
  <c r="BE572" i="4"/>
  <c r="CK572" i="4" s="1"/>
  <c r="BE571" i="4"/>
  <c r="CK571" i="4" s="1"/>
  <c r="BE570" i="4"/>
  <c r="CK570" i="4" s="1"/>
  <c r="BE569" i="4"/>
  <c r="CK569" i="4" s="1"/>
  <c r="BE568" i="4"/>
  <c r="CK568" i="4" s="1"/>
  <c r="BE567" i="4"/>
  <c r="CK567" i="4" s="1"/>
  <c r="BE566" i="4"/>
  <c r="CK566" i="4" s="1"/>
  <c r="BE565" i="4"/>
  <c r="CK565" i="4" s="1"/>
  <c r="BE564" i="4"/>
  <c r="CK564" i="4" s="1"/>
  <c r="BE563" i="4"/>
  <c r="CK563" i="4" s="1"/>
  <c r="BE562" i="4"/>
  <c r="BB573" i="4"/>
  <c r="CJ573" i="4" s="1"/>
  <c r="BB572" i="4"/>
  <c r="CJ572" i="4" s="1"/>
  <c r="BB571" i="4"/>
  <c r="CJ571" i="4" s="1"/>
  <c r="BB570" i="4"/>
  <c r="CJ570" i="4" s="1"/>
  <c r="BB569" i="4"/>
  <c r="CJ569" i="4" s="1"/>
  <c r="BB568" i="4"/>
  <c r="BB567" i="4"/>
  <c r="CJ567" i="4" s="1"/>
  <c r="BB566" i="4"/>
  <c r="BB565" i="4"/>
  <c r="CJ565" i="4" s="1"/>
  <c r="BB564" i="4"/>
  <c r="CJ564" i="4" s="1"/>
  <c r="BB563" i="4"/>
  <c r="CJ563" i="4" s="1"/>
  <c r="BB562" i="4"/>
  <c r="CJ562" i="4" s="1"/>
  <c r="AY573" i="4"/>
  <c r="AY572" i="4"/>
  <c r="AY571" i="4"/>
  <c r="CI571" i="4" s="1"/>
  <c r="AY570" i="4"/>
  <c r="AY569" i="4"/>
  <c r="AY568" i="4"/>
  <c r="AY567" i="4"/>
  <c r="CI567" i="4" s="1"/>
  <c r="AY566" i="4"/>
  <c r="CI566" i="4" s="1"/>
  <c r="AY565" i="4"/>
  <c r="AY564" i="4"/>
  <c r="CI564" i="4" s="1"/>
  <c r="AY563" i="4"/>
  <c r="CI563" i="4" s="1"/>
  <c r="AY562" i="4"/>
  <c r="AV573" i="4"/>
  <c r="CH573" i="4" s="1"/>
  <c r="AV572" i="4"/>
  <c r="CH572" i="4" s="1"/>
  <c r="AV571" i="4"/>
  <c r="CH571" i="4" s="1"/>
  <c r="AV570" i="4"/>
  <c r="CH570" i="4" s="1"/>
  <c r="AV569" i="4"/>
  <c r="CH569" i="4" s="1"/>
  <c r="AV568" i="4"/>
  <c r="CH568" i="4" s="1"/>
  <c r="AV567" i="4"/>
  <c r="CH567" i="4" s="1"/>
  <c r="AV566" i="4"/>
  <c r="CH566" i="4" s="1"/>
  <c r="AV565" i="4"/>
  <c r="CH565" i="4" s="1"/>
  <c r="AV564" i="4"/>
  <c r="CH564" i="4" s="1"/>
  <c r="AV563" i="4"/>
  <c r="CH563" i="4" s="1"/>
  <c r="AV562" i="4"/>
  <c r="CH562" i="4" s="1"/>
  <c r="AS573" i="4"/>
  <c r="CG573" i="4" s="1"/>
  <c r="AS572" i="4"/>
  <c r="CG572" i="4" s="1"/>
  <c r="AS571" i="4"/>
  <c r="CG571" i="4" s="1"/>
  <c r="AS570" i="4"/>
  <c r="CG570" i="4" s="1"/>
  <c r="AS569" i="4"/>
  <c r="CG569" i="4" s="1"/>
  <c r="AS568" i="4"/>
  <c r="AS567" i="4"/>
  <c r="CG567" i="4" s="1"/>
  <c r="AS566" i="4"/>
  <c r="CG566" i="4" s="1"/>
  <c r="AS565" i="4"/>
  <c r="CG565" i="4" s="1"/>
  <c r="AS564" i="4"/>
  <c r="CG564" i="4" s="1"/>
  <c r="AS563" i="4"/>
  <c r="CG563" i="4" s="1"/>
  <c r="AS562" i="4"/>
  <c r="CG562" i="4" s="1"/>
  <c r="AP573" i="4"/>
  <c r="CF573" i="4" s="1"/>
  <c r="AP572" i="4"/>
  <c r="CF572" i="4" s="1"/>
  <c r="AP571" i="4"/>
  <c r="CF571" i="4" s="1"/>
  <c r="AP570" i="4"/>
  <c r="CF570" i="4" s="1"/>
  <c r="AP569" i="4"/>
  <c r="CF569" i="4" s="1"/>
  <c r="AP568" i="4"/>
  <c r="CF568" i="4" s="1"/>
  <c r="AP567" i="4"/>
  <c r="CF567" i="4" s="1"/>
  <c r="AP566" i="4"/>
  <c r="CF566" i="4" s="1"/>
  <c r="AP565" i="4"/>
  <c r="CF565" i="4" s="1"/>
  <c r="AP564" i="4"/>
  <c r="CF564" i="4" s="1"/>
  <c r="AP563" i="4"/>
  <c r="CF563" i="4" s="1"/>
  <c r="AP562" i="4"/>
  <c r="CF562" i="4" s="1"/>
  <c r="AM573" i="4"/>
  <c r="CE573" i="4" s="1"/>
  <c r="AM572" i="4"/>
  <c r="AM571" i="4"/>
  <c r="CE571" i="4" s="1"/>
  <c r="AM570" i="4"/>
  <c r="CE570" i="4" s="1"/>
  <c r="AM569" i="4"/>
  <c r="CE569" i="4" s="1"/>
  <c r="AM568" i="4"/>
  <c r="CE568" i="4" s="1"/>
  <c r="AM567" i="4"/>
  <c r="CE567" i="4" s="1"/>
  <c r="AM566" i="4"/>
  <c r="CE566" i="4" s="1"/>
  <c r="AM565" i="4"/>
  <c r="CE565" i="4" s="1"/>
  <c r="AM564" i="4"/>
  <c r="CE564" i="4" s="1"/>
  <c r="AM563" i="4"/>
  <c r="CE563" i="4" s="1"/>
  <c r="AM562" i="4"/>
  <c r="CE562" i="4" s="1"/>
  <c r="AJ573" i="4"/>
  <c r="CD573" i="4" s="1"/>
  <c r="AJ572" i="4"/>
  <c r="CD572" i="4" s="1"/>
  <c r="AJ571" i="4"/>
  <c r="CD571" i="4" s="1"/>
  <c r="AJ570" i="4"/>
  <c r="CD570" i="4" s="1"/>
  <c r="AJ569" i="4"/>
  <c r="CD569" i="4" s="1"/>
  <c r="AJ568" i="4"/>
  <c r="CD568" i="4" s="1"/>
  <c r="AJ567" i="4"/>
  <c r="AJ566" i="4"/>
  <c r="AJ565" i="4"/>
  <c r="CD565" i="4" s="1"/>
  <c r="AJ564" i="4"/>
  <c r="CD564" i="4" s="1"/>
  <c r="AJ563" i="4"/>
  <c r="CD563" i="4" s="1"/>
  <c r="AJ562" i="4"/>
  <c r="CD562" i="4" s="1"/>
  <c r="AG573" i="4"/>
  <c r="CC573" i="4" s="1"/>
  <c r="AG572" i="4"/>
  <c r="CC572" i="4" s="1"/>
  <c r="AG571" i="4"/>
  <c r="CC571" i="4" s="1"/>
  <c r="AG570" i="4"/>
  <c r="CC570" i="4" s="1"/>
  <c r="AG569" i="4"/>
  <c r="CC569" i="4" s="1"/>
  <c r="AG568" i="4"/>
  <c r="CC568" i="4" s="1"/>
  <c r="AG567" i="4"/>
  <c r="CC567" i="4" s="1"/>
  <c r="AG566" i="4"/>
  <c r="CC566" i="4" s="1"/>
  <c r="AG565" i="4"/>
  <c r="CC565" i="4" s="1"/>
  <c r="AG564" i="4"/>
  <c r="CC564" i="4" s="1"/>
  <c r="AG563" i="4"/>
  <c r="CC563" i="4" s="1"/>
  <c r="AG562" i="4"/>
  <c r="CC562" i="4" s="1"/>
  <c r="AD573" i="4"/>
  <c r="CB573" i="4" s="1"/>
  <c r="AD572" i="4"/>
  <c r="CB572" i="4" s="1"/>
  <c r="AD571" i="4"/>
  <c r="CB571" i="4" s="1"/>
  <c r="AD570" i="4"/>
  <c r="CB570" i="4" s="1"/>
  <c r="AD569" i="4"/>
  <c r="CB569" i="4" s="1"/>
  <c r="AD568" i="4"/>
  <c r="CB568" i="4" s="1"/>
  <c r="AD567" i="4"/>
  <c r="CB567" i="4" s="1"/>
  <c r="AD566" i="4"/>
  <c r="CB566" i="4" s="1"/>
  <c r="AD565" i="4"/>
  <c r="CB565" i="4" s="1"/>
  <c r="AD564" i="4"/>
  <c r="CB564" i="4" s="1"/>
  <c r="AD563" i="4"/>
  <c r="CB563" i="4" s="1"/>
  <c r="AD562" i="4"/>
  <c r="CB562" i="4" s="1"/>
  <c r="AA573" i="4"/>
  <c r="CA573" i="4" s="1"/>
  <c r="AA572" i="4"/>
  <c r="CA572" i="4" s="1"/>
  <c r="AA571" i="4"/>
  <c r="CA571" i="4" s="1"/>
  <c r="AA570" i="4"/>
  <c r="CA570" i="4" s="1"/>
  <c r="AA569" i="4"/>
  <c r="CA569" i="4" s="1"/>
  <c r="AA568" i="4"/>
  <c r="CA568" i="4" s="1"/>
  <c r="AA567" i="4"/>
  <c r="CA567" i="4" s="1"/>
  <c r="AA566" i="4"/>
  <c r="CA566" i="4" s="1"/>
  <c r="AA565" i="4"/>
  <c r="CA565" i="4" s="1"/>
  <c r="AA564" i="4"/>
  <c r="CA564" i="4" s="1"/>
  <c r="AA563" i="4"/>
  <c r="CA563" i="4" s="1"/>
  <c r="AA562" i="4"/>
  <c r="CA562" i="4" s="1"/>
  <c r="X573" i="4"/>
  <c r="X572" i="4"/>
  <c r="X571" i="4"/>
  <c r="X570" i="4"/>
  <c r="X569" i="4"/>
  <c r="BZ569" i="4" s="1"/>
  <c r="X568" i="4"/>
  <c r="BZ568" i="4" s="1"/>
  <c r="X567" i="4"/>
  <c r="X566" i="4"/>
  <c r="BZ566" i="4" s="1"/>
  <c r="X565" i="4"/>
  <c r="X564" i="4"/>
  <c r="BZ564" i="4" s="1"/>
  <c r="X563" i="4"/>
  <c r="X562" i="4"/>
  <c r="U573" i="4"/>
  <c r="BY573" i="4" s="1"/>
  <c r="U572" i="4"/>
  <c r="BY572" i="4" s="1"/>
  <c r="U571" i="4"/>
  <c r="BY571" i="4" s="1"/>
  <c r="U570" i="4"/>
  <c r="BY570" i="4" s="1"/>
  <c r="U569" i="4"/>
  <c r="BY569" i="4" s="1"/>
  <c r="U568" i="4"/>
  <c r="BY568" i="4" s="1"/>
  <c r="U567" i="4"/>
  <c r="BY567" i="4" s="1"/>
  <c r="U566" i="4"/>
  <c r="BY566" i="4" s="1"/>
  <c r="U565" i="4"/>
  <c r="BY565" i="4" s="1"/>
  <c r="U564" i="4"/>
  <c r="U563" i="4"/>
  <c r="BY563" i="4" s="1"/>
  <c r="U562" i="4"/>
  <c r="BY562" i="4" s="1"/>
  <c r="R573" i="4"/>
  <c r="BX573" i="4" s="1"/>
  <c r="R572" i="4"/>
  <c r="BX572" i="4" s="1"/>
  <c r="R571" i="4"/>
  <c r="BX571" i="4" s="1"/>
  <c r="R570" i="4"/>
  <c r="BX570" i="4" s="1"/>
  <c r="R569" i="4"/>
  <c r="BX569" i="4" s="1"/>
  <c r="R568" i="4"/>
  <c r="BX568" i="4" s="1"/>
  <c r="R567" i="4"/>
  <c r="BX567" i="4" s="1"/>
  <c r="R566" i="4"/>
  <c r="BX566" i="4" s="1"/>
  <c r="R565" i="4"/>
  <c r="BX565" i="4" s="1"/>
  <c r="R564" i="4"/>
  <c r="BX564" i="4" s="1"/>
  <c r="R563" i="4"/>
  <c r="BX563" i="4" s="1"/>
  <c r="R562" i="4"/>
  <c r="BX562" i="4" s="1"/>
  <c r="O573" i="4"/>
  <c r="BW573" i="4" s="1"/>
  <c r="O572" i="4"/>
  <c r="BW572" i="4" s="1"/>
  <c r="O571" i="4"/>
  <c r="BW571" i="4" s="1"/>
  <c r="O570" i="4"/>
  <c r="BW570" i="4" s="1"/>
  <c r="O569" i="4"/>
  <c r="BW569" i="4" s="1"/>
  <c r="O568" i="4"/>
  <c r="BW568" i="4" s="1"/>
  <c r="O567" i="4"/>
  <c r="BW567" i="4" s="1"/>
  <c r="O566" i="4"/>
  <c r="BW566" i="4" s="1"/>
  <c r="O565" i="4"/>
  <c r="BW565" i="4" s="1"/>
  <c r="O564" i="4"/>
  <c r="O563" i="4"/>
  <c r="BW563" i="4" s="1"/>
  <c r="O562" i="4"/>
  <c r="BW562" i="4" s="1"/>
  <c r="F561" i="4"/>
  <c r="G572" i="4" s="1"/>
  <c r="F563" i="4"/>
  <c r="F564" i="4"/>
  <c r="F565" i="4"/>
  <c r="F566" i="4"/>
  <c r="F567" i="4"/>
  <c r="F568" i="4"/>
  <c r="F569" i="4"/>
  <c r="F570" i="4"/>
  <c r="F562" i="4"/>
  <c r="L563" i="4"/>
  <c r="BV563" i="4" s="1"/>
  <c r="L564" i="4"/>
  <c r="BV564" i="4" s="1"/>
  <c r="L565" i="4"/>
  <c r="BV565" i="4" s="1"/>
  <c r="L566" i="4"/>
  <c r="BV566" i="4" s="1"/>
  <c r="L567" i="4"/>
  <c r="BV567" i="4" s="1"/>
  <c r="L568" i="4"/>
  <c r="L569" i="4"/>
  <c r="BV569" i="4" s="1"/>
  <c r="L570" i="4"/>
  <c r="BV570" i="4" s="1"/>
  <c r="L571" i="4"/>
  <c r="L572" i="4"/>
  <c r="L573" i="4"/>
  <c r="BV573" i="4" s="1"/>
  <c r="L562" i="4"/>
  <c r="BV562" i="4" s="1"/>
  <c r="BZ562" i="4"/>
  <c r="CK562" i="4"/>
  <c r="BW564" i="4"/>
  <c r="BY564" i="4"/>
  <c r="CL564" i="4"/>
  <c r="CJ566" i="4"/>
  <c r="CG568" i="4"/>
  <c r="CJ568" i="4"/>
  <c r="BV572" i="4"/>
  <c r="CI572" i="4"/>
  <c r="BI545" i="4"/>
  <c r="BI544" i="4"/>
  <c r="BI543" i="4"/>
  <c r="BI542" i="4"/>
  <c r="BI541" i="4"/>
  <c r="BI540" i="4"/>
  <c r="BI539" i="4"/>
  <c r="BI538" i="4"/>
  <c r="BI537" i="4"/>
  <c r="BI536" i="4"/>
  <c r="BI535" i="4"/>
  <c r="BI534" i="4"/>
  <c r="BI533" i="4"/>
  <c r="BI532" i="4"/>
  <c r="BI531" i="4"/>
  <c r="BI530" i="4"/>
  <c r="BI529" i="4"/>
  <c r="BI528" i="4"/>
  <c r="BI527" i="4"/>
  <c r="BI526" i="4"/>
  <c r="BI525" i="4"/>
  <c r="BI524" i="4"/>
  <c r="BI523" i="4"/>
  <c r="BI522" i="4"/>
  <c r="BI521" i="4"/>
  <c r="BI504" i="4"/>
  <c r="BI503" i="4"/>
  <c r="BI502" i="4"/>
  <c r="BI501" i="4"/>
  <c r="BI486" i="4"/>
  <c r="BI485" i="4"/>
  <c r="BI484" i="4"/>
  <c r="BI483" i="4"/>
  <c r="BI482" i="4"/>
  <c r="BI481" i="4"/>
  <c r="BI469" i="4"/>
  <c r="BI468" i="4"/>
  <c r="BI467" i="4"/>
  <c r="BI466" i="4"/>
  <c r="BI465" i="4"/>
  <c r="BI464" i="4"/>
  <c r="BI462" i="4"/>
  <c r="BI461" i="4"/>
  <c r="BI447" i="4"/>
  <c r="BI446" i="4"/>
  <c r="BI445" i="4"/>
  <c r="BI444" i="4"/>
  <c r="BI443" i="4"/>
  <c r="BI442" i="4"/>
  <c r="BI441" i="4"/>
  <c r="BI428" i="4"/>
  <c r="BI427" i="4"/>
  <c r="BI426" i="4"/>
  <c r="BI425" i="4"/>
  <c r="BI424" i="4"/>
  <c r="BI423" i="4"/>
  <c r="BI422" i="4"/>
  <c r="BI412" i="4"/>
  <c r="BI411" i="4"/>
  <c r="BI394" i="4"/>
  <c r="BI393" i="4"/>
  <c r="BI392" i="4"/>
  <c r="BI391" i="4"/>
  <c r="BI373" i="4"/>
  <c r="BI372" i="4"/>
  <c r="BI371" i="4"/>
  <c r="BI370" i="4"/>
  <c r="BI369" i="4"/>
  <c r="BI368" i="4"/>
  <c r="BI367" i="4"/>
  <c r="BI366" i="4"/>
  <c r="BI365" i="4"/>
  <c r="BI364" i="4"/>
  <c r="BI363" i="4"/>
  <c r="BI362" i="4"/>
  <c r="BI361" i="4"/>
  <c r="BI338" i="4"/>
  <c r="BI337" i="4"/>
  <c r="BI336" i="4"/>
  <c r="BI335" i="4"/>
  <c r="BI334" i="4"/>
  <c r="BI333" i="4"/>
  <c r="BI331" i="4"/>
  <c r="BI330" i="4"/>
  <c r="BI329" i="4"/>
  <c r="BF545" i="4"/>
  <c r="BF544" i="4"/>
  <c r="BF543" i="4"/>
  <c r="BF542" i="4"/>
  <c r="BF541" i="4"/>
  <c r="BF540" i="4"/>
  <c r="BF539" i="4"/>
  <c r="BF538" i="4"/>
  <c r="BF537" i="4"/>
  <c r="BF536" i="4"/>
  <c r="BF535" i="4"/>
  <c r="BF534" i="4"/>
  <c r="BF533" i="4"/>
  <c r="BF532" i="4"/>
  <c r="BF531" i="4"/>
  <c r="BF530" i="4"/>
  <c r="BF529" i="4"/>
  <c r="BF528" i="4"/>
  <c r="BF527" i="4"/>
  <c r="BF526" i="4"/>
  <c r="BF525" i="4"/>
  <c r="BF524" i="4"/>
  <c r="BF523" i="4"/>
  <c r="BF522" i="4"/>
  <c r="BF521" i="4"/>
  <c r="BF504" i="4"/>
  <c r="BF503" i="4"/>
  <c r="BF502" i="4"/>
  <c r="BF501" i="4"/>
  <c r="BF486" i="4"/>
  <c r="BF485" i="4"/>
  <c r="BF484" i="4"/>
  <c r="BF483" i="4"/>
  <c r="BF482" i="4"/>
  <c r="BF481" i="4"/>
  <c r="BF469" i="4"/>
  <c r="BF468" i="4"/>
  <c r="BF467" i="4"/>
  <c r="BF466" i="4"/>
  <c r="BF465" i="4"/>
  <c r="BF464" i="4"/>
  <c r="BF462" i="4"/>
  <c r="BF461" i="4"/>
  <c r="BF447" i="4"/>
  <c r="BF446" i="4"/>
  <c r="BF445" i="4"/>
  <c r="BF444" i="4"/>
  <c r="BF443" i="4"/>
  <c r="BF442" i="4"/>
  <c r="BF441" i="4"/>
  <c r="BF428" i="4"/>
  <c r="BF427" i="4"/>
  <c r="BF426" i="4"/>
  <c r="BF425" i="4"/>
  <c r="BF424" i="4"/>
  <c r="BF423" i="4"/>
  <c r="BF422" i="4"/>
  <c r="BF412" i="4"/>
  <c r="BF411" i="4"/>
  <c r="BF394" i="4"/>
  <c r="BF393" i="4"/>
  <c r="BF392" i="4"/>
  <c r="BF391" i="4"/>
  <c r="BF373" i="4"/>
  <c r="BF372" i="4"/>
  <c r="BF371" i="4"/>
  <c r="BF370" i="4"/>
  <c r="BF369" i="4"/>
  <c r="BF368" i="4"/>
  <c r="BF367" i="4"/>
  <c r="BF366" i="4"/>
  <c r="BF365" i="4"/>
  <c r="BF364" i="4"/>
  <c r="BF363" i="4"/>
  <c r="BF362" i="4"/>
  <c r="BF361" i="4"/>
  <c r="BF338" i="4"/>
  <c r="BF337" i="4"/>
  <c r="BF336" i="4"/>
  <c r="BF335" i="4"/>
  <c r="BF334" i="4"/>
  <c r="BF333" i="4"/>
  <c r="BF331" i="4"/>
  <c r="BF330" i="4"/>
  <c r="BF329" i="4"/>
  <c r="BC545" i="4"/>
  <c r="BC544" i="4"/>
  <c r="BC543" i="4"/>
  <c r="BC542" i="4"/>
  <c r="BC541" i="4"/>
  <c r="BC540" i="4"/>
  <c r="BC539" i="4"/>
  <c r="BC538" i="4"/>
  <c r="BC537" i="4"/>
  <c r="BC536" i="4"/>
  <c r="BC535" i="4"/>
  <c r="BC534" i="4"/>
  <c r="BC533" i="4"/>
  <c r="BC532" i="4"/>
  <c r="BC531" i="4"/>
  <c r="BC530" i="4"/>
  <c r="BC529" i="4"/>
  <c r="BC528" i="4"/>
  <c r="BC527" i="4"/>
  <c r="BC526" i="4"/>
  <c r="BC525" i="4"/>
  <c r="BC524" i="4"/>
  <c r="BC523" i="4"/>
  <c r="BC522" i="4"/>
  <c r="BC521" i="4"/>
  <c r="BC504" i="4"/>
  <c r="BC503" i="4"/>
  <c r="BC502" i="4"/>
  <c r="BC501" i="4"/>
  <c r="BC486" i="4"/>
  <c r="BC485" i="4"/>
  <c r="BC484" i="4"/>
  <c r="BC483" i="4"/>
  <c r="BC482" i="4"/>
  <c r="BC481" i="4"/>
  <c r="BC469" i="4"/>
  <c r="BC468" i="4"/>
  <c r="BC467" i="4"/>
  <c r="BC466" i="4"/>
  <c r="BC465" i="4"/>
  <c r="BC464" i="4"/>
  <c r="BC462" i="4"/>
  <c r="BC461" i="4"/>
  <c r="BC447" i="4"/>
  <c r="BC446" i="4"/>
  <c r="BC445" i="4"/>
  <c r="BC444" i="4"/>
  <c r="BC443" i="4"/>
  <c r="BC442" i="4"/>
  <c r="BC441" i="4"/>
  <c r="BC428" i="4"/>
  <c r="BC427" i="4"/>
  <c r="BC426" i="4"/>
  <c r="BC425" i="4"/>
  <c r="BC424" i="4"/>
  <c r="BC423" i="4"/>
  <c r="BC422" i="4"/>
  <c r="BC412" i="4"/>
  <c r="BC411" i="4"/>
  <c r="BC394" i="4"/>
  <c r="BC393" i="4"/>
  <c r="BC392" i="4"/>
  <c r="BC391" i="4"/>
  <c r="BC373" i="4"/>
  <c r="BC372" i="4"/>
  <c r="BC371" i="4"/>
  <c r="BC370" i="4"/>
  <c r="BC369" i="4"/>
  <c r="BC368" i="4"/>
  <c r="BC367" i="4"/>
  <c r="BC366" i="4"/>
  <c r="BC365" i="4"/>
  <c r="BC364" i="4"/>
  <c r="BC363" i="4"/>
  <c r="BC362" i="4"/>
  <c r="BC361" i="4"/>
  <c r="BC338" i="4"/>
  <c r="BC337" i="4"/>
  <c r="BC336" i="4"/>
  <c r="BC335" i="4"/>
  <c r="BC334" i="4"/>
  <c r="BC333" i="4"/>
  <c r="BC331" i="4"/>
  <c r="BC330" i="4"/>
  <c r="BC329" i="4"/>
  <c r="AZ545" i="4"/>
  <c r="AZ544" i="4"/>
  <c r="AZ543" i="4"/>
  <c r="AZ542" i="4"/>
  <c r="AZ541" i="4"/>
  <c r="AZ540" i="4"/>
  <c r="AZ539" i="4"/>
  <c r="AZ538" i="4"/>
  <c r="AZ537" i="4"/>
  <c r="AZ536" i="4"/>
  <c r="AZ535" i="4"/>
  <c r="AZ534" i="4"/>
  <c r="AZ533" i="4"/>
  <c r="AZ532" i="4"/>
  <c r="AZ531" i="4"/>
  <c r="AZ530" i="4"/>
  <c r="AZ529" i="4"/>
  <c r="AZ528" i="4"/>
  <c r="AZ527" i="4"/>
  <c r="AZ526" i="4"/>
  <c r="AZ525" i="4"/>
  <c r="AZ524" i="4"/>
  <c r="AZ523" i="4"/>
  <c r="AZ522" i="4"/>
  <c r="AZ521" i="4"/>
  <c r="AZ504" i="4"/>
  <c r="AZ503" i="4"/>
  <c r="AZ502" i="4"/>
  <c r="AZ501" i="4"/>
  <c r="AZ486" i="4"/>
  <c r="AZ485" i="4"/>
  <c r="AZ484" i="4"/>
  <c r="AZ483" i="4"/>
  <c r="AZ482" i="4"/>
  <c r="AZ481" i="4"/>
  <c r="AZ469" i="4"/>
  <c r="AZ468" i="4"/>
  <c r="AZ467" i="4"/>
  <c r="AZ466" i="4"/>
  <c r="AZ465" i="4"/>
  <c r="AZ464" i="4"/>
  <c r="AZ462" i="4"/>
  <c r="AZ461" i="4"/>
  <c r="AZ447" i="4"/>
  <c r="AZ446" i="4"/>
  <c r="AZ445" i="4"/>
  <c r="AZ444" i="4"/>
  <c r="AZ443" i="4"/>
  <c r="AZ442" i="4"/>
  <c r="AZ441" i="4"/>
  <c r="AZ428" i="4"/>
  <c r="AZ427" i="4"/>
  <c r="AZ426" i="4"/>
  <c r="AZ425" i="4"/>
  <c r="AZ424" i="4"/>
  <c r="AZ423" i="4"/>
  <c r="AZ422" i="4"/>
  <c r="AZ412" i="4"/>
  <c r="AZ411" i="4"/>
  <c r="AZ394" i="4"/>
  <c r="AZ393" i="4"/>
  <c r="AZ392" i="4"/>
  <c r="AZ391" i="4"/>
  <c r="AZ373" i="4"/>
  <c r="AZ372" i="4"/>
  <c r="AZ371" i="4"/>
  <c r="AZ370" i="4"/>
  <c r="AZ369" i="4"/>
  <c r="AZ368" i="4"/>
  <c r="AZ367" i="4"/>
  <c r="AZ366" i="4"/>
  <c r="AZ365" i="4"/>
  <c r="AZ364" i="4"/>
  <c r="AZ363" i="4"/>
  <c r="AZ362" i="4"/>
  <c r="AZ361" i="4"/>
  <c r="AZ338" i="4"/>
  <c r="AZ337" i="4"/>
  <c r="AZ336" i="4"/>
  <c r="AZ335" i="4"/>
  <c r="AZ334" i="4"/>
  <c r="AZ333" i="4"/>
  <c r="AZ331" i="4"/>
  <c r="AZ330" i="4"/>
  <c r="AZ329" i="4"/>
  <c r="AW545" i="4"/>
  <c r="AW544" i="4"/>
  <c r="AW543" i="4"/>
  <c r="AW542" i="4"/>
  <c r="AW541" i="4"/>
  <c r="AW540" i="4"/>
  <c r="AW539" i="4"/>
  <c r="AW538" i="4"/>
  <c r="AW537" i="4"/>
  <c r="AW536" i="4"/>
  <c r="AW535" i="4"/>
  <c r="AW534" i="4"/>
  <c r="AW533" i="4"/>
  <c r="AW532" i="4"/>
  <c r="AW531" i="4"/>
  <c r="AW530" i="4"/>
  <c r="AW529" i="4"/>
  <c r="AW528" i="4"/>
  <c r="AW527" i="4"/>
  <c r="AW526" i="4"/>
  <c r="AW525" i="4"/>
  <c r="AW524" i="4"/>
  <c r="AW523" i="4"/>
  <c r="AW522" i="4"/>
  <c r="AW521" i="4"/>
  <c r="AW504" i="4"/>
  <c r="AW503" i="4"/>
  <c r="AW502" i="4"/>
  <c r="AW501" i="4"/>
  <c r="AW486" i="4"/>
  <c r="AW485" i="4"/>
  <c r="AW484" i="4"/>
  <c r="AW483" i="4"/>
  <c r="AW482" i="4"/>
  <c r="AW481" i="4"/>
  <c r="AW469" i="4"/>
  <c r="AW468" i="4"/>
  <c r="AW467" i="4"/>
  <c r="AW466" i="4"/>
  <c r="AW465" i="4"/>
  <c r="AW464" i="4"/>
  <c r="AW462" i="4"/>
  <c r="AW461" i="4"/>
  <c r="AW447" i="4"/>
  <c r="AW446" i="4"/>
  <c r="AW445" i="4"/>
  <c r="AW444" i="4"/>
  <c r="AW443" i="4"/>
  <c r="AW442" i="4"/>
  <c r="AW441" i="4"/>
  <c r="AW428" i="4"/>
  <c r="AW427" i="4"/>
  <c r="AW426" i="4"/>
  <c r="AW425" i="4"/>
  <c r="AW424" i="4"/>
  <c r="AW423" i="4"/>
  <c r="AW422" i="4"/>
  <c r="AW412" i="4"/>
  <c r="AW411" i="4"/>
  <c r="AW394" i="4"/>
  <c r="AW393" i="4"/>
  <c r="AW392" i="4"/>
  <c r="AW391" i="4"/>
  <c r="AW373" i="4"/>
  <c r="AW372" i="4"/>
  <c r="AW371" i="4"/>
  <c r="AW370" i="4"/>
  <c r="AW369" i="4"/>
  <c r="AW368" i="4"/>
  <c r="AW367" i="4"/>
  <c r="AW366" i="4"/>
  <c r="AW365" i="4"/>
  <c r="AW364" i="4"/>
  <c r="AW363" i="4"/>
  <c r="AW362" i="4"/>
  <c r="AW361" i="4"/>
  <c r="AW338" i="4"/>
  <c r="AW337" i="4"/>
  <c r="AW336" i="4"/>
  <c r="AW335" i="4"/>
  <c r="AW334" i="4"/>
  <c r="AW333" i="4"/>
  <c r="AW331" i="4"/>
  <c r="AW330" i="4"/>
  <c r="AW329" i="4"/>
  <c r="AT545" i="4"/>
  <c r="AT544" i="4"/>
  <c r="AT543" i="4"/>
  <c r="AT542" i="4"/>
  <c r="AT541" i="4"/>
  <c r="AT540" i="4"/>
  <c r="AT539" i="4"/>
  <c r="AT538" i="4"/>
  <c r="AT537" i="4"/>
  <c r="AT536" i="4"/>
  <c r="AT535" i="4"/>
  <c r="AT534" i="4"/>
  <c r="AT533" i="4"/>
  <c r="AT532" i="4"/>
  <c r="AT531" i="4"/>
  <c r="AT530" i="4"/>
  <c r="AT529" i="4"/>
  <c r="AT528" i="4"/>
  <c r="AT527" i="4"/>
  <c r="AT526" i="4"/>
  <c r="AT525" i="4"/>
  <c r="AT524" i="4"/>
  <c r="AT523" i="4"/>
  <c r="AT522" i="4"/>
  <c r="AT521" i="4"/>
  <c r="AT504" i="4"/>
  <c r="AT503" i="4"/>
  <c r="AT502" i="4"/>
  <c r="AT501" i="4"/>
  <c r="AT486" i="4"/>
  <c r="AT485" i="4"/>
  <c r="AT484" i="4"/>
  <c r="AT483" i="4"/>
  <c r="AT482" i="4"/>
  <c r="AT481" i="4"/>
  <c r="AT469" i="4"/>
  <c r="AT468" i="4"/>
  <c r="AT467" i="4"/>
  <c r="AT466" i="4"/>
  <c r="AT465" i="4"/>
  <c r="AT464" i="4"/>
  <c r="AT462" i="4"/>
  <c r="AT461" i="4"/>
  <c r="AT447" i="4"/>
  <c r="AT446" i="4"/>
  <c r="AT445" i="4"/>
  <c r="AT444" i="4"/>
  <c r="AT443" i="4"/>
  <c r="AT442" i="4"/>
  <c r="AT441" i="4"/>
  <c r="AT428" i="4"/>
  <c r="AT427" i="4"/>
  <c r="AT426" i="4"/>
  <c r="AT425" i="4"/>
  <c r="AT424" i="4"/>
  <c r="AT423" i="4"/>
  <c r="AT422" i="4"/>
  <c r="AT412" i="4"/>
  <c r="AT411" i="4"/>
  <c r="AT394" i="4"/>
  <c r="AT393" i="4"/>
  <c r="AT392" i="4"/>
  <c r="AT391" i="4"/>
  <c r="AT373" i="4"/>
  <c r="AT372" i="4"/>
  <c r="AT371" i="4"/>
  <c r="AT370" i="4"/>
  <c r="AT369" i="4"/>
  <c r="AT368" i="4"/>
  <c r="AT367" i="4"/>
  <c r="AT366" i="4"/>
  <c r="AT365" i="4"/>
  <c r="AT364" i="4"/>
  <c r="AT363" i="4"/>
  <c r="AT362" i="4"/>
  <c r="AT361" i="4"/>
  <c r="AT338" i="4"/>
  <c r="AT337" i="4"/>
  <c r="AT336" i="4"/>
  <c r="AT335" i="4"/>
  <c r="AT334" i="4"/>
  <c r="AT333" i="4"/>
  <c r="AT331" i="4"/>
  <c r="AT330" i="4"/>
  <c r="AT329" i="4"/>
  <c r="AQ545" i="4"/>
  <c r="AQ544" i="4"/>
  <c r="AQ543" i="4"/>
  <c r="AQ542" i="4"/>
  <c r="AQ541" i="4"/>
  <c r="AQ540" i="4"/>
  <c r="AQ539" i="4"/>
  <c r="AQ538" i="4"/>
  <c r="AQ537" i="4"/>
  <c r="AQ536" i="4"/>
  <c r="AQ535" i="4"/>
  <c r="AQ534" i="4"/>
  <c r="AQ533" i="4"/>
  <c r="AQ532" i="4"/>
  <c r="AQ531" i="4"/>
  <c r="AQ530" i="4"/>
  <c r="AQ529" i="4"/>
  <c r="AQ528" i="4"/>
  <c r="AQ527" i="4"/>
  <c r="AQ526" i="4"/>
  <c r="AQ525" i="4"/>
  <c r="AQ524" i="4"/>
  <c r="AQ523" i="4"/>
  <c r="AQ522" i="4"/>
  <c r="AQ521" i="4"/>
  <c r="AQ504" i="4"/>
  <c r="AQ503" i="4"/>
  <c r="AQ502" i="4"/>
  <c r="AQ501" i="4"/>
  <c r="AQ486" i="4"/>
  <c r="AQ485" i="4"/>
  <c r="AQ484" i="4"/>
  <c r="AQ483" i="4"/>
  <c r="AQ482" i="4"/>
  <c r="AQ481" i="4"/>
  <c r="AQ469" i="4"/>
  <c r="AQ468" i="4"/>
  <c r="AQ467" i="4"/>
  <c r="AQ466" i="4"/>
  <c r="AQ465" i="4"/>
  <c r="AQ464" i="4"/>
  <c r="AQ462" i="4"/>
  <c r="AQ461" i="4"/>
  <c r="AQ447" i="4"/>
  <c r="AQ446" i="4"/>
  <c r="AQ445" i="4"/>
  <c r="AQ444" i="4"/>
  <c r="AQ443" i="4"/>
  <c r="AQ442" i="4"/>
  <c r="AQ441" i="4"/>
  <c r="AQ428" i="4"/>
  <c r="AQ427" i="4"/>
  <c r="AQ426" i="4"/>
  <c r="AQ425" i="4"/>
  <c r="AQ424" i="4"/>
  <c r="AQ423" i="4"/>
  <c r="AQ422" i="4"/>
  <c r="AQ412" i="4"/>
  <c r="AQ411" i="4"/>
  <c r="AQ394" i="4"/>
  <c r="AQ393" i="4"/>
  <c r="AQ392" i="4"/>
  <c r="AQ391" i="4"/>
  <c r="AQ373" i="4"/>
  <c r="AQ372" i="4"/>
  <c r="AQ371" i="4"/>
  <c r="AQ370" i="4"/>
  <c r="AQ369" i="4"/>
  <c r="AQ368" i="4"/>
  <c r="AQ367" i="4"/>
  <c r="AQ366" i="4"/>
  <c r="AQ365" i="4"/>
  <c r="AQ364" i="4"/>
  <c r="AQ363" i="4"/>
  <c r="AQ362" i="4"/>
  <c r="AQ361" i="4"/>
  <c r="AQ338" i="4"/>
  <c r="AQ337" i="4"/>
  <c r="AQ336" i="4"/>
  <c r="AQ335" i="4"/>
  <c r="AQ334" i="4"/>
  <c r="AQ333" i="4"/>
  <c r="AQ331" i="4"/>
  <c r="AQ330" i="4"/>
  <c r="AQ329" i="4"/>
  <c r="AN545" i="4"/>
  <c r="AN544" i="4"/>
  <c r="AN543" i="4"/>
  <c r="AN542" i="4"/>
  <c r="AN541" i="4"/>
  <c r="AN540" i="4"/>
  <c r="AN539" i="4"/>
  <c r="AN538" i="4"/>
  <c r="AN537" i="4"/>
  <c r="AN536" i="4"/>
  <c r="AN535" i="4"/>
  <c r="AN534" i="4"/>
  <c r="AN533" i="4"/>
  <c r="AN532" i="4"/>
  <c r="AN531" i="4"/>
  <c r="AN530" i="4"/>
  <c r="AN529" i="4"/>
  <c r="AN528" i="4"/>
  <c r="AN527" i="4"/>
  <c r="AN526" i="4"/>
  <c r="AN525" i="4"/>
  <c r="AN524" i="4"/>
  <c r="AN523" i="4"/>
  <c r="AN522" i="4"/>
  <c r="AN521" i="4"/>
  <c r="AN504" i="4"/>
  <c r="AN503" i="4"/>
  <c r="AN502" i="4"/>
  <c r="AN501" i="4"/>
  <c r="AN486" i="4"/>
  <c r="AN485" i="4"/>
  <c r="AN484" i="4"/>
  <c r="AN483" i="4"/>
  <c r="AN482" i="4"/>
  <c r="AN481" i="4"/>
  <c r="AN469" i="4"/>
  <c r="AN468" i="4"/>
  <c r="AN467" i="4"/>
  <c r="AN466" i="4"/>
  <c r="AN465" i="4"/>
  <c r="AN464" i="4"/>
  <c r="AN462" i="4"/>
  <c r="AN461" i="4"/>
  <c r="AN447" i="4"/>
  <c r="AN446" i="4"/>
  <c r="AN445" i="4"/>
  <c r="AN444" i="4"/>
  <c r="AN443" i="4"/>
  <c r="AN442" i="4"/>
  <c r="AN441" i="4"/>
  <c r="AN428" i="4"/>
  <c r="AN427" i="4"/>
  <c r="AN426" i="4"/>
  <c r="AN425" i="4"/>
  <c r="AN424" i="4"/>
  <c r="AN423" i="4"/>
  <c r="AN422" i="4"/>
  <c r="AN412" i="4"/>
  <c r="AN411" i="4"/>
  <c r="AN394" i="4"/>
  <c r="AN393" i="4"/>
  <c r="AN392" i="4"/>
  <c r="AN391" i="4"/>
  <c r="AN373" i="4"/>
  <c r="AN372" i="4"/>
  <c r="AN371" i="4"/>
  <c r="AN370" i="4"/>
  <c r="AN369" i="4"/>
  <c r="AN368" i="4"/>
  <c r="AN367" i="4"/>
  <c r="AN366" i="4"/>
  <c r="AN365" i="4"/>
  <c r="AN364" i="4"/>
  <c r="AN363" i="4"/>
  <c r="AN362" i="4"/>
  <c r="AN361" i="4"/>
  <c r="AN338" i="4"/>
  <c r="AN337" i="4"/>
  <c r="AN336" i="4"/>
  <c r="AN335" i="4"/>
  <c r="AN334" i="4"/>
  <c r="AN333" i="4"/>
  <c r="AN331" i="4"/>
  <c r="AN330" i="4"/>
  <c r="AN329" i="4"/>
  <c r="AK545" i="4"/>
  <c r="AK544" i="4"/>
  <c r="AK543" i="4"/>
  <c r="AK542" i="4"/>
  <c r="AK541" i="4"/>
  <c r="AK540" i="4"/>
  <c r="AK539" i="4"/>
  <c r="AK538" i="4"/>
  <c r="AK537" i="4"/>
  <c r="AK536" i="4"/>
  <c r="AK535" i="4"/>
  <c r="AK534" i="4"/>
  <c r="AK533" i="4"/>
  <c r="AK532" i="4"/>
  <c r="AK531" i="4"/>
  <c r="AK530" i="4"/>
  <c r="AK529" i="4"/>
  <c r="AK528" i="4"/>
  <c r="AK527" i="4"/>
  <c r="AK526" i="4"/>
  <c r="AK525" i="4"/>
  <c r="AK524" i="4"/>
  <c r="AK523" i="4"/>
  <c r="AK522" i="4"/>
  <c r="AK521" i="4"/>
  <c r="AK504" i="4"/>
  <c r="AK503" i="4"/>
  <c r="AK502" i="4"/>
  <c r="AK501" i="4"/>
  <c r="AK486" i="4"/>
  <c r="AK485" i="4"/>
  <c r="AK484" i="4"/>
  <c r="AK483" i="4"/>
  <c r="AK482" i="4"/>
  <c r="AK481" i="4"/>
  <c r="AK469" i="4"/>
  <c r="AK468" i="4"/>
  <c r="AK467" i="4"/>
  <c r="AK466" i="4"/>
  <c r="AK465" i="4"/>
  <c r="AK464" i="4"/>
  <c r="AK462" i="4"/>
  <c r="AK461" i="4"/>
  <c r="AK447" i="4"/>
  <c r="AK446" i="4"/>
  <c r="AK445" i="4"/>
  <c r="AK444" i="4"/>
  <c r="AK443" i="4"/>
  <c r="AK442" i="4"/>
  <c r="AK441" i="4"/>
  <c r="AK428" i="4"/>
  <c r="AK427" i="4"/>
  <c r="AK426" i="4"/>
  <c r="AK425" i="4"/>
  <c r="AK424" i="4"/>
  <c r="AK423" i="4"/>
  <c r="AK422" i="4"/>
  <c r="AK412" i="4"/>
  <c r="AK411" i="4"/>
  <c r="AK394" i="4"/>
  <c r="AK393" i="4"/>
  <c r="AK392" i="4"/>
  <c r="AK391" i="4"/>
  <c r="AK373" i="4"/>
  <c r="AK372" i="4"/>
  <c r="AK371" i="4"/>
  <c r="AK370" i="4"/>
  <c r="AK369" i="4"/>
  <c r="AK368" i="4"/>
  <c r="AK367" i="4"/>
  <c r="AK366" i="4"/>
  <c r="AK365" i="4"/>
  <c r="AK364" i="4"/>
  <c r="AK363" i="4"/>
  <c r="AK362" i="4"/>
  <c r="AK361" i="4"/>
  <c r="AK338" i="4"/>
  <c r="AK337" i="4"/>
  <c r="AK336" i="4"/>
  <c r="AK335" i="4"/>
  <c r="AK334" i="4"/>
  <c r="AK333" i="4"/>
  <c r="AK331" i="4"/>
  <c r="AK330" i="4"/>
  <c r="AK329" i="4"/>
  <c r="AH545" i="4"/>
  <c r="AH544" i="4"/>
  <c r="AH543" i="4"/>
  <c r="AH542" i="4"/>
  <c r="AH541" i="4"/>
  <c r="AH540" i="4"/>
  <c r="AH539" i="4"/>
  <c r="AH538" i="4"/>
  <c r="AH537" i="4"/>
  <c r="AH536" i="4"/>
  <c r="AH535" i="4"/>
  <c r="AH534" i="4"/>
  <c r="AH533" i="4"/>
  <c r="AH532" i="4"/>
  <c r="AH531" i="4"/>
  <c r="AH530" i="4"/>
  <c r="AH529" i="4"/>
  <c r="AH528" i="4"/>
  <c r="AH527" i="4"/>
  <c r="AH526" i="4"/>
  <c r="AH525" i="4"/>
  <c r="AH524" i="4"/>
  <c r="AH523" i="4"/>
  <c r="AH522" i="4"/>
  <c r="AH521" i="4"/>
  <c r="AH504" i="4"/>
  <c r="AH503" i="4"/>
  <c r="AH502" i="4"/>
  <c r="AH501" i="4"/>
  <c r="AH486" i="4"/>
  <c r="AH485" i="4"/>
  <c r="AH484" i="4"/>
  <c r="AH483" i="4"/>
  <c r="AH482" i="4"/>
  <c r="AH481" i="4"/>
  <c r="AH469" i="4"/>
  <c r="AH468" i="4"/>
  <c r="AH467" i="4"/>
  <c r="AH466" i="4"/>
  <c r="AH465" i="4"/>
  <c r="AH464" i="4"/>
  <c r="AH462" i="4"/>
  <c r="AH461" i="4"/>
  <c r="AH447" i="4"/>
  <c r="AH446" i="4"/>
  <c r="AH445" i="4"/>
  <c r="AH444" i="4"/>
  <c r="AH443" i="4"/>
  <c r="AH442" i="4"/>
  <c r="AH441" i="4"/>
  <c r="AH428" i="4"/>
  <c r="AH427" i="4"/>
  <c r="AH426" i="4"/>
  <c r="AH425" i="4"/>
  <c r="AH424" i="4"/>
  <c r="AH423" i="4"/>
  <c r="AH422" i="4"/>
  <c r="AH412" i="4"/>
  <c r="AH411" i="4"/>
  <c r="AH394" i="4"/>
  <c r="AH393" i="4"/>
  <c r="AH392" i="4"/>
  <c r="AH391" i="4"/>
  <c r="AH373" i="4"/>
  <c r="AH372" i="4"/>
  <c r="AH371" i="4"/>
  <c r="AH370" i="4"/>
  <c r="AH369" i="4"/>
  <c r="AH368" i="4"/>
  <c r="AH367" i="4"/>
  <c r="AH366" i="4"/>
  <c r="AH365" i="4"/>
  <c r="AH364" i="4"/>
  <c r="AH363" i="4"/>
  <c r="AH362" i="4"/>
  <c r="AH361" i="4"/>
  <c r="AH338" i="4"/>
  <c r="AH337" i="4"/>
  <c r="AH336" i="4"/>
  <c r="AH335" i="4"/>
  <c r="AH334" i="4"/>
  <c r="AH333" i="4"/>
  <c r="AH331" i="4"/>
  <c r="AH330" i="4"/>
  <c r="AH329" i="4"/>
  <c r="AE545" i="4"/>
  <c r="AE544" i="4"/>
  <c r="AE543" i="4"/>
  <c r="AE542" i="4"/>
  <c r="AE541" i="4"/>
  <c r="AE540" i="4"/>
  <c r="AE539" i="4"/>
  <c r="AE538" i="4"/>
  <c r="AE537" i="4"/>
  <c r="AE536" i="4"/>
  <c r="AE535" i="4"/>
  <c r="AE534" i="4"/>
  <c r="AE533" i="4"/>
  <c r="AE532" i="4"/>
  <c r="AE531" i="4"/>
  <c r="AE530" i="4"/>
  <c r="AE529" i="4"/>
  <c r="AE528" i="4"/>
  <c r="AE527" i="4"/>
  <c r="AE526" i="4"/>
  <c r="AE525" i="4"/>
  <c r="AE524" i="4"/>
  <c r="AE523" i="4"/>
  <c r="AE522" i="4"/>
  <c r="AE521" i="4"/>
  <c r="AE504" i="4"/>
  <c r="AE503" i="4"/>
  <c r="AE502" i="4"/>
  <c r="AE501" i="4"/>
  <c r="AE486" i="4"/>
  <c r="AE485" i="4"/>
  <c r="AE484" i="4"/>
  <c r="AE483" i="4"/>
  <c r="AE482" i="4"/>
  <c r="AE481" i="4"/>
  <c r="AE469" i="4"/>
  <c r="AE468" i="4"/>
  <c r="AE467" i="4"/>
  <c r="AE466" i="4"/>
  <c r="AE465" i="4"/>
  <c r="AE464" i="4"/>
  <c r="AE462" i="4"/>
  <c r="AE461" i="4"/>
  <c r="AE447" i="4"/>
  <c r="AE446" i="4"/>
  <c r="AE445" i="4"/>
  <c r="AE444" i="4"/>
  <c r="AE443" i="4"/>
  <c r="AE442" i="4"/>
  <c r="AE441" i="4"/>
  <c r="AE428" i="4"/>
  <c r="AE427" i="4"/>
  <c r="AE426" i="4"/>
  <c r="AE425" i="4"/>
  <c r="AE424" i="4"/>
  <c r="AE423" i="4"/>
  <c r="AE422" i="4"/>
  <c r="AE412" i="4"/>
  <c r="AE411" i="4"/>
  <c r="AE394" i="4"/>
  <c r="AE393" i="4"/>
  <c r="AE392" i="4"/>
  <c r="AE391" i="4"/>
  <c r="AE373" i="4"/>
  <c r="AE372" i="4"/>
  <c r="AE371" i="4"/>
  <c r="AE370" i="4"/>
  <c r="AE369" i="4"/>
  <c r="AE368" i="4"/>
  <c r="AE367" i="4"/>
  <c r="AE366" i="4"/>
  <c r="AE365" i="4"/>
  <c r="AE364" i="4"/>
  <c r="AE363" i="4"/>
  <c r="AE362" i="4"/>
  <c r="AE361" i="4"/>
  <c r="AE338" i="4"/>
  <c r="AE337" i="4"/>
  <c r="AE336" i="4"/>
  <c r="AE335" i="4"/>
  <c r="AE334" i="4"/>
  <c r="AE333" i="4"/>
  <c r="AE331" i="4"/>
  <c r="AE330" i="4"/>
  <c r="AE329" i="4"/>
  <c r="AB545" i="4"/>
  <c r="AB544" i="4"/>
  <c r="AB543" i="4"/>
  <c r="AB542" i="4"/>
  <c r="AB541" i="4"/>
  <c r="AB540" i="4"/>
  <c r="AB539" i="4"/>
  <c r="AB538" i="4"/>
  <c r="AB537" i="4"/>
  <c r="AB536" i="4"/>
  <c r="AB535" i="4"/>
  <c r="AB534" i="4"/>
  <c r="AB533" i="4"/>
  <c r="AB532" i="4"/>
  <c r="AB531" i="4"/>
  <c r="AB530" i="4"/>
  <c r="AB529" i="4"/>
  <c r="AB528" i="4"/>
  <c r="AB527" i="4"/>
  <c r="AB526" i="4"/>
  <c r="AB525" i="4"/>
  <c r="AB524" i="4"/>
  <c r="AB523" i="4"/>
  <c r="AB522" i="4"/>
  <c r="AB521" i="4"/>
  <c r="AB504" i="4"/>
  <c r="AB503" i="4"/>
  <c r="AB502" i="4"/>
  <c r="AB501" i="4"/>
  <c r="AB486" i="4"/>
  <c r="AB485" i="4"/>
  <c r="AB484" i="4"/>
  <c r="AB483" i="4"/>
  <c r="AB482" i="4"/>
  <c r="AB481" i="4"/>
  <c r="AB469" i="4"/>
  <c r="AB468" i="4"/>
  <c r="AB467" i="4"/>
  <c r="AB466" i="4"/>
  <c r="AB465" i="4"/>
  <c r="AB464" i="4"/>
  <c r="AB462" i="4"/>
  <c r="AB461" i="4"/>
  <c r="AB447" i="4"/>
  <c r="AB446" i="4"/>
  <c r="AB445" i="4"/>
  <c r="AB444" i="4"/>
  <c r="AB443" i="4"/>
  <c r="AB442" i="4"/>
  <c r="AB441" i="4"/>
  <c r="AB428" i="4"/>
  <c r="AB427" i="4"/>
  <c r="AB426" i="4"/>
  <c r="AB425" i="4"/>
  <c r="AB424" i="4"/>
  <c r="AB423" i="4"/>
  <c r="AB422" i="4"/>
  <c r="AB412" i="4"/>
  <c r="AB411" i="4"/>
  <c r="AB394" i="4"/>
  <c r="AB393" i="4"/>
  <c r="AB392" i="4"/>
  <c r="AB391" i="4"/>
  <c r="AB373" i="4"/>
  <c r="AB372" i="4"/>
  <c r="AB371" i="4"/>
  <c r="AB370" i="4"/>
  <c r="AB369" i="4"/>
  <c r="AB368" i="4"/>
  <c r="AB367" i="4"/>
  <c r="AB366" i="4"/>
  <c r="AB365" i="4"/>
  <c r="AB364" i="4"/>
  <c r="AB363" i="4"/>
  <c r="AB362" i="4"/>
  <c r="AB361" i="4"/>
  <c r="AB338" i="4"/>
  <c r="AB337" i="4"/>
  <c r="AB336" i="4"/>
  <c r="AB335" i="4"/>
  <c r="AB334" i="4"/>
  <c r="AB333" i="4"/>
  <c r="AB331" i="4"/>
  <c r="AB330" i="4"/>
  <c r="AB329" i="4"/>
  <c r="Y545" i="4"/>
  <c r="Y544" i="4"/>
  <c r="Y543" i="4"/>
  <c r="Y542" i="4"/>
  <c r="Y541" i="4"/>
  <c r="Y540" i="4"/>
  <c r="Y539" i="4"/>
  <c r="Y538" i="4"/>
  <c r="Y537" i="4"/>
  <c r="Y536" i="4"/>
  <c r="Y535" i="4"/>
  <c r="Y534" i="4"/>
  <c r="Y533" i="4"/>
  <c r="Y532" i="4"/>
  <c r="Y531" i="4"/>
  <c r="Y530" i="4"/>
  <c r="Y529" i="4"/>
  <c r="Y528" i="4"/>
  <c r="Y527" i="4"/>
  <c r="Y526" i="4"/>
  <c r="Y525" i="4"/>
  <c r="Y524" i="4"/>
  <c r="Y523" i="4"/>
  <c r="Y522" i="4"/>
  <c r="Y521" i="4"/>
  <c r="Y504" i="4"/>
  <c r="Y503" i="4"/>
  <c r="Y502" i="4"/>
  <c r="Y501" i="4"/>
  <c r="Y486" i="4"/>
  <c r="Y485" i="4"/>
  <c r="Y484" i="4"/>
  <c r="Y483" i="4"/>
  <c r="Y482" i="4"/>
  <c r="Y481" i="4"/>
  <c r="Y469" i="4"/>
  <c r="Y468" i="4"/>
  <c r="Y467" i="4"/>
  <c r="Y466" i="4"/>
  <c r="Y465" i="4"/>
  <c r="Y464" i="4"/>
  <c r="Y462" i="4"/>
  <c r="Y461" i="4"/>
  <c r="Y447" i="4"/>
  <c r="Y446" i="4"/>
  <c r="Y445" i="4"/>
  <c r="Y444" i="4"/>
  <c r="Y443" i="4"/>
  <c r="Y442" i="4"/>
  <c r="Y441" i="4"/>
  <c r="Y428" i="4"/>
  <c r="Y427" i="4"/>
  <c r="Y426" i="4"/>
  <c r="Y425" i="4"/>
  <c r="Y424" i="4"/>
  <c r="Y423" i="4"/>
  <c r="Y422" i="4"/>
  <c r="Y412" i="4"/>
  <c r="Y411" i="4"/>
  <c r="Y394" i="4"/>
  <c r="Y393" i="4"/>
  <c r="Y392" i="4"/>
  <c r="Y391" i="4"/>
  <c r="Y373" i="4"/>
  <c r="Y372" i="4"/>
  <c r="Y371" i="4"/>
  <c r="Y370" i="4"/>
  <c r="Y369" i="4"/>
  <c r="Y368" i="4"/>
  <c r="Y367" i="4"/>
  <c r="Y366" i="4"/>
  <c r="Y365" i="4"/>
  <c r="Y364" i="4"/>
  <c r="Y363" i="4"/>
  <c r="Y362" i="4"/>
  <c r="Y361" i="4"/>
  <c r="Y338" i="4"/>
  <c r="Y337" i="4"/>
  <c r="Y336" i="4"/>
  <c r="Y335" i="4"/>
  <c r="Y334" i="4"/>
  <c r="Y333" i="4"/>
  <c r="Y331" i="4"/>
  <c r="Y330" i="4"/>
  <c r="Y329" i="4"/>
  <c r="V545" i="4"/>
  <c r="V544" i="4"/>
  <c r="V543" i="4"/>
  <c r="V542" i="4"/>
  <c r="V541" i="4"/>
  <c r="V540" i="4"/>
  <c r="V539" i="4"/>
  <c r="V538" i="4"/>
  <c r="V537" i="4"/>
  <c r="V536" i="4"/>
  <c r="V535" i="4"/>
  <c r="V534" i="4"/>
  <c r="V533" i="4"/>
  <c r="V532" i="4"/>
  <c r="V531" i="4"/>
  <c r="V530" i="4"/>
  <c r="V529" i="4"/>
  <c r="V528" i="4"/>
  <c r="V527" i="4"/>
  <c r="V526" i="4"/>
  <c r="V525" i="4"/>
  <c r="V524" i="4"/>
  <c r="V523" i="4"/>
  <c r="V522" i="4"/>
  <c r="V521" i="4"/>
  <c r="V504" i="4"/>
  <c r="V503" i="4"/>
  <c r="V502" i="4"/>
  <c r="V501" i="4"/>
  <c r="V486" i="4"/>
  <c r="V485" i="4"/>
  <c r="V484" i="4"/>
  <c r="V483" i="4"/>
  <c r="V482" i="4"/>
  <c r="V481" i="4"/>
  <c r="V469" i="4"/>
  <c r="V468" i="4"/>
  <c r="V467" i="4"/>
  <c r="V466" i="4"/>
  <c r="V465" i="4"/>
  <c r="V464" i="4"/>
  <c r="V462" i="4"/>
  <c r="V461" i="4"/>
  <c r="V447" i="4"/>
  <c r="V446" i="4"/>
  <c r="V445" i="4"/>
  <c r="V444" i="4"/>
  <c r="V443" i="4"/>
  <c r="V442" i="4"/>
  <c r="V441" i="4"/>
  <c r="V428" i="4"/>
  <c r="V427" i="4"/>
  <c r="V426" i="4"/>
  <c r="V425" i="4"/>
  <c r="V424" i="4"/>
  <c r="V423" i="4"/>
  <c r="V422" i="4"/>
  <c r="V412" i="4"/>
  <c r="V411" i="4"/>
  <c r="V394" i="4"/>
  <c r="V393" i="4"/>
  <c r="V392" i="4"/>
  <c r="V391" i="4"/>
  <c r="V373" i="4"/>
  <c r="V372" i="4"/>
  <c r="V371" i="4"/>
  <c r="V370" i="4"/>
  <c r="V369" i="4"/>
  <c r="V368" i="4"/>
  <c r="V367" i="4"/>
  <c r="V366" i="4"/>
  <c r="V365" i="4"/>
  <c r="V364" i="4"/>
  <c r="V363" i="4"/>
  <c r="V362" i="4"/>
  <c r="V361" i="4"/>
  <c r="V338" i="4"/>
  <c r="V337" i="4"/>
  <c r="V336" i="4"/>
  <c r="V335" i="4"/>
  <c r="V334" i="4"/>
  <c r="V333" i="4"/>
  <c r="V331" i="4"/>
  <c r="V330" i="4"/>
  <c r="V329" i="4"/>
  <c r="S545" i="4"/>
  <c r="S544" i="4"/>
  <c r="S543" i="4"/>
  <c r="S542" i="4"/>
  <c r="S541" i="4"/>
  <c r="S540" i="4"/>
  <c r="S539" i="4"/>
  <c r="S538" i="4"/>
  <c r="S537" i="4"/>
  <c r="S536" i="4"/>
  <c r="S535" i="4"/>
  <c r="S534" i="4"/>
  <c r="S533" i="4"/>
  <c r="S532" i="4"/>
  <c r="S531" i="4"/>
  <c r="S530" i="4"/>
  <c r="S529" i="4"/>
  <c r="S528" i="4"/>
  <c r="S527" i="4"/>
  <c r="S526" i="4"/>
  <c r="S525" i="4"/>
  <c r="S524" i="4"/>
  <c r="S523" i="4"/>
  <c r="S522" i="4"/>
  <c r="S521" i="4"/>
  <c r="S504" i="4"/>
  <c r="S503" i="4"/>
  <c r="S502" i="4"/>
  <c r="S501" i="4"/>
  <c r="S486" i="4"/>
  <c r="S485" i="4"/>
  <c r="S484" i="4"/>
  <c r="S483" i="4"/>
  <c r="S482" i="4"/>
  <c r="S481" i="4"/>
  <c r="S469" i="4"/>
  <c r="S468" i="4"/>
  <c r="S467" i="4"/>
  <c r="S466" i="4"/>
  <c r="S465" i="4"/>
  <c r="S464" i="4"/>
  <c r="S462" i="4"/>
  <c r="S461" i="4"/>
  <c r="S447" i="4"/>
  <c r="S446" i="4"/>
  <c r="S445" i="4"/>
  <c r="S444" i="4"/>
  <c r="S443" i="4"/>
  <c r="S442" i="4"/>
  <c r="S441" i="4"/>
  <c r="S428" i="4"/>
  <c r="S427" i="4"/>
  <c r="S426" i="4"/>
  <c r="S425" i="4"/>
  <c r="S424" i="4"/>
  <c r="S423" i="4"/>
  <c r="S422" i="4"/>
  <c r="S412" i="4"/>
  <c r="S411" i="4"/>
  <c r="S394" i="4"/>
  <c r="S393" i="4"/>
  <c r="S392" i="4"/>
  <c r="S391" i="4"/>
  <c r="S373" i="4"/>
  <c r="S372" i="4"/>
  <c r="S371" i="4"/>
  <c r="S370" i="4"/>
  <c r="S369" i="4"/>
  <c r="S368" i="4"/>
  <c r="S367" i="4"/>
  <c r="S366" i="4"/>
  <c r="S365" i="4"/>
  <c r="S364" i="4"/>
  <c r="S363" i="4"/>
  <c r="S362" i="4"/>
  <c r="S361" i="4"/>
  <c r="S338" i="4"/>
  <c r="S337" i="4"/>
  <c r="S336" i="4"/>
  <c r="S335" i="4"/>
  <c r="S334" i="4"/>
  <c r="S333" i="4"/>
  <c r="S331" i="4"/>
  <c r="S330" i="4"/>
  <c r="S329" i="4"/>
  <c r="P545" i="4"/>
  <c r="P544" i="4"/>
  <c r="P543" i="4"/>
  <c r="P542" i="4"/>
  <c r="P541" i="4"/>
  <c r="P540" i="4"/>
  <c r="P539" i="4"/>
  <c r="P538" i="4"/>
  <c r="P537" i="4"/>
  <c r="P536" i="4"/>
  <c r="P535" i="4"/>
  <c r="P534" i="4"/>
  <c r="P533" i="4"/>
  <c r="P532" i="4"/>
  <c r="P531" i="4"/>
  <c r="P530" i="4"/>
  <c r="P529" i="4"/>
  <c r="P528" i="4"/>
  <c r="P527" i="4"/>
  <c r="P526" i="4"/>
  <c r="P525" i="4"/>
  <c r="P524" i="4"/>
  <c r="P523" i="4"/>
  <c r="P522" i="4"/>
  <c r="P521" i="4"/>
  <c r="P504" i="4"/>
  <c r="P503" i="4"/>
  <c r="P502" i="4"/>
  <c r="P501" i="4"/>
  <c r="P486" i="4"/>
  <c r="P485" i="4"/>
  <c r="P484" i="4"/>
  <c r="P483" i="4"/>
  <c r="P482" i="4"/>
  <c r="P481" i="4"/>
  <c r="P469" i="4"/>
  <c r="P468" i="4"/>
  <c r="P467" i="4"/>
  <c r="P466" i="4"/>
  <c r="P465" i="4"/>
  <c r="P464" i="4"/>
  <c r="P462" i="4"/>
  <c r="P461" i="4"/>
  <c r="P447" i="4"/>
  <c r="P446" i="4"/>
  <c r="P445" i="4"/>
  <c r="P444" i="4"/>
  <c r="P443" i="4"/>
  <c r="P442" i="4"/>
  <c r="P441" i="4"/>
  <c r="P428" i="4"/>
  <c r="P427" i="4"/>
  <c r="P426" i="4"/>
  <c r="P425" i="4"/>
  <c r="P424" i="4"/>
  <c r="P423" i="4"/>
  <c r="P422" i="4"/>
  <c r="P412" i="4"/>
  <c r="P411" i="4"/>
  <c r="P394" i="4"/>
  <c r="P393" i="4"/>
  <c r="P392" i="4"/>
  <c r="P391" i="4"/>
  <c r="P373" i="4"/>
  <c r="P372" i="4"/>
  <c r="P371" i="4"/>
  <c r="P370" i="4"/>
  <c r="P369" i="4"/>
  <c r="P368" i="4"/>
  <c r="P367" i="4"/>
  <c r="P366" i="4"/>
  <c r="P365" i="4"/>
  <c r="P364" i="4"/>
  <c r="P363" i="4"/>
  <c r="P362" i="4"/>
  <c r="P361" i="4"/>
  <c r="P338" i="4"/>
  <c r="P337" i="4"/>
  <c r="P336" i="4"/>
  <c r="P335" i="4"/>
  <c r="P334" i="4"/>
  <c r="P333" i="4"/>
  <c r="P331" i="4"/>
  <c r="P330" i="4"/>
  <c r="P329" i="4"/>
  <c r="M545" i="4"/>
  <c r="M544" i="4"/>
  <c r="M543" i="4"/>
  <c r="M542" i="4"/>
  <c r="M541" i="4"/>
  <c r="M540" i="4"/>
  <c r="M539" i="4"/>
  <c r="M538" i="4"/>
  <c r="M537" i="4"/>
  <c r="M536" i="4"/>
  <c r="M535" i="4"/>
  <c r="M534" i="4"/>
  <c r="M533" i="4"/>
  <c r="M532" i="4"/>
  <c r="M531" i="4"/>
  <c r="M530" i="4"/>
  <c r="M529" i="4"/>
  <c r="M528" i="4"/>
  <c r="M527" i="4"/>
  <c r="M526" i="4"/>
  <c r="M525" i="4"/>
  <c r="M524" i="4"/>
  <c r="M523" i="4"/>
  <c r="M522" i="4"/>
  <c r="M521" i="4"/>
  <c r="M504" i="4"/>
  <c r="M503" i="4"/>
  <c r="M502" i="4"/>
  <c r="M501" i="4"/>
  <c r="M486" i="4"/>
  <c r="M485" i="4"/>
  <c r="M484" i="4"/>
  <c r="M483" i="4"/>
  <c r="M482" i="4"/>
  <c r="M481" i="4"/>
  <c r="M469" i="4"/>
  <c r="M468" i="4"/>
  <c r="M467" i="4"/>
  <c r="M466" i="4"/>
  <c r="M465" i="4"/>
  <c r="M464" i="4"/>
  <c r="M462" i="4"/>
  <c r="M461" i="4"/>
  <c r="M447" i="4"/>
  <c r="M446" i="4"/>
  <c r="M445" i="4"/>
  <c r="M444" i="4"/>
  <c r="M443" i="4"/>
  <c r="M442" i="4"/>
  <c r="M441" i="4"/>
  <c r="M428" i="4"/>
  <c r="M427" i="4"/>
  <c r="M426" i="4"/>
  <c r="M425" i="4"/>
  <c r="M424" i="4"/>
  <c r="M423" i="4"/>
  <c r="M422" i="4"/>
  <c r="M412" i="4"/>
  <c r="M411" i="4"/>
  <c r="M394" i="4"/>
  <c r="M393" i="4"/>
  <c r="M392" i="4"/>
  <c r="M391" i="4"/>
  <c r="M373" i="4"/>
  <c r="M372" i="4"/>
  <c r="M361" i="4"/>
  <c r="M329" i="4"/>
  <c r="M371" i="4"/>
  <c r="M370" i="4"/>
  <c r="M369" i="4"/>
  <c r="M368" i="4"/>
  <c r="M367" i="4"/>
  <c r="M366" i="4"/>
  <c r="M365" i="4"/>
  <c r="M364" i="4"/>
  <c r="M363" i="4"/>
  <c r="M362" i="4"/>
  <c r="M338" i="4"/>
  <c r="M337" i="4"/>
  <c r="M336" i="4"/>
  <c r="M335" i="4"/>
  <c r="M334" i="4"/>
  <c r="M333" i="4"/>
  <c r="M331" i="4"/>
  <c r="M330" i="4"/>
  <c r="BG394" i="4"/>
  <c r="BG393" i="4"/>
  <c r="BG392" i="4"/>
  <c r="BG391" i="4"/>
  <c r="BD394" i="4"/>
  <c r="BD393" i="4"/>
  <c r="BD392" i="4"/>
  <c r="BD391" i="4"/>
  <c r="BA394" i="4"/>
  <c r="BA393" i="4"/>
  <c r="BA392" i="4"/>
  <c r="BA391" i="4"/>
  <c r="AX394" i="4"/>
  <c r="AX393" i="4"/>
  <c r="AX392" i="4"/>
  <c r="AX391" i="4"/>
  <c r="AU394" i="4"/>
  <c r="AU393" i="4"/>
  <c r="AU392" i="4"/>
  <c r="AU391" i="4"/>
  <c r="AR394" i="4"/>
  <c r="AR393" i="4"/>
  <c r="AR392" i="4"/>
  <c r="AR391" i="4"/>
  <c r="AO394" i="4"/>
  <c r="AO393" i="4"/>
  <c r="AO392" i="4"/>
  <c r="AO391" i="4"/>
  <c r="AL394" i="4"/>
  <c r="AL393" i="4"/>
  <c r="AL392" i="4"/>
  <c r="AL391" i="4"/>
  <c r="AI394" i="4"/>
  <c r="AI393" i="4"/>
  <c r="AI392" i="4"/>
  <c r="AI391" i="4"/>
  <c r="AF394" i="4"/>
  <c r="AF393" i="4"/>
  <c r="AF392" i="4"/>
  <c r="AF391" i="4"/>
  <c r="AC394" i="4"/>
  <c r="AC393" i="4"/>
  <c r="AC392" i="4"/>
  <c r="AC391" i="4"/>
  <c r="Z394" i="4"/>
  <c r="Z393" i="4"/>
  <c r="Z392" i="4"/>
  <c r="Z391" i="4"/>
  <c r="W394" i="4"/>
  <c r="W393" i="4"/>
  <c r="W392" i="4"/>
  <c r="W391" i="4"/>
  <c r="T394" i="4"/>
  <c r="T393" i="4"/>
  <c r="T392" i="4"/>
  <c r="T391" i="4"/>
  <c r="Q394" i="4"/>
  <c r="Q393" i="4"/>
  <c r="Q392" i="4"/>
  <c r="Q391" i="4"/>
  <c r="N394" i="4"/>
  <c r="N393" i="4"/>
  <c r="N392" i="4"/>
  <c r="N391" i="4"/>
  <c r="K394" i="4"/>
  <c r="BJ394" i="4" s="1"/>
  <c r="BK394" i="4" s="1"/>
  <c r="BL394" i="4" s="1"/>
  <c r="K393" i="4"/>
  <c r="BJ393" i="4" s="1"/>
  <c r="BK393" i="4" s="1"/>
  <c r="BL393" i="4" s="1"/>
  <c r="K392" i="4"/>
  <c r="BJ392" i="4" s="1"/>
  <c r="BK392" i="4" s="1"/>
  <c r="BL392" i="4" s="1"/>
  <c r="K391" i="4"/>
  <c r="BJ391" i="4" s="1"/>
  <c r="BK391" i="4" s="1"/>
  <c r="BL391" i="4" s="1"/>
  <c r="BG371" i="4"/>
  <c r="BG370" i="4"/>
  <c r="BG369" i="4"/>
  <c r="BG368" i="4"/>
  <c r="BG367" i="4"/>
  <c r="BG366" i="4"/>
  <c r="BG365" i="4"/>
  <c r="BG364" i="4"/>
  <c r="BG363" i="4"/>
  <c r="BG362" i="4"/>
  <c r="BD371" i="4"/>
  <c r="BD370" i="4"/>
  <c r="BD369" i="4"/>
  <c r="BD368" i="4"/>
  <c r="BD367" i="4"/>
  <c r="BD366" i="4"/>
  <c r="BD365" i="4"/>
  <c r="BD364" i="4"/>
  <c r="BD363" i="4"/>
  <c r="BD362" i="4"/>
  <c r="BA371" i="4"/>
  <c r="BA370" i="4"/>
  <c r="BA369" i="4"/>
  <c r="BA368" i="4"/>
  <c r="BA367" i="4"/>
  <c r="BA366" i="4"/>
  <c r="BA365" i="4"/>
  <c r="BA364" i="4"/>
  <c r="BA363" i="4"/>
  <c r="BA362" i="4"/>
  <c r="AX371" i="4"/>
  <c r="AX370" i="4"/>
  <c r="AX369" i="4"/>
  <c r="AX368" i="4"/>
  <c r="AX367" i="4"/>
  <c r="AX366" i="4"/>
  <c r="AX365" i="4"/>
  <c r="AX364" i="4"/>
  <c r="AX363" i="4"/>
  <c r="AX362" i="4"/>
  <c r="AU371" i="4"/>
  <c r="AU370" i="4"/>
  <c r="AU369" i="4"/>
  <c r="AU368" i="4"/>
  <c r="AU367" i="4"/>
  <c r="AU366" i="4"/>
  <c r="AU365" i="4"/>
  <c r="AU364" i="4"/>
  <c r="AU363" i="4"/>
  <c r="AU362" i="4"/>
  <c r="AR371" i="4"/>
  <c r="AR370" i="4"/>
  <c r="AR369" i="4"/>
  <c r="AR368" i="4"/>
  <c r="AR367" i="4"/>
  <c r="AR366" i="4"/>
  <c r="AR365" i="4"/>
  <c r="AR364" i="4"/>
  <c r="AR363" i="4"/>
  <c r="AR362" i="4"/>
  <c r="AO371" i="4"/>
  <c r="AO370" i="4"/>
  <c r="AO369" i="4"/>
  <c r="AO368" i="4"/>
  <c r="AO367" i="4"/>
  <c r="AO366" i="4"/>
  <c r="AO365" i="4"/>
  <c r="AO364" i="4"/>
  <c r="AO363" i="4"/>
  <c r="AO362" i="4"/>
  <c r="AL371" i="4"/>
  <c r="AL370" i="4"/>
  <c r="AL369" i="4"/>
  <c r="AL368" i="4"/>
  <c r="AL367" i="4"/>
  <c r="AL366" i="4"/>
  <c r="AL365" i="4"/>
  <c r="AL364" i="4"/>
  <c r="AL363" i="4"/>
  <c r="AL362" i="4"/>
  <c r="AI371" i="4"/>
  <c r="AI370" i="4"/>
  <c r="AI369" i="4"/>
  <c r="AI368" i="4"/>
  <c r="AI367" i="4"/>
  <c r="AI366" i="4"/>
  <c r="AI365" i="4"/>
  <c r="AI364" i="4"/>
  <c r="AI363" i="4"/>
  <c r="AI362" i="4"/>
  <c r="AF371" i="4"/>
  <c r="AF370" i="4"/>
  <c r="AF369" i="4"/>
  <c r="AF368" i="4"/>
  <c r="AF367" i="4"/>
  <c r="AF366" i="4"/>
  <c r="AF365" i="4"/>
  <c r="AF364" i="4"/>
  <c r="AF363" i="4"/>
  <c r="AF362" i="4"/>
  <c r="AC371" i="4"/>
  <c r="AC370" i="4"/>
  <c r="AC369" i="4"/>
  <c r="AC368" i="4"/>
  <c r="AC367" i="4"/>
  <c r="AC366" i="4"/>
  <c r="AC365" i="4"/>
  <c r="AC364" i="4"/>
  <c r="AC363" i="4"/>
  <c r="AC362" i="4"/>
  <c r="Z371" i="4"/>
  <c r="Z370" i="4"/>
  <c r="Z369" i="4"/>
  <c r="Z368" i="4"/>
  <c r="Z367" i="4"/>
  <c r="Z366" i="4"/>
  <c r="Z365" i="4"/>
  <c r="Z364" i="4"/>
  <c r="Z363" i="4"/>
  <c r="Z362" i="4"/>
  <c r="W371" i="4"/>
  <c r="W370" i="4"/>
  <c r="W369" i="4"/>
  <c r="W368" i="4"/>
  <c r="W367" i="4"/>
  <c r="W366" i="4"/>
  <c r="W365" i="4"/>
  <c r="W364" i="4"/>
  <c r="W363" i="4"/>
  <c r="W362" i="4"/>
  <c r="T371" i="4"/>
  <c r="T370" i="4"/>
  <c r="T369" i="4"/>
  <c r="T368" i="4"/>
  <c r="T367" i="4"/>
  <c r="T366" i="4"/>
  <c r="T365" i="4"/>
  <c r="T364" i="4"/>
  <c r="T363" i="4"/>
  <c r="T362" i="4"/>
  <c r="Q371" i="4"/>
  <c r="Q370" i="4"/>
  <c r="Q369" i="4"/>
  <c r="Q368" i="4"/>
  <c r="Q367" i="4"/>
  <c r="Q366" i="4"/>
  <c r="Q365" i="4"/>
  <c r="Q364" i="4"/>
  <c r="Q363" i="4"/>
  <c r="Q362" i="4"/>
  <c r="N371" i="4"/>
  <c r="N370" i="4"/>
  <c r="N369" i="4"/>
  <c r="N368" i="4"/>
  <c r="N367" i="4"/>
  <c r="N366" i="4"/>
  <c r="N365" i="4"/>
  <c r="N364" i="4"/>
  <c r="N363" i="4"/>
  <c r="N362" i="4"/>
  <c r="K371" i="4"/>
  <c r="K370" i="4"/>
  <c r="K369" i="4"/>
  <c r="K368" i="4"/>
  <c r="K367" i="4"/>
  <c r="K366" i="4"/>
  <c r="K365" i="4"/>
  <c r="K364" i="4"/>
  <c r="K363" i="4"/>
  <c r="K362" i="4"/>
  <c r="BG338" i="4"/>
  <c r="BG337" i="4"/>
  <c r="BG336" i="4"/>
  <c r="BG335" i="4"/>
  <c r="BG334" i="4"/>
  <c r="BG333" i="4"/>
  <c r="BG331" i="4"/>
  <c r="BG330" i="4"/>
  <c r="BD338" i="4"/>
  <c r="BD337" i="4"/>
  <c r="BD336" i="4"/>
  <c r="BD335" i="4"/>
  <c r="BD334" i="4"/>
  <c r="BD333" i="4"/>
  <c r="BD331" i="4"/>
  <c r="BD330" i="4"/>
  <c r="BA338" i="4"/>
  <c r="BA337" i="4"/>
  <c r="BA336" i="4"/>
  <c r="BA335" i="4"/>
  <c r="BA334" i="4"/>
  <c r="BA333" i="4"/>
  <c r="BA331" i="4"/>
  <c r="BA330" i="4"/>
  <c r="AX338" i="4"/>
  <c r="AX337" i="4"/>
  <c r="AX336" i="4"/>
  <c r="AX335" i="4"/>
  <c r="AX334" i="4"/>
  <c r="AX333" i="4"/>
  <c r="AX331" i="4"/>
  <c r="AX330" i="4"/>
  <c r="AU338" i="4"/>
  <c r="AU337" i="4"/>
  <c r="AU336" i="4"/>
  <c r="AU335" i="4"/>
  <c r="AU334" i="4"/>
  <c r="AU333" i="4"/>
  <c r="AU331" i="4"/>
  <c r="AU330" i="4"/>
  <c r="AR338" i="4"/>
  <c r="AR337" i="4"/>
  <c r="AR336" i="4"/>
  <c r="AR335" i="4"/>
  <c r="AR334" i="4"/>
  <c r="AR333" i="4"/>
  <c r="AR331" i="4"/>
  <c r="AR330" i="4"/>
  <c r="AO338" i="4"/>
  <c r="AO337" i="4"/>
  <c r="AO336" i="4"/>
  <c r="AO335" i="4"/>
  <c r="AO334" i="4"/>
  <c r="AO333" i="4"/>
  <c r="AO331" i="4"/>
  <c r="AO330" i="4"/>
  <c r="AL338" i="4"/>
  <c r="AL337" i="4"/>
  <c r="AL336" i="4"/>
  <c r="AL335" i="4"/>
  <c r="AL334" i="4"/>
  <c r="AL333" i="4"/>
  <c r="AL331" i="4"/>
  <c r="AL330" i="4"/>
  <c r="AI338" i="4"/>
  <c r="AI337" i="4"/>
  <c r="AI336" i="4"/>
  <c r="AI335" i="4"/>
  <c r="AI334" i="4"/>
  <c r="AI333" i="4"/>
  <c r="AI331" i="4"/>
  <c r="AI330" i="4"/>
  <c r="AF338" i="4"/>
  <c r="AF337" i="4"/>
  <c r="AF336" i="4"/>
  <c r="AF335" i="4"/>
  <c r="AF334" i="4"/>
  <c r="AF333" i="4"/>
  <c r="AF331" i="4"/>
  <c r="AF330" i="4"/>
  <c r="AC338" i="4"/>
  <c r="AC337" i="4"/>
  <c r="AC336" i="4"/>
  <c r="AC335" i="4"/>
  <c r="AC334" i="4"/>
  <c r="AC333" i="4"/>
  <c r="AC331" i="4"/>
  <c r="AC330" i="4"/>
  <c r="Z338" i="4"/>
  <c r="Z337" i="4"/>
  <c r="Z336" i="4"/>
  <c r="Z335" i="4"/>
  <c r="Z334" i="4"/>
  <c r="Z333" i="4"/>
  <c r="Z331" i="4"/>
  <c r="Z330" i="4"/>
  <c r="W338" i="4"/>
  <c r="W337" i="4"/>
  <c r="W336" i="4"/>
  <c r="W335" i="4"/>
  <c r="W334" i="4"/>
  <c r="W333" i="4"/>
  <c r="W331" i="4"/>
  <c r="W330" i="4"/>
  <c r="T338" i="4"/>
  <c r="T337" i="4"/>
  <c r="T336" i="4"/>
  <c r="T335" i="4"/>
  <c r="T334" i="4"/>
  <c r="T333" i="4"/>
  <c r="T331" i="4"/>
  <c r="T330" i="4"/>
  <c r="Q338" i="4"/>
  <c r="Q337" i="4"/>
  <c r="Q336" i="4"/>
  <c r="Q335" i="4"/>
  <c r="Q334" i="4"/>
  <c r="Q333" i="4"/>
  <c r="Q331" i="4"/>
  <c r="Q330" i="4"/>
  <c r="N338" i="4"/>
  <c r="N337" i="4"/>
  <c r="N336" i="4"/>
  <c r="N335" i="4"/>
  <c r="N334" i="4"/>
  <c r="N333" i="4"/>
  <c r="N331" i="4"/>
  <c r="N330" i="4"/>
  <c r="K338" i="4"/>
  <c r="BJ338" i="4" s="1"/>
  <c r="BK338" i="4" s="1"/>
  <c r="BL338" i="4" s="1"/>
  <c r="K337" i="4"/>
  <c r="BJ337" i="4" s="1"/>
  <c r="BK337" i="4" s="1"/>
  <c r="BL337" i="4" s="1"/>
  <c r="K336" i="4"/>
  <c r="BJ336" i="4" s="1"/>
  <c r="BK336" i="4" s="1"/>
  <c r="BL336" i="4" s="1"/>
  <c r="K335" i="4"/>
  <c r="BJ335" i="4" s="1"/>
  <c r="BK335" i="4" s="1"/>
  <c r="BL335" i="4" s="1"/>
  <c r="K334" i="4"/>
  <c r="BJ334" i="4" s="1"/>
  <c r="BK334" i="4" s="1"/>
  <c r="BL334" i="4" s="1"/>
  <c r="K333" i="4"/>
  <c r="BJ333" i="4" s="1"/>
  <c r="BK333" i="4" s="1"/>
  <c r="BL333" i="4" s="1"/>
  <c r="K331" i="4"/>
  <c r="BJ331" i="4" s="1"/>
  <c r="BK331" i="4" s="1"/>
  <c r="BL331" i="4" s="1"/>
  <c r="K330" i="4"/>
  <c r="BJ330" i="4" s="1"/>
  <c r="BK330" i="4" s="1"/>
  <c r="BL330" i="4" s="1"/>
  <c r="D46" i="9" l="1"/>
  <c r="BJ362" i="4"/>
  <c r="BK362" i="4" s="1"/>
  <c r="BL362" i="4" s="1"/>
  <c r="BJ366" i="4"/>
  <c r="BK366" i="4" s="1"/>
  <c r="BL366" i="4" s="1"/>
  <c r="BJ370" i="4"/>
  <c r="BK370" i="4" s="1"/>
  <c r="BL370" i="4" s="1"/>
  <c r="D29" i="9"/>
  <c r="D57" i="9"/>
  <c r="D58" i="9"/>
  <c r="D56" i="9"/>
  <c r="D49" i="9"/>
  <c r="D54" i="9"/>
  <c r="D45" i="9"/>
  <c r="D53" i="9"/>
  <c r="D44" i="9"/>
  <c r="D50" i="9"/>
  <c r="D52" i="9"/>
  <c r="BJ363" i="4"/>
  <c r="BK363" i="4" s="1"/>
  <c r="BL363" i="4" s="1"/>
  <c r="BJ367" i="4"/>
  <c r="BK367" i="4" s="1"/>
  <c r="BL367" i="4" s="1"/>
  <c r="BJ371" i="4"/>
  <c r="BK371" i="4" s="1"/>
  <c r="BL371" i="4" s="1"/>
  <c r="D43" i="9"/>
  <c r="E8" i="17"/>
  <c r="E38" i="9"/>
  <c r="E10" i="22"/>
  <c r="E35" i="9"/>
  <c r="F10" i="22"/>
  <c r="F35" i="9"/>
  <c r="BO572" i="4"/>
  <c r="BL572" i="4"/>
  <c r="BU572" i="4"/>
  <c r="BR572" i="4"/>
  <c r="BS336" i="4"/>
  <c r="BT336" i="4" s="1"/>
  <c r="BU336" i="4" s="1"/>
  <c r="BP331" i="4"/>
  <c r="BQ331" i="4" s="1"/>
  <c r="BR331" i="4" s="1"/>
  <c r="BS367" i="4"/>
  <c r="BT367" i="4" s="1"/>
  <c r="BU367" i="4" s="1"/>
  <c r="BP371" i="4"/>
  <c r="BQ371" i="4" s="1"/>
  <c r="BR371" i="4" s="1"/>
  <c r="BM363" i="4"/>
  <c r="BN363" i="4" s="1"/>
  <c r="BO363" i="4" s="1"/>
  <c r="BS394" i="4"/>
  <c r="BT394" i="4" s="1"/>
  <c r="BU394" i="4" s="1"/>
  <c r="BM394" i="4"/>
  <c r="BN394" i="4" s="1"/>
  <c r="BO394" i="4" s="1"/>
  <c r="BS335" i="4"/>
  <c r="BT335" i="4" s="1"/>
  <c r="BU335" i="4" s="1"/>
  <c r="BP335" i="4"/>
  <c r="BQ335" i="4" s="1"/>
  <c r="BR335" i="4" s="1"/>
  <c r="BS366" i="4"/>
  <c r="BT366" i="4" s="1"/>
  <c r="BU366" i="4" s="1"/>
  <c r="BP362" i="4"/>
  <c r="BQ362" i="4" s="1"/>
  <c r="BR362" i="4" s="1"/>
  <c r="BP366" i="4"/>
  <c r="BQ366" i="4" s="1"/>
  <c r="BR366" i="4" s="1"/>
  <c r="BM366" i="4"/>
  <c r="BN366" i="4" s="1"/>
  <c r="BO366" i="4" s="1"/>
  <c r="BM370" i="4"/>
  <c r="BN370" i="4" s="1"/>
  <c r="BO370" i="4" s="1"/>
  <c r="BP393" i="4"/>
  <c r="BQ393" i="4" s="1"/>
  <c r="BR393" i="4" s="1"/>
  <c r="BS334" i="4"/>
  <c r="BT334" i="4" s="1"/>
  <c r="BU334" i="4" s="1"/>
  <c r="BS338" i="4"/>
  <c r="BT338" i="4" s="1"/>
  <c r="BU338" i="4" s="1"/>
  <c r="BP334" i="4"/>
  <c r="BQ334" i="4" s="1"/>
  <c r="BR334" i="4" s="1"/>
  <c r="BP338" i="4"/>
  <c r="BQ338" i="4" s="1"/>
  <c r="BR338" i="4" s="1"/>
  <c r="BM334" i="4"/>
  <c r="BN334" i="4" s="1"/>
  <c r="BO334" i="4" s="1"/>
  <c r="BM338" i="4"/>
  <c r="BN338" i="4" s="1"/>
  <c r="BO338" i="4" s="1"/>
  <c r="BJ365" i="4"/>
  <c r="BK365" i="4" s="1"/>
  <c r="BL365" i="4" s="1"/>
  <c r="BJ369" i="4"/>
  <c r="BK369" i="4" s="1"/>
  <c r="BL369" i="4" s="1"/>
  <c r="BS365" i="4"/>
  <c r="BT365" i="4" s="1"/>
  <c r="BU365" i="4" s="1"/>
  <c r="BS369" i="4"/>
  <c r="BT369" i="4" s="1"/>
  <c r="BU369" i="4" s="1"/>
  <c r="BP365" i="4"/>
  <c r="BQ365" i="4" s="1"/>
  <c r="BR365" i="4" s="1"/>
  <c r="BP369" i="4"/>
  <c r="BQ369" i="4" s="1"/>
  <c r="BR369" i="4" s="1"/>
  <c r="BM365" i="4"/>
  <c r="BN365" i="4" s="1"/>
  <c r="BO365" i="4" s="1"/>
  <c r="BM369" i="4"/>
  <c r="BN369" i="4" s="1"/>
  <c r="BO369" i="4" s="1"/>
  <c r="BS392" i="4"/>
  <c r="BT392" i="4" s="1"/>
  <c r="BU392" i="4" s="1"/>
  <c r="BP392" i="4"/>
  <c r="BQ392" i="4" s="1"/>
  <c r="BR392" i="4" s="1"/>
  <c r="BM392" i="4"/>
  <c r="BN392" i="4" s="1"/>
  <c r="BO392" i="4" s="1"/>
  <c r="BS331" i="4"/>
  <c r="BT331" i="4" s="1"/>
  <c r="BU331" i="4" s="1"/>
  <c r="BP336" i="4"/>
  <c r="BQ336" i="4" s="1"/>
  <c r="BR336" i="4" s="1"/>
  <c r="BM331" i="4"/>
  <c r="BN331" i="4" s="1"/>
  <c r="BO331" i="4" s="1"/>
  <c r="BM336" i="4"/>
  <c r="BN336" i="4" s="1"/>
  <c r="BO336" i="4" s="1"/>
  <c r="BS363" i="4"/>
  <c r="BT363" i="4" s="1"/>
  <c r="BU363" i="4" s="1"/>
  <c r="BS371" i="4"/>
  <c r="BT371" i="4" s="1"/>
  <c r="BU371" i="4" s="1"/>
  <c r="BP363" i="4"/>
  <c r="BQ363" i="4" s="1"/>
  <c r="BR363" i="4" s="1"/>
  <c r="BP367" i="4"/>
  <c r="BQ367" i="4" s="1"/>
  <c r="BR367" i="4" s="1"/>
  <c r="BM367" i="4"/>
  <c r="BN367" i="4" s="1"/>
  <c r="BO367" i="4" s="1"/>
  <c r="BM371" i="4"/>
  <c r="BN371" i="4" s="1"/>
  <c r="BO371" i="4" s="1"/>
  <c r="BP394" i="4"/>
  <c r="BQ394" i="4" s="1"/>
  <c r="BR394" i="4" s="1"/>
  <c r="BS330" i="4"/>
  <c r="BT330" i="4" s="1"/>
  <c r="BU330" i="4" s="1"/>
  <c r="BP330" i="4"/>
  <c r="BQ330" i="4" s="1"/>
  <c r="BR330" i="4" s="1"/>
  <c r="BM330" i="4"/>
  <c r="BN330" i="4" s="1"/>
  <c r="BO330" i="4" s="1"/>
  <c r="BM335" i="4"/>
  <c r="BN335" i="4" s="1"/>
  <c r="BO335" i="4" s="1"/>
  <c r="BS362" i="4"/>
  <c r="BT362" i="4" s="1"/>
  <c r="BU362" i="4" s="1"/>
  <c r="BS370" i="4"/>
  <c r="BT370" i="4" s="1"/>
  <c r="BU370" i="4" s="1"/>
  <c r="BP370" i="4"/>
  <c r="BQ370" i="4" s="1"/>
  <c r="BR370" i="4" s="1"/>
  <c r="BM362" i="4"/>
  <c r="BN362" i="4" s="1"/>
  <c r="BO362" i="4" s="1"/>
  <c r="BS393" i="4"/>
  <c r="BT393" i="4" s="1"/>
  <c r="BU393" i="4" s="1"/>
  <c r="BM393" i="4"/>
  <c r="BN393" i="4" s="1"/>
  <c r="BO393" i="4" s="1"/>
  <c r="BS333" i="4"/>
  <c r="BT333" i="4" s="1"/>
  <c r="BU333" i="4" s="1"/>
  <c r="BS337" i="4"/>
  <c r="BT337" i="4" s="1"/>
  <c r="BU337" i="4" s="1"/>
  <c r="BP333" i="4"/>
  <c r="BQ333" i="4" s="1"/>
  <c r="BR333" i="4" s="1"/>
  <c r="BP337" i="4"/>
  <c r="BQ337" i="4" s="1"/>
  <c r="BR337" i="4" s="1"/>
  <c r="BM333" i="4"/>
  <c r="BN333" i="4" s="1"/>
  <c r="BO333" i="4" s="1"/>
  <c r="BM337" i="4"/>
  <c r="BN337" i="4" s="1"/>
  <c r="BO337" i="4" s="1"/>
  <c r="BJ364" i="4"/>
  <c r="BK364" i="4" s="1"/>
  <c r="BL364" i="4" s="1"/>
  <c r="BJ368" i="4"/>
  <c r="BK368" i="4" s="1"/>
  <c r="BL368" i="4" s="1"/>
  <c r="BS364" i="4"/>
  <c r="BT364" i="4" s="1"/>
  <c r="BU364" i="4" s="1"/>
  <c r="BS368" i="4"/>
  <c r="BT368" i="4" s="1"/>
  <c r="BU368" i="4" s="1"/>
  <c r="BP364" i="4"/>
  <c r="BQ364" i="4" s="1"/>
  <c r="BR364" i="4" s="1"/>
  <c r="BP368" i="4"/>
  <c r="BQ368" i="4" s="1"/>
  <c r="BR368" i="4" s="1"/>
  <c r="BM364" i="4"/>
  <c r="BN364" i="4" s="1"/>
  <c r="BO364" i="4" s="1"/>
  <c r="BM368" i="4"/>
  <c r="BN368" i="4" s="1"/>
  <c r="BO368" i="4" s="1"/>
  <c r="BS391" i="4"/>
  <c r="BT391" i="4" s="1"/>
  <c r="BU391" i="4" s="1"/>
  <c r="BP391" i="4"/>
  <c r="BQ391" i="4" s="1"/>
  <c r="BR391" i="4" s="1"/>
  <c r="BM391" i="4"/>
  <c r="BN391" i="4" s="1"/>
  <c r="BO391" i="4" s="1"/>
  <c r="BZ572" i="4"/>
  <c r="I564" i="4"/>
  <c r="E24" i="20" s="1"/>
  <c r="M572" i="4"/>
  <c r="AN572" i="4"/>
  <c r="BZ570" i="4"/>
  <c r="CE572" i="4"/>
  <c r="AW572" i="4"/>
  <c r="BC572" i="4"/>
  <c r="CI565" i="4"/>
  <c r="AT572" i="4"/>
  <c r="CI573" i="4"/>
  <c r="CI569" i="4"/>
  <c r="AQ572" i="4"/>
  <c r="P572" i="4"/>
  <c r="S572" i="4"/>
  <c r="V572" i="4"/>
  <c r="Y572" i="4"/>
  <c r="AB572" i="4"/>
  <c r="AE572" i="4"/>
  <c r="AH572" i="4"/>
  <c r="AK572" i="4"/>
  <c r="BF572" i="4"/>
  <c r="BI572" i="4"/>
  <c r="BZ573" i="4"/>
  <c r="BV571" i="4"/>
  <c r="CI570" i="4"/>
  <c r="I570" i="4" s="1"/>
  <c r="E30" i="20" s="1"/>
  <c r="J569" i="4"/>
  <c r="F29" i="20" s="1"/>
  <c r="BV568" i="4"/>
  <c r="CD567" i="4"/>
  <c r="BZ563" i="4"/>
  <c r="AZ572" i="4"/>
  <c r="CI568" i="4"/>
  <c r="CD566" i="4"/>
  <c r="CI562" i="4"/>
  <c r="J562" i="4" s="1"/>
  <c r="F22" i="20" s="1"/>
  <c r="BZ571" i="4"/>
  <c r="BZ567" i="4"/>
  <c r="BZ565" i="4"/>
  <c r="I569" i="4"/>
  <c r="E29" i="20" s="1"/>
  <c r="G565" i="4"/>
  <c r="G571" i="4"/>
  <c r="G570" i="4"/>
  <c r="G566" i="4"/>
  <c r="G569" i="4"/>
  <c r="G568" i="4"/>
  <c r="G573" i="4"/>
  <c r="G564" i="4"/>
  <c r="G563" i="4"/>
  <c r="G567" i="4"/>
  <c r="F394" i="4"/>
  <c r="F393" i="4"/>
  <c r="F392" i="4"/>
  <c r="F391" i="4"/>
  <c r="F371" i="4"/>
  <c r="F370" i="4"/>
  <c r="F369" i="4"/>
  <c r="F368" i="4"/>
  <c r="F367" i="4"/>
  <c r="F366" i="4"/>
  <c r="F365" i="4"/>
  <c r="F364" i="4"/>
  <c r="F363" i="4"/>
  <c r="F362" i="4"/>
  <c r="F338" i="4"/>
  <c r="F337" i="4"/>
  <c r="F336" i="4"/>
  <c r="F335" i="4"/>
  <c r="F334" i="4"/>
  <c r="F333" i="4"/>
  <c r="F331" i="4"/>
  <c r="F330" i="4"/>
  <c r="CL329" i="4"/>
  <c r="CK329" i="4"/>
  <c r="CJ329" i="4"/>
  <c r="CI329" i="4"/>
  <c r="CG329" i="4"/>
  <c r="CF329" i="4"/>
  <c r="CE329" i="4"/>
  <c r="CD329" i="4"/>
  <c r="CC329" i="4"/>
  <c r="CB329" i="4"/>
  <c r="BZ329" i="4"/>
  <c r="BY329" i="4"/>
  <c r="BX329" i="4"/>
  <c r="BW329" i="4"/>
  <c r="BV329" i="4"/>
  <c r="CL328" i="4"/>
  <c r="CK328" i="4"/>
  <c r="CJ328" i="4"/>
  <c r="CI328" i="4"/>
  <c r="CH328" i="4"/>
  <c r="CG328" i="4"/>
  <c r="CF328" i="4"/>
  <c r="CE328" i="4"/>
  <c r="CD328" i="4"/>
  <c r="CC328" i="4"/>
  <c r="CB328" i="4"/>
  <c r="BZ328" i="4"/>
  <c r="BY328" i="4"/>
  <c r="BX328" i="4"/>
  <c r="BW328" i="4"/>
  <c r="BV328" i="4"/>
  <c r="CL373" i="4"/>
  <c r="CI373" i="4"/>
  <c r="CH373" i="4"/>
  <c r="CD373" i="4"/>
  <c r="BZ373" i="4"/>
  <c r="BX373" i="4"/>
  <c r="BW373" i="4"/>
  <c r="BV373" i="4"/>
  <c r="CK373" i="4"/>
  <c r="CJ373" i="4"/>
  <c r="CG373" i="4"/>
  <c r="CF373" i="4"/>
  <c r="CE373" i="4"/>
  <c r="CC373" i="4"/>
  <c r="CB373" i="4"/>
  <c r="CA373" i="4"/>
  <c r="BY373" i="4"/>
  <c r="CL361" i="4"/>
  <c r="CK361" i="4"/>
  <c r="CJ361" i="4"/>
  <c r="CI361" i="4"/>
  <c r="CH361" i="4"/>
  <c r="CG361" i="4"/>
  <c r="CF361" i="4"/>
  <c r="CE361" i="4"/>
  <c r="CD361" i="4"/>
  <c r="CC361" i="4"/>
  <c r="CB361" i="4"/>
  <c r="CA361" i="4"/>
  <c r="BZ361" i="4"/>
  <c r="BY361" i="4"/>
  <c r="BX361" i="4"/>
  <c r="BW361" i="4"/>
  <c r="BV361" i="4"/>
  <c r="CL372" i="4"/>
  <c r="CK372" i="4"/>
  <c r="CJ372" i="4"/>
  <c r="CI372" i="4"/>
  <c r="CH372" i="4"/>
  <c r="CG372" i="4"/>
  <c r="CF372" i="4"/>
  <c r="CE372" i="4"/>
  <c r="CD372" i="4"/>
  <c r="CC372" i="4"/>
  <c r="CB372" i="4"/>
  <c r="CA372" i="4"/>
  <c r="BZ372" i="4"/>
  <c r="BY372" i="4"/>
  <c r="BX372" i="4"/>
  <c r="BW372" i="4"/>
  <c r="BV372" i="4"/>
  <c r="BX331" i="4"/>
  <c r="BY331" i="4"/>
  <c r="CC331" i="4"/>
  <c r="CF331" i="4"/>
  <c r="CJ331" i="4"/>
  <c r="BV332" i="4"/>
  <c r="BW332" i="4"/>
  <c r="BX332" i="4"/>
  <c r="BY332" i="4"/>
  <c r="BZ332" i="4"/>
  <c r="CB332" i="4"/>
  <c r="CC332" i="4"/>
  <c r="CD332" i="4"/>
  <c r="CE332" i="4"/>
  <c r="CF332" i="4"/>
  <c r="CG332" i="4"/>
  <c r="CI332" i="4"/>
  <c r="CJ332" i="4"/>
  <c r="CK332" i="4"/>
  <c r="CL332" i="4"/>
  <c r="BW333" i="4"/>
  <c r="CI333" i="4"/>
  <c r="BV334" i="4"/>
  <c r="BZ334" i="4"/>
  <c r="CL334" i="4"/>
  <c r="BY335" i="4"/>
  <c r="CE335" i="4"/>
  <c r="CG335" i="4"/>
  <c r="CK335" i="4"/>
  <c r="BX336" i="4"/>
  <c r="CF336" i="4"/>
  <c r="CJ336" i="4"/>
  <c r="BW337" i="4"/>
  <c r="CE337" i="4"/>
  <c r="CI337" i="4"/>
  <c r="BV338" i="4"/>
  <c r="BX338" i="4"/>
  <c r="CD338" i="4"/>
  <c r="CL338" i="4"/>
  <c r="CC362" i="4"/>
  <c r="CG362" i="4"/>
  <c r="CK362" i="4"/>
  <c r="CB363" i="4"/>
  <c r="CF363" i="4"/>
  <c r="CJ363" i="4"/>
  <c r="CE364" i="4"/>
  <c r="CI364" i="4"/>
  <c r="BX365" i="4"/>
  <c r="BZ365" i="4"/>
  <c r="CD365" i="4"/>
  <c r="BY366" i="4"/>
  <c r="CC366" i="4"/>
  <c r="CG366" i="4"/>
  <c r="BX367" i="4"/>
  <c r="CB367" i="4"/>
  <c r="CF367" i="4"/>
  <c r="BW368" i="4"/>
  <c r="CE368" i="4"/>
  <c r="BV369" i="4"/>
  <c r="BZ369" i="4"/>
  <c r="CD369" i="4"/>
  <c r="CJ369" i="4"/>
  <c r="CL369" i="4"/>
  <c r="BY370" i="4"/>
  <c r="CC370" i="4"/>
  <c r="CK370" i="4"/>
  <c r="BX371" i="4"/>
  <c r="CB371" i="4"/>
  <c r="CJ371" i="4"/>
  <c r="BW391" i="4"/>
  <c r="CC391" i="4"/>
  <c r="CI391" i="4"/>
  <c r="BV392" i="4"/>
  <c r="BZ392" i="4"/>
  <c r="CF392" i="4"/>
  <c r="CL392" i="4"/>
  <c r="BY393" i="4"/>
  <c r="CG393" i="4"/>
  <c r="CK393" i="4"/>
  <c r="BX394" i="4"/>
  <c r="BZ394" i="4"/>
  <c r="CF394" i="4"/>
  <c r="CJ394" i="4"/>
  <c r="BW411" i="4"/>
  <c r="CC411" i="4"/>
  <c r="CE411" i="4"/>
  <c r="CI411" i="4"/>
  <c r="BV412" i="4"/>
  <c r="CD412" i="4"/>
  <c r="CL412" i="4"/>
  <c r="CC422" i="4"/>
  <c r="CG422" i="4"/>
  <c r="CK422" i="4"/>
  <c r="BV423" i="4"/>
  <c r="CB423" i="4"/>
  <c r="CF423" i="4"/>
  <c r="CJ423" i="4"/>
  <c r="BY424" i="4"/>
  <c r="CE424" i="4"/>
  <c r="CI424" i="4"/>
  <c r="BZ425" i="4"/>
  <c r="CD425" i="4"/>
  <c r="CJ425" i="4"/>
  <c r="BY426" i="4"/>
  <c r="CC426" i="4"/>
  <c r="CG426" i="4"/>
  <c r="BV427" i="4"/>
  <c r="BX427" i="4"/>
  <c r="CB427" i="4"/>
  <c r="CF427" i="4"/>
  <c r="BW428" i="4"/>
  <c r="CE428" i="4"/>
  <c r="BV441" i="4"/>
  <c r="BZ441" i="4"/>
  <c r="CD441" i="4"/>
  <c r="CL441" i="4"/>
  <c r="BY442" i="4"/>
  <c r="CC442" i="4"/>
  <c r="CE442" i="4"/>
  <c r="CK442" i="4"/>
  <c r="BX443" i="4"/>
  <c r="CB443" i="4"/>
  <c r="CJ443" i="4"/>
  <c r="BW444" i="4"/>
  <c r="CI444" i="4"/>
  <c r="BV445" i="4"/>
  <c r="BZ445" i="4"/>
  <c r="CL445" i="4"/>
  <c r="BY446" i="4"/>
  <c r="CE446" i="4"/>
  <c r="CG446" i="4"/>
  <c r="CK446" i="4"/>
  <c r="BX447" i="4"/>
  <c r="CF447" i="4"/>
  <c r="CJ447" i="4"/>
  <c r="BV460" i="4"/>
  <c r="BW460" i="4"/>
  <c r="BX460" i="4"/>
  <c r="BY460" i="4"/>
  <c r="BZ460" i="4"/>
  <c r="CB460" i="4"/>
  <c r="CC460" i="4"/>
  <c r="CD460" i="4"/>
  <c r="CE460" i="4"/>
  <c r="CF460" i="4"/>
  <c r="CG460" i="4"/>
  <c r="CI460" i="4"/>
  <c r="CJ460" i="4"/>
  <c r="CK460" i="4"/>
  <c r="CL460" i="4"/>
  <c r="CC461" i="4"/>
  <c r="BW462" i="4"/>
  <c r="CL464" i="4"/>
  <c r="BY465" i="4"/>
  <c r="BY466" i="4"/>
  <c r="CJ466" i="4"/>
  <c r="BW467" i="4"/>
  <c r="BW468" i="4"/>
  <c r="CL468" i="4"/>
  <c r="CL469" i="4"/>
  <c r="CF481" i="4"/>
  <c r="CJ481" i="4"/>
  <c r="CI482" i="4"/>
  <c r="CD483" i="4"/>
  <c r="BV484" i="4"/>
  <c r="CG484" i="4"/>
  <c r="CB485" i="4"/>
  <c r="CE486" i="4"/>
  <c r="CE501" i="4"/>
  <c r="BY502" i="4"/>
  <c r="CC502" i="4"/>
  <c r="CC503" i="4"/>
  <c r="BW504" i="4"/>
  <c r="CL521" i="4"/>
  <c r="BY522" i="4"/>
  <c r="BY523" i="4"/>
  <c r="CJ523" i="4"/>
  <c r="BW524" i="4"/>
  <c r="BW525" i="4"/>
  <c r="BZ525" i="4"/>
  <c r="CE525" i="4"/>
  <c r="BV526" i="4"/>
  <c r="BY526" i="4"/>
  <c r="CD526" i="4"/>
  <c r="CG526" i="4"/>
  <c r="CL526" i="4"/>
  <c r="BX527" i="4"/>
  <c r="CC527" i="4"/>
  <c r="CF527" i="4"/>
  <c r="CJ527" i="4"/>
  <c r="CI528" i="4"/>
  <c r="BZ529" i="4"/>
  <c r="BY530" i="4"/>
  <c r="CG530" i="4"/>
  <c r="BX531" i="4"/>
  <c r="CF531" i="4"/>
  <c r="CK531" i="4"/>
  <c r="BW532" i="4"/>
  <c r="CB532" i="4"/>
  <c r="CE532" i="4"/>
  <c r="CJ532" i="4"/>
  <c r="BV533" i="4"/>
  <c r="CD533" i="4"/>
  <c r="CI533" i="4"/>
  <c r="CL533" i="4"/>
  <c r="BZ534" i="4"/>
  <c r="CC534" i="4"/>
  <c r="CK534" i="4"/>
  <c r="BY535" i="4"/>
  <c r="CB535" i="4"/>
  <c r="CG535" i="4"/>
  <c r="BW536" i="4"/>
  <c r="CE536" i="4"/>
  <c r="BV537" i="4"/>
  <c r="CD537" i="4"/>
  <c r="CL537" i="4"/>
  <c r="CC538" i="4"/>
  <c r="CK538" i="4"/>
  <c r="CB539" i="4"/>
  <c r="CJ539" i="4"/>
  <c r="BX540" i="4"/>
  <c r="CF540" i="4"/>
  <c r="CI540" i="4"/>
  <c r="BW541" i="4"/>
  <c r="BZ541" i="4"/>
  <c r="CE541" i="4"/>
  <c r="BV542" i="4"/>
  <c r="BY542" i="4"/>
  <c r="CD542" i="4"/>
  <c r="CG542" i="4"/>
  <c r="CL542" i="4"/>
  <c r="BX543" i="4"/>
  <c r="CC543" i="4"/>
  <c r="CF543" i="4"/>
  <c r="CJ543" i="4"/>
  <c r="CI544" i="4"/>
  <c r="BV545" i="4"/>
  <c r="CL545" i="4"/>
  <c r="CL330" i="4"/>
  <c r="CK330" i="4"/>
  <c r="CG330" i="4"/>
  <c r="CC330" i="4"/>
  <c r="BY330" i="4"/>
  <c r="BW330" i="4"/>
  <c r="BV330" i="4"/>
  <c r="CL544" i="4"/>
  <c r="CL543" i="4"/>
  <c r="CL541" i="4"/>
  <c r="CL540" i="4"/>
  <c r="CL539" i="4"/>
  <c r="CL538" i="4"/>
  <c r="CL536" i="4"/>
  <c r="CL535" i="4"/>
  <c r="CL534" i="4"/>
  <c r="CL532" i="4"/>
  <c r="CL531" i="4"/>
  <c r="CL530" i="4"/>
  <c r="CL529" i="4"/>
  <c r="CL528" i="4"/>
  <c r="CL527" i="4"/>
  <c r="CL525" i="4"/>
  <c r="CL524" i="4"/>
  <c r="CL523" i="4"/>
  <c r="CL522" i="4"/>
  <c r="CL504" i="4"/>
  <c r="CL503" i="4"/>
  <c r="CL502" i="4"/>
  <c r="CL501" i="4"/>
  <c r="CL486" i="4"/>
  <c r="CL485" i="4"/>
  <c r="CL484" i="4"/>
  <c r="CL483" i="4"/>
  <c r="CL482" i="4"/>
  <c r="CL481" i="4"/>
  <c r="CL467" i="4"/>
  <c r="CL466" i="4"/>
  <c r="CL465" i="4"/>
  <c r="CL462" i="4"/>
  <c r="CL461" i="4"/>
  <c r="CL447" i="4"/>
  <c r="CL446" i="4"/>
  <c r="CL444" i="4"/>
  <c r="CL443" i="4"/>
  <c r="CL442" i="4"/>
  <c r="CL428" i="4"/>
  <c r="CL427" i="4"/>
  <c r="CL426" i="4"/>
  <c r="CL425" i="4"/>
  <c r="CL424" i="4"/>
  <c r="CL423" i="4"/>
  <c r="CL422" i="4"/>
  <c r="CL411" i="4"/>
  <c r="CL394" i="4"/>
  <c r="CL393" i="4"/>
  <c r="CL391" i="4"/>
  <c r="CL371" i="4"/>
  <c r="CL370" i="4"/>
  <c r="CL368" i="4"/>
  <c r="CL367" i="4"/>
  <c r="CL366" i="4"/>
  <c r="CL365" i="4"/>
  <c r="CL364" i="4"/>
  <c r="CL363" i="4"/>
  <c r="CL362" i="4"/>
  <c r="CL337" i="4"/>
  <c r="CL336" i="4"/>
  <c r="CL335" i="4"/>
  <c r="CL333" i="4"/>
  <c r="CL331" i="4"/>
  <c r="CK545" i="4"/>
  <c r="CK544" i="4"/>
  <c r="CK543" i="4"/>
  <c r="CK542" i="4"/>
  <c r="CK541" i="4"/>
  <c r="CK540" i="4"/>
  <c r="CK539" i="4"/>
  <c r="CK537" i="4"/>
  <c r="CK536" i="4"/>
  <c r="CK535" i="4"/>
  <c r="CK533" i="4"/>
  <c r="CK532" i="4"/>
  <c r="CK530" i="4"/>
  <c r="CK529" i="4"/>
  <c r="CK528" i="4"/>
  <c r="CK527" i="4"/>
  <c r="CK526" i="4"/>
  <c r="CK525" i="4"/>
  <c r="CK524" i="4"/>
  <c r="CK523" i="4"/>
  <c r="CK522" i="4"/>
  <c r="CK521" i="4"/>
  <c r="CK504" i="4"/>
  <c r="CK503" i="4"/>
  <c r="CK502" i="4"/>
  <c r="CK501" i="4"/>
  <c r="CK486" i="4"/>
  <c r="CK485" i="4"/>
  <c r="CK484" i="4"/>
  <c r="CK483" i="4"/>
  <c r="CK482" i="4"/>
  <c r="CK481" i="4"/>
  <c r="CK469" i="4"/>
  <c r="CK468" i="4"/>
  <c r="CK467" i="4"/>
  <c r="CK466" i="4"/>
  <c r="CK465" i="4"/>
  <c r="CK464" i="4"/>
  <c r="CK462" i="4"/>
  <c r="CK461" i="4"/>
  <c r="CK447" i="4"/>
  <c r="CK445" i="4"/>
  <c r="CK444" i="4"/>
  <c r="CK443" i="4"/>
  <c r="CK441" i="4"/>
  <c r="CK428" i="4"/>
  <c r="CK427" i="4"/>
  <c r="CK426" i="4"/>
  <c r="CK425" i="4"/>
  <c r="CK424" i="4"/>
  <c r="CK423" i="4"/>
  <c r="CK412" i="4"/>
  <c r="CK411" i="4"/>
  <c r="CK394" i="4"/>
  <c r="CK392" i="4"/>
  <c r="CK391" i="4"/>
  <c r="CK371" i="4"/>
  <c r="CK369" i="4"/>
  <c r="CK368" i="4"/>
  <c r="CK367" i="4"/>
  <c r="CK366" i="4"/>
  <c r="CK365" i="4"/>
  <c r="CK364" i="4"/>
  <c r="CK363" i="4"/>
  <c r="CK338" i="4"/>
  <c r="CK337" i="4"/>
  <c r="CK336" i="4"/>
  <c r="CK334" i="4"/>
  <c r="CK333" i="4"/>
  <c r="CK331" i="4"/>
  <c r="CJ545" i="4"/>
  <c r="CJ544" i="4"/>
  <c r="CJ542" i="4"/>
  <c r="CJ541" i="4"/>
  <c r="CJ540" i="4"/>
  <c r="CJ538" i="4"/>
  <c r="CJ537" i="4"/>
  <c r="CJ536" i="4"/>
  <c r="CJ535" i="4"/>
  <c r="CJ534" i="4"/>
  <c r="CJ533" i="4"/>
  <c r="CJ531" i="4"/>
  <c r="CJ530" i="4"/>
  <c r="CJ529" i="4"/>
  <c r="CJ528" i="4"/>
  <c r="CJ526" i="4"/>
  <c r="CJ525" i="4"/>
  <c r="CJ524" i="4"/>
  <c r="CJ522" i="4"/>
  <c r="CJ521" i="4"/>
  <c r="CJ504" i="4"/>
  <c r="CJ503" i="4"/>
  <c r="CJ502" i="4"/>
  <c r="CJ501" i="4"/>
  <c r="CJ486" i="4"/>
  <c r="CJ485" i="4"/>
  <c r="CJ484" i="4"/>
  <c r="CJ483" i="4"/>
  <c r="CJ482" i="4"/>
  <c r="CJ469" i="4"/>
  <c r="CJ468" i="4"/>
  <c r="CJ467" i="4"/>
  <c r="CJ465" i="4"/>
  <c r="CJ464" i="4"/>
  <c r="CJ462" i="4"/>
  <c r="CJ461" i="4"/>
  <c r="CJ446" i="4"/>
  <c r="CJ445" i="4"/>
  <c r="CJ444" i="4"/>
  <c r="CJ442" i="4"/>
  <c r="CJ441" i="4"/>
  <c r="CJ428" i="4"/>
  <c r="CJ427" i="4"/>
  <c r="CJ426" i="4"/>
  <c r="CJ424" i="4"/>
  <c r="CJ422" i="4"/>
  <c r="CJ412" i="4"/>
  <c r="CJ411" i="4"/>
  <c r="CJ393" i="4"/>
  <c r="CJ392" i="4"/>
  <c r="CJ391" i="4"/>
  <c r="CJ370" i="4"/>
  <c r="CJ368" i="4"/>
  <c r="CJ367" i="4"/>
  <c r="CJ366" i="4"/>
  <c r="CJ365" i="4"/>
  <c r="CJ364" i="4"/>
  <c r="CJ362" i="4"/>
  <c r="CJ338" i="4"/>
  <c r="CJ337" i="4"/>
  <c r="CJ335" i="4"/>
  <c r="CJ334" i="4"/>
  <c r="CJ333" i="4"/>
  <c r="CJ330" i="4"/>
  <c r="CI545" i="4"/>
  <c r="CI543" i="4"/>
  <c r="CI542" i="4"/>
  <c r="CI541" i="4"/>
  <c r="CI539" i="4"/>
  <c r="CI538" i="4"/>
  <c r="CI537" i="4"/>
  <c r="CI535" i="4"/>
  <c r="CI534" i="4"/>
  <c r="CI531" i="4"/>
  <c r="CI530" i="4"/>
  <c r="CI529" i="4"/>
  <c r="CI527" i="4"/>
  <c r="CI526" i="4"/>
  <c r="CI525" i="4"/>
  <c r="CI523" i="4"/>
  <c r="CI503" i="4"/>
  <c r="CI485" i="4"/>
  <c r="CI484" i="4"/>
  <c r="CI483" i="4"/>
  <c r="CI481" i="4"/>
  <c r="CI468" i="4"/>
  <c r="CI466" i="4"/>
  <c r="CI461" i="4"/>
  <c r="CI443" i="4"/>
  <c r="CI428" i="4"/>
  <c r="CI427" i="4"/>
  <c r="CI425" i="4"/>
  <c r="CI412" i="4"/>
  <c r="CI371" i="4"/>
  <c r="CI368" i="4"/>
  <c r="CI367" i="4"/>
  <c r="CI365" i="4"/>
  <c r="CI338" i="4"/>
  <c r="CI330" i="4"/>
  <c r="CG545" i="4"/>
  <c r="CG544" i="4"/>
  <c r="CG543" i="4"/>
  <c r="CG541" i="4"/>
  <c r="CG540" i="4"/>
  <c r="CG539" i="4"/>
  <c r="CG538" i="4"/>
  <c r="CG537" i="4"/>
  <c r="CG536" i="4"/>
  <c r="CG534" i="4"/>
  <c r="CG533" i="4"/>
  <c r="CG532" i="4"/>
  <c r="CG531" i="4"/>
  <c r="CG529" i="4"/>
  <c r="CG528" i="4"/>
  <c r="CG527" i="4"/>
  <c r="CG525" i="4"/>
  <c r="CG524" i="4"/>
  <c r="CG523" i="4"/>
  <c r="CG522" i="4"/>
  <c r="CG521" i="4"/>
  <c r="CG504" i="4"/>
  <c r="CG503" i="4"/>
  <c r="CG502" i="4"/>
  <c r="CG501" i="4"/>
  <c r="CG486" i="4"/>
  <c r="CG485" i="4"/>
  <c r="CG483" i="4"/>
  <c r="CG482" i="4"/>
  <c r="CG481" i="4"/>
  <c r="CG469" i="4"/>
  <c r="CG468" i="4"/>
  <c r="CG467" i="4"/>
  <c r="CG466" i="4"/>
  <c r="CG465" i="4"/>
  <c r="CG464" i="4"/>
  <c r="CG462" i="4"/>
  <c r="CG461" i="4"/>
  <c r="CG447" i="4"/>
  <c r="CG445" i="4"/>
  <c r="CG444" i="4"/>
  <c r="CG443" i="4"/>
  <c r="CG442" i="4"/>
  <c r="CG441" i="4"/>
  <c r="CG428" i="4"/>
  <c r="CG427" i="4"/>
  <c r="CG425" i="4"/>
  <c r="CG424" i="4"/>
  <c r="CG423" i="4"/>
  <c r="CG412" i="4"/>
  <c r="CG411" i="4"/>
  <c r="CG394" i="4"/>
  <c r="CG392" i="4"/>
  <c r="CG391" i="4"/>
  <c r="CG371" i="4"/>
  <c r="CG370" i="4"/>
  <c r="CG369" i="4"/>
  <c r="CG368" i="4"/>
  <c r="CG367" i="4"/>
  <c r="CG365" i="4"/>
  <c r="CG364" i="4"/>
  <c r="CG363" i="4"/>
  <c r="CG338" i="4"/>
  <c r="CG337" i="4"/>
  <c r="CG336" i="4"/>
  <c r="CG334" i="4"/>
  <c r="CG333" i="4"/>
  <c r="CG331" i="4"/>
  <c r="CF545" i="4"/>
  <c r="CF544" i="4"/>
  <c r="CF542" i="4"/>
  <c r="CF541" i="4"/>
  <c r="CF539" i="4"/>
  <c r="CF538" i="4"/>
  <c r="CF537" i="4"/>
  <c r="CF536" i="4"/>
  <c r="CF535" i="4"/>
  <c r="CF534" i="4"/>
  <c r="CF533" i="4"/>
  <c r="CF532" i="4"/>
  <c r="CF530" i="4"/>
  <c r="CF529" i="4"/>
  <c r="CF528" i="4"/>
  <c r="CF526" i="4"/>
  <c r="CF525" i="4"/>
  <c r="CF524" i="4"/>
  <c r="CF523" i="4"/>
  <c r="CF522" i="4"/>
  <c r="CF521" i="4"/>
  <c r="CF504" i="4"/>
  <c r="CF503" i="4"/>
  <c r="CF502" i="4"/>
  <c r="CF501" i="4"/>
  <c r="CF486" i="4"/>
  <c r="CF485" i="4"/>
  <c r="CF484" i="4"/>
  <c r="CF483" i="4"/>
  <c r="CF482" i="4"/>
  <c r="CF469" i="4"/>
  <c r="CF468" i="4"/>
  <c r="CF467" i="4"/>
  <c r="CF466" i="4"/>
  <c r="CF465" i="4"/>
  <c r="CF464" i="4"/>
  <c r="CF462" i="4"/>
  <c r="CF461" i="4"/>
  <c r="CF446" i="4"/>
  <c r="CF445" i="4"/>
  <c r="CF444" i="4"/>
  <c r="CF443" i="4"/>
  <c r="CF442" i="4"/>
  <c r="CF441" i="4"/>
  <c r="CF428" i="4"/>
  <c r="CF426" i="4"/>
  <c r="CF425" i="4"/>
  <c r="CF424" i="4"/>
  <c r="CF422" i="4"/>
  <c r="CF412" i="4"/>
  <c r="CF411" i="4"/>
  <c r="CF393" i="4"/>
  <c r="CF391" i="4"/>
  <c r="CF371" i="4"/>
  <c r="CF370" i="4"/>
  <c r="CF369" i="4"/>
  <c r="CF368" i="4"/>
  <c r="CF366" i="4"/>
  <c r="CF365" i="4"/>
  <c r="CF364" i="4"/>
  <c r="CF362" i="4"/>
  <c r="CF338" i="4"/>
  <c r="CF337" i="4"/>
  <c r="CF335" i="4"/>
  <c r="CF334" i="4"/>
  <c r="CF333" i="4"/>
  <c r="CF330" i="4"/>
  <c r="CE545" i="4"/>
  <c r="CE544" i="4"/>
  <c r="CE543" i="4"/>
  <c r="CE542" i="4"/>
  <c r="CE540" i="4"/>
  <c r="CE539" i="4"/>
  <c r="CE538" i="4"/>
  <c r="CE537" i="4"/>
  <c r="CE535" i="4"/>
  <c r="CE534" i="4"/>
  <c r="CE533" i="4"/>
  <c r="CE531" i="4"/>
  <c r="CE530" i="4"/>
  <c r="CE529" i="4"/>
  <c r="CE528" i="4"/>
  <c r="CE527" i="4"/>
  <c r="CE526" i="4"/>
  <c r="CE524" i="4"/>
  <c r="CE523" i="4"/>
  <c r="CE522" i="4"/>
  <c r="CE521" i="4"/>
  <c r="CE504" i="4"/>
  <c r="CE503" i="4"/>
  <c r="CE502" i="4"/>
  <c r="CE485" i="4"/>
  <c r="CE484" i="4"/>
  <c r="CE483" i="4"/>
  <c r="CE482" i="4"/>
  <c r="CE481" i="4"/>
  <c r="CE469" i="4"/>
  <c r="CE468" i="4"/>
  <c r="CE467" i="4"/>
  <c r="CE466" i="4"/>
  <c r="CE465" i="4"/>
  <c r="CE464" i="4"/>
  <c r="CE462" i="4"/>
  <c r="CE461" i="4"/>
  <c r="CE447" i="4"/>
  <c r="CE445" i="4"/>
  <c r="CE444" i="4"/>
  <c r="CE443" i="4"/>
  <c r="CE441" i="4"/>
  <c r="CE427" i="4"/>
  <c r="CE426" i="4"/>
  <c r="CE425" i="4"/>
  <c r="CE423" i="4"/>
  <c r="CE422" i="4"/>
  <c r="CE412" i="4"/>
  <c r="CE394" i="4"/>
  <c r="CE393" i="4"/>
  <c r="CE392" i="4"/>
  <c r="CE391" i="4"/>
  <c r="CE371" i="4"/>
  <c r="CE370" i="4"/>
  <c r="CE369" i="4"/>
  <c r="CE367" i="4"/>
  <c r="CE366" i="4"/>
  <c r="CE365" i="4"/>
  <c r="CE363" i="4"/>
  <c r="CE362" i="4"/>
  <c r="CE338" i="4"/>
  <c r="CE336" i="4"/>
  <c r="CE334" i="4"/>
  <c r="CE333" i="4"/>
  <c r="CE331" i="4"/>
  <c r="CE330" i="4"/>
  <c r="CD545" i="4"/>
  <c r="CD544" i="4"/>
  <c r="CD543" i="4"/>
  <c r="CD541" i="4"/>
  <c r="CD540" i="4"/>
  <c r="CD539" i="4"/>
  <c r="CD538" i="4"/>
  <c r="CD536" i="4"/>
  <c r="CD535" i="4"/>
  <c r="CD534" i="4"/>
  <c r="CD532" i="4"/>
  <c r="CD531" i="4"/>
  <c r="CD530" i="4"/>
  <c r="CD529" i="4"/>
  <c r="CD528" i="4"/>
  <c r="CD527" i="4"/>
  <c r="CD525" i="4"/>
  <c r="CD524" i="4"/>
  <c r="CD523" i="4"/>
  <c r="CD522" i="4"/>
  <c r="CD521" i="4"/>
  <c r="CD504" i="4"/>
  <c r="CD503" i="4"/>
  <c r="CD502" i="4"/>
  <c r="CD501" i="4"/>
  <c r="CD486" i="4"/>
  <c r="CD485" i="4"/>
  <c r="CD484" i="4"/>
  <c r="CD482" i="4"/>
  <c r="CD481" i="4"/>
  <c r="CD469" i="4"/>
  <c r="CD468" i="4"/>
  <c r="CD467" i="4"/>
  <c r="CD466" i="4"/>
  <c r="CD465" i="4"/>
  <c r="CD464" i="4"/>
  <c r="CD462" i="4"/>
  <c r="CD461" i="4"/>
  <c r="CD447" i="4"/>
  <c r="CD446" i="4"/>
  <c r="CD445" i="4"/>
  <c r="CD444" i="4"/>
  <c r="CD443" i="4"/>
  <c r="CD442" i="4"/>
  <c r="CD428" i="4"/>
  <c r="CD427" i="4"/>
  <c r="CD426" i="4"/>
  <c r="CD424" i="4"/>
  <c r="CD423" i="4"/>
  <c r="CD422" i="4"/>
  <c r="CD411" i="4"/>
  <c r="CD394" i="4"/>
  <c r="CD393" i="4"/>
  <c r="CD392" i="4"/>
  <c r="CD391" i="4"/>
  <c r="CD371" i="4"/>
  <c r="CD370" i="4"/>
  <c r="CD368" i="4"/>
  <c r="CD367" i="4"/>
  <c r="CD366" i="4"/>
  <c r="CD364" i="4"/>
  <c r="CD363" i="4"/>
  <c r="CD362" i="4"/>
  <c r="CD337" i="4"/>
  <c r="CD336" i="4"/>
  <c r="CD335" i="4"/>
  <c r="CD334" i="4"/>
  <c r="CD333" i="4"/>
  <c r="CD331" i="4"/>
  <c r="CD330" i="4"/>
  <c r="CC545" i="4"/>
  <c r="CC544" i="4"/>
  <c r="CC542" i="4"/>
  <c r="CC541" i="4"/>
  <c r="CC540" i="4"/>
  <c r="CC539" i="4"/>
  <c r="CC537" i="4"/>
  <c r="CC536" i="4"/>
  <c r="CC535" i="4"/>
  <c r="CC533" i="4"/>
  <c r="CC532" i="4"/>
  <c r="CC531" i="4"/>
  <c r="CC530" i="4"/>
  <c r="CC529" i="4"/>
  <c r="CC528" i="4"/>
  <c r="CC526" i="4"/>
  <c r="CC525" i="4"/>
  <c r="CC524" i="4"/>
  <c r="CC523" i="4"/>
  <c r="CC522" i="4"/>
  <c r="CC521" i="4"/>
  <c r="CC504" i="4"/>
  <c r="CC501" i="4"/>
  <c r="CC486" i="4"/>
  <c r="CC485" i="4"/>
  <c r="CC484" i="4"/>
  <c r="CC483" i="4"/>
  <c r="CC482" i="4"/>
  <c r="CC481" i="4"/>
  <c r="CC469" i="4"/>
  <c r="CC468" i="4"/>
  <c r="CC467" i="4"/>
  <c r="CC466" i="4"/>
  <c r="CC465" i="4"/>
  <c r="CC464" i="4"/>
  <c r="CC462" i="4"/>
  <c r="CC447" i="4"/>
  <c r="CC446" i="4"/>
  <c r="CC445" i="4"/>
  <c r="CC444" i="4"/>
  <c r="CC443" i="4"/>
  <c r="CC441" i="4"/>
  <c r="CC428" i="4"/>
  <c r="CC427" i="4"/>
  <c r="CC425" i="4"/>
  <c r="CC424" i="4"/>
  <c r="CC423" i="4"/>
  <c r="CC412" i="4"/>
  <c r="CC394" i="4"/>
  <c r="CC393" i="4"/>
  <c r="CC392" i="4"/>
  <c r="CC371" i="4"/>
  <c r="CC369" i="4"/>
  <c r="CC368" i="4"/>
  <c r="CC367" i="4"/>
  <c r="CC365" i="4"/>
  <c r="CC364" i="4"/>
  <c r="CC363" i="4"/>
  <c r="CC338" i="4"/>
  <c r="CC337" i="4"/>
  <c r="CC336" i="4"/>
  <c r="CC335" i="4"/>
  <c r="CC334" i="4"/>
  <c r="CC333" i="4"/>
  <c r="CB545" i="4"/>
  <c r="CB544" i="4"/>
  <c r="CB543" i="4"/>
  <c r="CB542" i="4"/>
  <c r="CB541" i="4"/>
  <c r="CB540" i="4"/>
  <c r="CB538" i="4"/>
  <c r="CB537" i="4"/>
  <c r="CB536" i="4"/>
  <c r="CB534" i="4"/>
  <c r="CB533" i="4"/>
  <c r="CB531" i="4"/>
  <c r="CB530" i="4"/>
  <c r="CB529" i="4"/>
  <c r="CB528" i="4"/>
  <c r="CB527" i="4"/>
  <c r="CB526" i="4"/>
  <c r="CB525" i="4"/>
  <c r="CB524" i="4"/>
  <c r="CB523" i="4"/>
  <c r="CB522" i="4"/>
  <c r="CB521" i="4"/>
  <c r="CB504" i="4"/>
  <c r="CB503" i="4"/>
  <c r="CB502" i="4"/>
  <c r="CB501" i="4"/>
  <c r="CB486" i="4"/>
  <c r="CB484" i="4"/>
  <c r="CB483" i="4"/>
  <c r="CB482" i="4"/>
  <c r="CB481" i="4"/>
  <c r="CB469" i="4"/>
  <c r="CB468" i="4"/>
  <c r="CB467" i="4"/>
  <c r="CB466" i="4"/>
  <c r="CB465" i="4"/>
  <c r="CB464" i="4"/>
  <c r="CB462" i="4"/>
  <c r="CB461" i="4"/>
  <c r="CB447" i="4"/>
  <c r="CB446" i="4"/>
  <c r="CB445" i="4"/>
  <c r="CB444" i="4"/>
  <c r="CB442" i="4"/>
  <c r="CB441" i="4"/>
  <c r="CB428" i="4"/>
  <c r="CB426" i="4"/>
  <c r="CB425" i="4"/>
  <c r="CB424" i="4"/>
  <c r="CB422" i="4"/>
  <c r="CB412" i="4"/>
  <c r="CB411" i="4"/>
  <c r="CB394" i="4"/>
  <c r="CB393" i="4"/>
  <c r="CB392" i="4"/>
  <c r="CB391" i="4"/>
  <c r="CB370" i="4"/>
  <c r="CB369" i="4"/>
  <c r="CB368" i="4"/>
  <c r="CB366" i="4"/>
  <c r="CB365" i="4"/>
  <c r="CB364" i="4"/>
  <c r="CB362" i="4"/>
  <c r="CB338" i="4"/>
  <c r="CB337" i="4"/>
  <c r="CB336" i="4"/>
  <c r="CB335" i="4"/>
  <c r="CB334" i="4"/>
  <c r="CB333" i="4"/>
  <c r="CB331" i="4"/>
  <c r="CB330" i="4"/>
  <c r="BZ545" i="4"/>
  <c r="BZ544" i="4"/>
  <c r="BZ540" i="4"/>
  <c r="BZ536" i="4"/>
  <c r="BZ533" i="4"/>
  <c r="BZ532" i="4"/>
  <c r="BZ528" i="4"/>
  <c r="BZ524" i="4"/>
  <c r="BZ521" i="4"/>
  <c r="BZ504" i="4"/>
  <c r="BZ486" i="4"/>
  <c r="BZ484" i="4"/>
  <c r="BZ482" i="4"/>
  <c r="BZ469" i="4"/>
  <c r="BZ468" i="4"/>
  <c r="BZ467" i="4"/>
  <c r="BZ464" i="4"/>
  <c r="BZ462" i="4"/>
  <c r="BZ446" i="4"/>
  <c r="BZ444" i="4"/>
  <c r="BZ427" i="4"/>
  <c r="BZ422" i="4"/>
  <c r="BZ393" i="4"/>
  <c r="BZ391" i="4"/>
  <c r="BZ367" i="4"/>
  <c r="BZ363" i="4"/>
  <c r="BZ362" i="4"/>
  <c r="BZ335" i="4"/>
  <c r="BZ333" i="4"/>
  <c r="BZ330" i="4"/>
  <c r="BY545" i="4"/>
  <c r="BY544" i="4"/>
  <c r="BY543" i="4"/>
  <c r="BY541" i="4"/>
  <c r="BY540" i="4"/>
  <c r="BY539" i="4"/>
  <c r="BY538" i="4"/>
  <c r="BY537" i="4"/>
  <c r="BY536" i="4"/>
  <c r="BY534" i="4"/>
  <c r="BY533" i="4"/>
  <c r="BY532" i="4"/>
  <c r="BY531" i="4"/>
  <c r="BY529" i="4"/>
  <c r="BY528" i="4"/>
  <c r="BY527" i="4"/>
  <c r="BY525" i="4"/>
  <c r="BY524" i="4"/>
  <c r="BY521" i="4"/>
  <c r="BY504" i="4"/>
  <c r="BY503" i="4"/>
  <c r="BY501" i="4"/>
  <c r="BY486" i="4"/>
  <c r="BY485" i="4"/>
  <c r="BY484" i="4"/>
  <c r="BY483" i="4"/>
  <c r="BY482" i="4"/>
  <c r="BY481" i="4"/>
  <c r="BY469" i="4"/>
  <c r="BY468" i="4"/>
  <c r="BY467" i="4"/>
  <c r="BY464" i="4"/>
  <c r="BY462" i="4"/>
  <c r="BY461" i="4"/>
  <c r="BY447" i="4"/>
  <c r="BY445" i="4"/>
  <c r="BY444" i="4"/>
  <c r="BY443" i="4"/>
  <c r="BY441" i="4"/>
  <c r="BY428" i="4"/>
  <c r="BY427" i="4"/>
  <c r="BY425" i="4"/>
  <c r="BY423" i="4"/>
  <c r="BY422" i="4"/>
  <c r="BY412" i="4"/>
  <c r="BY411" i="4"/>
  <c r="BY394" i="4"/>
  <c r="BY392" i="4"/>
  <c r="BY391" i="4"/>
  <c r="BY371" i="4"/>
  <c r="BY369" i="4"/>
  <c r="BY368" i="4"/>
  <c r="BY367" i="4"/>
  <c r="BY365" i="4"/>
  <c r="BY364" i="4"/>
  <c r="BY363" i="4"/>
  <c r="BY362" i="4"/>
  <c r="BY338" i="4"/>
  <c r="BY337" i="4"/>
  <c r="BY336" i="4"/>
  <c r="BY334" i="4"/>
  <c r="BY333" i="4"/>
  <c r="BX545" i="4"/>
  <c r="BX544" i="4"/>
  <c r="BX542" i="4"/>
  <c r="BX541" i="4"/>
  <c r="BX539" i="4"/>
  <c r="BX538" i="4"/>
  <c r="BX537" i="4"/>
  <c r="BX536" i="4"/>
  <c r="BX535" i="4"/>
  <c r="BX534" i="4"/>
  <c r="BX533" i="4"/>
  <c r="BX532" i="4"/>
  <c r="BX530" i="4"/>
  <c r="BX529" i="4"/>
  <c r="BX528" i="4"/>
  <c r="BX526" i="4"/>
  <c r="BX525" i="4"/>
  <c r="BX524" i="4"/>
  <c r="BX523" i="4"/>
  <c r="BX522" i="4"/>
  <c r="BX521" i="4"/>
  <c r="BX504" i="4"/>
  <c r="BX503" i="4"/>
  <c r="BX502" i="4"/>
  <c r="BX501" i="4"/>
  <c r="BX486" i="4"/>
  <c r="BX485" i="4"/>
  <c r="BX484" i="4"/>
  <c r="BX483" i="4"/>
  <c r="BX482" i="4"/>
  <c r="BX481" i="4"/>
  <c r="BX469" i="4"/>
  <c r="BX468" i="4"/>
  <c r="BX467" i="4"/>
  <c r="BX466" i="4"/>
  <c r="BX465" i="4"/>
  <c r="BX464" i="4"/>
  <c r="BX462" i="4"/>
  <c r="BX461" i="4"/>
  <c r="BX446" i="4"/>
  <c r="BX445" i="4"/>
  <c r="BX444" i="4"/>
  <c r="BX442" i="4"/>
  <c r="BX441" i="4"/>
  <c r="BX428" i="4"/>
  <c r="BX426" i="4"/>
  <c r="BX425" i="4"/>
  <c r="BX424" i="4"/>
  <c r="BX423" i="4"/>
  <c r="BX422" i="4"/>
  <c r="BX412" i="4"/>
  <c r="BX411" i="4"/>
  <c r="BX393" i="4"/>
  <c r="BX392" i="4"/>
  <c r="BX391" i="4"/>
  <c r="BX370" i="4"/>
  <c r="BX369" i="4"/>
  <c r="BX368" i="4"/>
  <c r="BX366" i="4"/>
  <c r="BX364" i="4"/>
  <c r="BX363" i="4"/>
  <c r="BX362" i="4"/>
  <c r="BX337" i="4"/>
  <c r="BX335" i="4"/>
  <c r="BX334" i="4"/>
  <c r="BX333" i="4"/>
  <c r="BX330" i="4"/>
  <c r="BW545" i="4"/>
  <c r="BW544" i="4"/>
  <c r="BW543" i="4"/>
  <c r="BW542" i="4"/>
  <c r="BW540" i="4"/>
  <c r="BW539" i="4"/>
  <c r="BW538" i="4"/>
  <c r="BW537" i="4"/>
  <c r="BW535" i="4"/>
  <c r="BW534" i="4"/>
  <c r="BW533" i="4"/>
  <c r="BW531" i="4"/>
  <c r="BW530" i="4"/>
  <c r="BW529" i="4"/>
  <c r="BW528" i="4"/>
  <c r="BW527" i="4"/>
  <c r="BW526" i="4"/>
  <c r="BW523" i="4"/>
  <c r="BW522" i="4"/>
  <c r="BW521" i="4"/>
  <c r="BW503" i="4"/>
  <c r="BW502" i="4"/>
  <c r="BW501" i="4"/>
  <c r="BW486" i="4"/>
  <c r="BW485" i="4"/>
  <c r="BW484" i="4"/>
  <c r="BW483" i="4"/>
  <c r="BW482" i="4"/>
  <c r="BW481" i="4"/>
  <c r="BW469" i="4"/>
  <c r="BW466" i="4"/>
  <c r="BW465" i="4"/>
  <c r="BW464" i="4"/>
  <c r="BW461" i="4"/>
  <c r="BW447" i="4"/>
  <c r="BW446" i="4"/>
  <c r="BW445" i="4"/>
  <c r="BW443" i="4"/>
  <c r="BW442" i="4"/>
  <c r="BW441" i="4"/>
  <c r="BW427" i="4"/>
  <c r="BW426" i="4"/>
  <c r="BW425" i="4"/>
  <c r="BW424" i="4"/>
  <c r="BW423" i="4"/>
  <c r="BW422" i="4"/>
  <c r="BW412" i="4"/>
  <c r="BW394" i="4"/>
  <c r="BW393" i="4"/>
  <c r="BW392" i="4"/>
  <c r="BW371" i="4"/>
  <c r="BW370" i="4"/>
  <c r="BW369" i="4"/>
  <c r="BW367" i="4"/>
  <c r="BW366" i="4"/>
  <c r="BW365" i="4"/>
  <c r="BW364" i="4"/>
  <c r="BW363" i="4"/>
  <c r="BW362" i="4"/>
  <c r="BW338" i="4"/>
  <c r="BW336" i="4"/>
  <c r="BW335" i="4"/>
  <c r="BW334" i="4"/>
  <c r="BW331" i="4"/>
  <c r="BV544" i="4"/>
  <c r="BV543" i="4"/>
  <c r="BV541" i="4"/>
  <c r="BV540" i="4"/>
  <c r="BV539" i="4"/>
  <c r="BV538" i="4"/>
  <c r="BV536" i="4"/>
  <c r="BV535" i="4"/>
  <c r="BV534" i="4"/>
  <c r="BV532" i="4"/>
  <c r="BV531" i="4"/>
  <c r="BV530" i="4"/>
  <c r="BV529" i="4"/>
  <c r="BV528" i="4"/>
  <c r="BV527" i="4"/>
  <c r="BV525" i="4"/>
  <c r="BV524" i="4"/>
  <c r="BV523" i="4"/>
  <c r="BV522" i="4"/>
  <c r="BV521" i="4"/>
  <c r="BV504" i="4"/>
  <c r="BV503" i="4"/>
  <c r="BV502" i="4"/>
  <c r="BV501" i="4"/>
  <c r="BV486" i="4"/>
  <c r="BV485" i="4"/>
  <c r="BV483" i="4"/>
  <c r="BV482" i="4"/>
  <c r="BV481" i="4"/>
  <c r="BV469" i="4"/>
  <c r="BV468" i="4"/>
  <c r="BV467" i="4"/>
  <c r="BV466" i="4"/>
  <c r="BV465" i="4"/>
  <c r="BV464" i="4"/>
  <c r="BV462" i="4"/>
  <c r="BV461" i="4"/>
  <c r="BV447" i="4"/>
  <c r="BV446" i="4"/>
  <c r="BV444" i="4"/>
  <c r="BV443" i="4"/>
  <c r="BV442" i="4"/>
  <c r="BV428" i="4"/>
  <c r="BV426" i="4"/>
  <c r="BV425" i="4"/>
  <c r="BV424" i="4"/>
  <c r="BV422" i="4"/>
  <c r="BV411" i="4"/>
  <c r="BV394" i="4"/>
  <c r="BV393" i="4"/>
  <c r="BV391" i="4"/>
  <c r="BV371" i="4"/>
  <c r="BV370" i="4"/>
  <c r="BV368" i="4"/>
  <c r="BV367" i="4"/>
  <c r="BV366" i="4"/>
  <c r="BV365" i="4"/>
  <c r="BV364" i="4"/>
  <c r="BV363" i="4"/>
  <c r="BV362" i="4"/>
  <c r="BV337" i="4"/>
  <c r="BV336" i="4"/>
  <c r="BV335" i="4"/>
  <c r="BV333" i="4"/>
  <c r="BV331" i="4"/>
  <c r="I567" i="4" l="1"/>
  <c r="E27" i="20" s="1"/>
  <c r="I27" i="20" s="1"/>
  <c r="D38" i="9"/>
  <c r="D35" i="9"/>
  <c r="AN563" i="4"/>
  <c r="BL563" i="4"/>
  <c r="BO563" i="4"/>
  <c r="BU563" i="4"/>
  <c r="BR563" i="4"/>
  <c r="AK565" i="4"/>
  <c r="BO565" i="4"/>
  <c r="BL565" i="4"/>
  <c r="BR565" i="4"/>
  <c r="BU565" i="4"/>
  <c r="AQ567" i="4"/>
  <c r="BU567" i="4"/>
  <c r="BO567" i="4"/>
  <c r="BL567" i="4"/>
  <c r="BR567" i="4"/>
  <c r="S568" i="4"/>
  <c r="BO568" i="4"/>
  <c r="BL568" i="4"/>
  <c r="BR568" i="4"/>
  <c r="BU568" i="4"/>
  <c r="M571" i="4"/>
  <c r="BU571" i="4"/>
  <c r="BO571" i="4"/>
  <c r="BR571" i="4"/>
  <c r="BL571" i="4"/>
  <c r="AW573" i="4"/>
  <c r="BL573" i="4"/>
  <c r="BR573" i="4"/>
  <c r="BO573" i="4"/>
  <c r="BU573" i="4"/>
  <c r="S570" i="4"/>
  <c r="BU570" i="4"/>
  <c r="BR570" i="4"/>
  <c r="BO570" i="4"/>
  <c r="BL570" i="4"/>
  <c r="J570" i="4"/>
  <c r="F30" i="20" s="1"/>
  <c r="AN569" i="4"/>
  <c r="BR569" i="4"/>
  <c r="BL569" i="4"/>
  <c r="BO569" i="4"/>
  <c r="BU569" i="4"/>
  <c r="V564" i="4"/>
  <c r="BO564" i="4"/>
  <c r="BU564" i="4"/>
  <c r="BL564" i="4"/>
  <c r="BR564" i="4"/>
  <c r="AH566" i="4"/>
  <c r="BO566" i="4"/>
  <c r="BU566" i="4"/>
  <c r="BL566" i="4"/>
  <c r="BR566" i="4"/>
  <c r="J564" i="4"/>
  <c r="F24" i="20" s="1"/>
  <c r="I572" i="4"/>
  <c r="J572" i="4"/>
  <c r="I566" i="4"/>
  <c r="E26" i="20" s="1"/>
  <c r="J566" i="4"/>
  <c r="F26" i="20" s="1"/>
  <c r="I565" i="4"/>
  <c r="E25" i="20" s="1"/>
  <c r="I573" i="4"/>
  <c r="J565" i="4"/>
  <c r="F25" i="20" s="1"/>
  <c r="AZ568" i="4"/>
  <c r="J573" i="4"/>
  <c r="I563" i="4"/>
  <c r="E23" i="20" s="1"/>
  <c r="I568" i="4"/>
  <c r="E28" i="20" s="1"/>
  <c r="M570" i="4"/>
  <c r="I562" i="4"/>
  <c r="E22" i="20" s="1"/>
  <c r="AT573" i="4"/>
  <c r="I571" i="4"/>
  <c r="AW571" i="4"/>
  <c r="AK570" i="4"/>
  <c r="AK564" i="4"/>
  <c r="AB566" i="4"/>
  <c r="BC564" i="4"/>
  <c r="AN573" i="4"/>
  <c r="AE570" i="4"/>
  <c r="AB564" i="4"/>
  <c r="M564" i="4"/>
  <c r="AZ567" i="4"/>
  <c r="BI567" i="4"/>
  <c r="BC567" i="4"/>
  <c r="AE567" i="4"/>
  <c r="Y567" i="4"/>
  <c r="V567" i="4"/>
  <c r="S567" i="4"/>
  <c r="P567" i="4"/>
  <c r="BF567" i="4"/>
  <c r="AH567" i="4"/>
  <c r="AB567" i="4"/>
  <c r="AW568" i="4"/>
  <c r="AT568" i="4"/>
  <c r="AN568" i="4"/>
  <c r="AB568" i="4"/>
  <c r="V568" i="4"/>
  <c r="AQ568" i="4"/>
  <c r="AK571" i="4"/>
  <c r="Y571" i="4"/>
  <c r="V571" i="4"/>
  <c r="S571" i="4"/>
  <c r="P571" i="4"/>
  <c r="BI571" i="4"/>
  <c r="BF571" i="4"/>
  <c r="BC571" i="4"/>
  <c r="AH571" i="4"/>
  <c r="AE571" i="4"/>
  <c r="AB571" i="4"/>
  <c r="J568" i="4"/>
  <c r="F28" i="20" s="1"/>
  <c r="AZ563" i="4"/>
  <c r="AK566" i="4"/>
  <c r="AZ564" i="4"/>
  <c r="AT565" i="4"/>
  <c r="AN567" i="4"/>
  <c r="AZ570" i="4"/>
  <c r="BI566" i="4"/>
  <c r="AQ569" i="4"/>
  <c r="AB570" i="4"/>
  <c r="Y566" i="4"/>
  <c r="M566" i="4"/>
  <c r="BC568" i="4"/>
  <c r="AE564" i="4"/>
  <c r="S564" i="4"/>
  <c r="AK567" i="4"/>
  <c r="BI568" i="4"/>
  <c r="AQ563" i="4"/>
  <c r="M567" i="4"/>
  <c r="P564" i="4"/>
  <c r="BI573" i="4"/>
  <c r="BF573" i="4"/>
  <c r="BC573" i="4"/>
  <c r="AE573" i="4"/>
  <c r="AB573" i="4"/>
  <c r="AZ573" i="4"/>
  <c r="AH573" i="4"/>
  <c r="Y573" i="4"/>
  <c r="V573" i="4"/>
  <c r="S573" i="4"/>
  <c r="P573" i="4"/>
  <c r="AN570" i="4"/>
  <c r="BC570" i="4"/>
  <c r="V570" i="4"/>
  <c r="P570" i="4"/>
  <c r="AW570" i="4"/>
  <c r="AT570" i="4"/>
  <c r="AQ570" i="4"/>
  <c r="J571" i="4"/>
  <c r="AZ566" i="4"/>
  <c r="AZ569" i="4"/>
  <c r="AT567" i="4"/>
  <c r="BI570" i="4"/>
  <c r="BC566" i="4"/>
  <c r="AW563" i="4"/>
  <c r="Y570" i="4"/>
  <c r="BF568" i="4"/>
  <c r="AH564" i="4"/>
  <c r="M573" i="4"/>
  <c r="AQ571" i="4"/>
  <c r="M568" i="4"/>
  <c r="Y568" i="4"/>
  <c r="BI563" i="4"/>
  <c r="BC563" i="4"/>
  <c r="AB563" i="4"/>
  <c r="Y563" i="4"/>
  <c r="V563" i="4"/>
  <c r="S563" i="4"/>
  <c r="P563" i="4"/>
  <c r="AK563" i="4"/>
  <c r="BF563" i="4"/>
  <c r="AH563" i="4"/>
  <c r="AE563" i="4"/>
  <c r="BF569" i="4"/>
  <c r="AH569" i="4"/>
  <c r="AE569" i="4"/>
  <c r="AB569" i="4"/>
  <c r="AW569" i="4"/>
  <c r="BI569" i="4"/>
  <c r="BC569" i="4"/>
  <c r="AK569" i="4"/>
  <c r="Y569" i="4"/>
  <c r="V569" i="4"/>
  <c r="S569" i="4"/>
  <c r="P569" i="4"/>
  <c r="BF565" i="4"/>
  <c r="AZ565" i="4"/>
  <c r="AH565" i="4"/>
  <c r="AB565" i="4"/>
  <c r="BI565" i="4"/>
  <c r="BC565" i="4"/>
  <c r="AE565" i="4"/>
  <c r="Y565" i="4"/>
  <c r="V565" i="4"/>
  <c r="S565" i="4"/>
  <c r="P565" i="4"/>
  <c r="AW564" i="4"/>
  <c r="AN564" i="4"/>
  <c r="BF564" i="4"/>
  <c r="AT564" i="4"/>
  <c r="AQ564" i="4"/>
  <c r="AQ566" i="4"/>
  <c r="BF566" i="4"/>
  <c r="S566" i="4"/>
  <c r="AW566" i="4"/>
  <c r="AT566" i="4"/>
  <c r="AN566" i="4"/>
  <c r="AN565" i="4"/>
  <c r="AQ565" i="4"/>
  <c r="AT569" i="4"/>
  <c r="M565" i="4"/>
  <c r="AT563" i="4"/>
  <c r="AZ571" i="4"/>
  <c r="AT571" i="4"/>
  <c r="AN571" i="4"/>
  <c r="AK568" i="4"/>
  <c r="M563" i="4"/>
  <c r="BF570" i="4"/>
  <c r="AW567" i="4"/>
  <c r="AH570" i="4"/>
  <c r="AE566" i="4"/>
  <c r="V566" i="4"/>
  <c r="P566" i="4"/>
  <c r="BI564" i="4"/>
  <c r="AH568" i="4"/>
  <c r="Y564" i="4"/>
  <c r="AQ573" i="4"/>
  <c r="M569" i="4"/>
  <c r="AW565" i="4"/>
  <c r="P568" i="4"/>
  <c r="AK573" i="4"/>
  <c r="AE568" i="4"/>
  <c r="J563" i="4"/>
  <c r="F23" i="20" s="1"/>
  <c r="J567" i="4"/>
  <c r="F27" i="20" s="1"/>
  <c r="I533" i="4"/>
  <c r="E36" i="22" s="1"/>
  <c r="J533" i="4"/>
  <c r="F36" i="22" s="1"/>
  <c r="J365" i="4"/>
  <c r="F14" i="23" s="1"/>
  <c r="I365" i="4"/>
  <c r="E14" i="23" s="1"/>
  <c r="J544" i="4"/>
  <c r="F49" i="22" s="1"/>
  <c r="I544" i="4"/>
  <c r="E49" i="22" s="1"/>
  <c r="I330" i="4"/>
  <c r="E32" i="6" s="1"/>
  <c r="J330" i="4"/>
  <c r="F32" i="6" s="1"/>
  <c r="J528" i="4"/>
  <c r="F30" i="22" s="1"/>
  <c r="I528" i="4"/>
  <c r="E30" i="22" s="1"/>
  <c r="I372" i="4"/>
  <c r="J372" i="4"/>
  <c r="J329" i="4"/>
  <c r="F8" i="22" s="1"/>
  <c r="I329" i="4"/>
  <c r="E8" i="22" s="1"/>
  <c r="J482" i="4"/>
  <c r="F39" i="17" s="1"/>
  <c r="I482" i="4"/>
  <c r="E39" i="17" s="1"/>
  <c r="J540" i="4"/>
  <c r="F44" i="22" s="1"/>
  <c r="I540" i="4"/>
  <c r="E44" i="22" s="1"/>
  <c r="I529" i="4"/>
  <c r="E31" i="22" s="1"/>
  <c r="J529" i="4"/>
  <c r="F31" i="22" s="1"/>
  <c r="J361" i="4"/>
  <c r="F8" i="23" s="1"/>
  <c r="I361" i="4"/>
  <c r="E8" i="23" s="1"/>
  <c r="I468" i="4"/>
  <c r="E35" i="17" s="1"/>
  <c r="J468" i="4"/>
  <c r="F35" i="17" s="1"/>
  <c r="J373" i="4"/>
  <c r="F24" i="23" s="1"/>
  <c r="I373" i="4"/>
  <c r="E24" i="23" s="1"/>
  <c r="J328" i="4"/>
  <c r="I328" i="4"/>
  <c r="BZ337" i="4"/>
  <c r="BZ411" i="4"/>
  <c r="BZ461" i="4"/>
  <c r="BZ466" i="4"/>
  <c r="BZ503" i="4"/>
  <c r="BZ523" i="4"/>
  <c r="BZ527" i="4"/>
  <c r="BZ531" i="4"/>
  <c r="BZ535" i="4"/>
  <c r="BZ539" i="4"/>
  <c r="BZ543" i="4"/>
  <c r="CI363" i="4"/>
  <c r="CI423" i="4"/>
  <c r="CI469" i="4"/>
  <c r="BZ331" i="4"/>
  <c r="BZ371" i="4"/>
  <c r="BZ443" i="4"/>
  <c r="BZ502" i="4"/>
  <c r="CI335" i="4"/>
  <c r="CI362" i="4"/>
  <c r="CI393" i="4"/>
  <c r="CI422" i="4"/>
  <c r="CI446" i="4"/>
  <c r="CI464" i="4"/>
  <c r="CI521" i="4"/>
  <c r="BZ366" i="4"/>
  <c r="BZ370" i="4"/>
  <c r="BZ426" i="4"/>
  <c r="BZ442" i="4"/>
  <c r="BZ483" i="4"/>
  <c r="CI334" i="4"/>
  <c r="CI369" i="4"/>
  <c r="CI392" i="4"/>
  <c r="CI441" i="4"/>
  <c r="CI445" i="4"/>
  <c r="CI462" i="4"/>
  <c r="CI486" i="4"/>
  <c r="CI504" i="4"/>
  <c r="I534" i="4"/>
  <c r="E37" i="22" s="1"/>
  <c r="CI502" i="4"/>
  <c r="BZ485" i="4"/>
  <c r="J485" i="4" s="1"/>
  <c r="F43" i="17" s="1"/>
  <c r="CI394" i="4"/>
  <c r="I394" i="4" s="1"/>
  <c r="E32" i="23" s="1"/>
  <c r="BZ368" i="4"/>
  <c r="J368" i="4" s="1"/>
  <c r="F17" i="23" s="1"/>
  <c r="CI331" i="4"/>
  <c r="J545" i="4"/>
  <c r="F50" i="22" s="1"/>
  <c r="J541" i="4"/>
  <c r="F46" i="22" s="1"/>
  <c r="BZ530" i="4"/>
  <c r="J525" i="4"/>
  <c r="F26" i="22" s="1"/>
  <c r="CI522" i="4"/>
  <c r="CI501" i="4"/>
  <c r="CI465" i="4"/>
  <c r="J444" i="4"/>
  <c r="F26" i="17" s="1"/>
  <c r="CI442" i="4"/>
  <c r="BZ424" i="4"/>
  <c r="I424" i="4" s="1"/>
  <c r="E16" i="17" s="1"/>
  <c r="BZ423" i="4"/>
  <c r="CI366" i="4"/>
  <c r="I333" i="4"/>
  <c r="E15" i="20" s="1"/>
  <c r="BZ542" i="4"/>
  <c r="BZ537" i="4"/>
  <c r="CI536" i="4"/>
  <c r="I536" i="4" s="1"/>
  <c r="E40" i="22" s="1"/>
  <c r="BZ526" i="4"/>
  <c r="CI524" i="4"/>
  <c r="BZ522" i="4"/>
  <c r="BZ501" i="4"/>
  <c r="BZ481" i="4"/>
  <c r="CI467" i="4"/>
  <c r="BZ465" i="4"/>
  <c r="CI447" i="4"/>
  <c r="BZ447" i="4"/>
  <c r="BZ428" i="4"/>
  <c r="J428" i="4" s="1"/>
  <c r="CI336" i="4"/>
  <c r="BZ336" i="4"/>
  <c r="BZ538" i="4"/>
  <c r="CI532" i="4"/>
  <c r="I532" i="4" s="1"/>
  <c r="E35" i="22" s="1"/>
  <c r="CI426" i="4"/>
  <c r="I425" i="4"/>
  <c r="E13" i="17" s="1"/>
  <c r="J391" i="4"/>
  <c r="F29" i="23" s="1"/>
  <c r="CI370" i="4"/>
  <c r="BZ364" i="4"/>
  <c r="J364" i="4" s="1"/>
  <c r="F12" i="23" s="1"/>
  <c r="I524" i="4"/>
  <c r="E25" i="22" s="1"/>
  <c r="I467" i="4"/>
  <c r="E34" i="17" s="1"/>
  <c r="BZ412" i="4"/>
  <c r="I412" i="4" s="1"/>
  <c r="E35" i="23" s="1"/>
  <c r="BZ338" i="4"/>
  <c r="J338" i="4" s="1"/>
  <c r="F20" i="20" s="1"/>
  <c r="H1" i="4"/>
  <c r="N29" i="20" s="1"/>
  <c r="BI1" i="4"/>
  <c r="BF1" i="4"/>
  <c r="BC1" i="4"/>
  <c r="AZ1" i="4"/>
  <c r="AW1" i="4"/>
  <c r="AT1" i="4"/>
  <c r="AQ1" i="4"/>
  <c r="AN1" i="4"/>
  <c r="AK1" i="4"/>
  <c r="AH1" i="4"/>
  <c r="AE1" i="4"/>
  <c r="AB1" i="4"/>
  <c r="Y1" i="4"/>
  <c r="V1" i="4"/>
  <c r="S1" i="4"/>
  <c r="P1" i="4"/>
  <c r="M1" i="4"/>
  <c r="BH327" i="4"/>
  <c r="CL327" i="4" s="1"/>
  <c r="BH326" i="4"/>
  <c r="CL326" i="4" s="1"/>
  <c r="BH325" i="4"/>
  <c r="CL325" i="4" s="1"/>
  <c r="BH324" i="4"/>
  <c r="CL324" i="4" s="1"/>
  <c r="BH323" i="4"/>
  <c r="CL323" i="4" s="1"/>
  <c r="BH322" i="4"/>
  <c r="CL322" i="4" s="1"/>
  <c r="BH321" i="4"/>
  <c r="CL321" i="4" s="1"/>
  <c r="BH320" i="4"/>
  <c r="CL320" i="4" s="1"/>
  <c r="BH319" i="4"/>
  <c r="CL319" i="4" s="1"/>
  <c r="BH318" i="4"/>
  <c r="CL318" i="4" s="1"/>
  <c r="BH317" i="4"/>
  <c r="CL317" i="4" s="1"/>
  <c r="BH316" i="4"/>
  <c r="CL316" i="4" s="1"/>
  <c r="BH315" i="4"/>
  <c r="CL315" i="4" s="1"/>
  <c r="BH314" i="4"/>
  <c r="CL314" i="4" s="1"/>
  <c r="BH313" i="4"/>
  <c r="CL313" i="4" s="1"/>
  <c r="BH312" i="4"/>
  <c r="CL312" i="4" s="1"/>
  <c r="BH290" i="4"/>
  <c r="CL290" i="4" s="1"/>
  <c r="BH289" i="4"/>
  <c r="CL289" i="4" s="1"/>
  <c r="BH288" i="4"/>
  <c r="CL288" i="4" s="1"/>
  <c r="BH287" i="4"/>
  <c r="CL287" i="4" s="1"/>
  <c r="BH286" i="4"/>
  <c r="CL286" i="4" s="1"/>
  <c r="BH285" i="4"/>
  <c r="CL285" i="4" s="1"/>
  <c r="BH284" i="4"/>
  <c r="CL284" i="4" s="1"/>
  <c r="BH283" i="4"/>
  <c r="CL283" i="4" s="1"/>
  <c r="BH282" i="4"/>
  <c r="CL282" i="4" s="1"/>
  <c r="BH281" i="4"/>
  <c r="CL281" i="4" s="1"/>
  <c r="BH280" i="4"/>
  <c r="CL280" i="4" s="1"/>
  <c r="BH279" i="4"/>
  <c r="CL279" i="4" s="1"/>
  <c r="BH278" i="4"/>
  <c r="CL278" i="4" s="1"/>
  <c r="BH277" i="4"/>
  <c r="CL277" i="4" s="1"/>
  <c r="BH276" i="4"/>
  <c r="CL276" i="4" s="1"/>
  <c r="BH275" i="4"/>
  <c r="CL275" i="4" s="1"/>
  <c r="BH274" i="4"/>
  <c r="CL274" i="4" s="1"/>
  <c r="BH273" i="4"/>
  <c r="CL273" i="4" s="1"/>
  <c r="BH272" i="4"/>
  <c r="CL272" i="4" s="1"/>
  <c r="BH260" i="4"/>
  <c r="CL260" i="4" s="1"/>
  <c r="BH259" i="4"/>
  <c r="CL259" i="4" s="1"/>
  <c r="BH258" i="4"/>
  <c r="CL258" i="4" s="1"/>
  <c r="BH257" i="4"/>
  <c r="CL257" i="4" s="1"/>
  <c r="BH256" i="4"/>
  <c r="CL256" i="4" s="1"/>
  <c r="BH253" i="4"/>
  <c r="CL253" i="4" s="1"/>
  <c r="BH252" i="4"/>
  <c r="BH236" i="4"/>
  <c r="CL236" i="4" s="1"/>
  <c r="BH235" i="4"/>
  <c r="CL235" i="4" s="1"/>
  <c r="BH234" i="4"/>
  <c r="CL234" i="4" s="1"/>
  <c r="BH233" i="4"/>
  <c r="CL233" i="4" s="1"/>
  <c r="BH232" i="4"/>
  <c r="CL232" i="4" s="1"/>
  <c r="BH219" i="4"/>
  <c r="CL219" i="4" s="1"/>
  <c r="BH218" i="4"/>
  <c r="CL218" i="4" s="1"/>
  <c r="BH217" i="4"/>
  <c r="BH215" i="4"/>
  <c r="CL215" i="4" s="1"/>
  <c r="BH214" i="4"/>
  <c r="CL214" i="4" s="1"/>
  <c r="BH213" i="4"/>
  <c r="CL213" i="4" s="1"/>
  <c r="BH212" i="4"/>
  <c r="CL212" i="4" s="1"/>
  <c r="BH211" i="4"/>
  <c r="CL211" i="4" s="1"/>
  <c r="BH189" i="4"/>
  <c r="CL189" i="4" s="1"/>
  <c r="BH188" i="4"/>
  <c r="CL188" i="4" s="1"/>
  <c r="BH187" i="4"/>
  <c r="CL187" i="4" s="1"/>
  <c r="BH186" i="4"/>
  <c r="CL186" i="4" s="1"/>
  <c r="BH185" i="4"/>
  <c r="CL185" i="4" s="1"/>
  <c r="BH184" i="4"/>
  <c r="CL184" i="4" s="1"/>
  <c r="BH183" i="4"/>
  <c r="CL183" i="4" s="1"/>
  <c r="BH182" i="4"/>
  <c r="CL182" i="4" s="1"/>
  <c r="BH181" i="4"/>
  <c r="CL181" i="4" s="1"/>
  <c r="BH180" i="4"/>
  <c r="CL180" i="4" s="1"/>
  <c r="BH179" i="4"/>
  <c r="CL179" i="4" s="1"/>
  <c r="BH178" i="4"/>
  <c r="CL178" i="4" s="1"/>
  <c r="BH177" i="4"/>
  <c r="BH176" i="4"/>
  <c r="CL176" i="4" s="1"/>
  <c r="BH175" i="4"/>
  <c r="CL175" i="4" s="1"/>
  <c r="BH174" i="4"/>
  <c r="CL174" i="4" s="1"/>
  <c r="BH173" i="4"/>
  <c r="CL173" i="4" s="1"/>
  <c r="BH172" i="4"/>
  <c r="CL172" i="4" s="1"/>
  <c r="BH171" i="4"/>
  <c r="CL171" i="4" s="1"/>
  <c r="BH170" i="4"/>
  <c r="CL170" i="4" s="1"/>
  <c r="BH169" i="4"/>
  <c r="CL169" i="4" s="1"/>
  <c r="BH168" i="4"/>
  <c r="CL168" i="4" s="1"/>
  <c r="BH167" i="4"/>
  <c r="CL167" i="4" s="1"/>
  <c r="BH166" i="4"/>
  <c r="CL166" i="4" s="1"/>
  <c r="BH165" i="4"/>
  <c r="CL165" i="4" s="1"/>
  <c r="BH164" i="4"/>
  <c r="CL164" i="4" s="1"/>
  <c r="BH163" i="4"/>
  <c r="CL163" i="4" s="1"/>
  <c r="BH162" i="4"/>
  <c r="CL162" i="4" s="1"/>
  <c r="BH161" i="4"/>
  <c r="CL161" i="4" s="1"/>
  <c r="BH160" i="4"/>
  <c r="CL160" i="4" s="1"/>
  <c r="BH159" i="4"/>
  <c r="CL159" i="4" s="1"/>
  <c r="BH158" i="4"/>
  <c r="CL158" i="4" s="1"/>
  <c r="BH157" i="4"/>
  <c r="CL157" i="4" s="1"/>
  <c r="BH156" i="4"/>
  <c r="CL156" i="4" s="1"/>
  <c r="BH155" i="4"/>
  <c r="CL155" i="4" s="1"/>
  <c r="BH154" i="4"/>
  <c r="CL154" i="4" s="1"/>
  <c r="BH153" i="4"/>
  <c r="CL153" i="4" s="1"/>
  <c r="BH152" i="4"/>
  <c r="BH151" i="4"/>
  <c r="BH137" i="4"/>
  <c r="CL137" i="4" s="1"/>
  <c r="BH136" i="4"/>
  <c r="BH135" i="4"/>
  <c r="BH134" i="4"/>
  <c r="BH133" i="4"/>
  <c r="CL133" i="4" s="1"/>
  <c r="BH132" i="4"/>
  <c r="BH131" i="4"/>
  <c r="CL131" i="4" s="1"/>
  <c r="BH119" i="4"/>
  <c r="CL119" i="4" s="1"/>
  <c r="BH118" i="4"/>
  <c r="CL118" i="4" s="1"/>
  <c r="BH117" i="4"/>
  <c r="BH116" i="4"/>
  <c r="BH115" i="4"/>
  <c r="CL115" i="4" s="1"/>
  <c r="BH114" i="4"/>
  <c r="CL114" i="4" s="1"/>
  <c r="BH113" i="4"/>
  <c r="BH112" i="4"/>
  <c r="BH111" i="4"/>
  <c r="CL111" i="4" s="1"/>
  <c r="BH97" i="4"/>
  <c r="CL97" i="4" s="1"/>
  <c r="BH96" i="4"/>
  <c r="CL96" i="4" s="1"/>
  <c r="BH95" i="4"/>
  <c r="CL95" i="4" s="1"/>
  <c r="BH94" i="4"/>
  <c r="BH93" i="4"/>
  <c r="CL93" i="4" s="1"/>
  <c r="BH92" i="4"/>
  <c r="CL92" i="4" s="1"/>
  <c r="BH91" i="4"/>
  <c r="CL91" i="4" s="1"/>
  <c r="BH75" i="4"/>
  <c r="CL75" i="4" s="1"/>
  <c r="BH74" i="4"/>
  <c r="CL74" i="4" s="1"/>
  <c r="BH73" i="4"/>
  <c r="CL73" i="4" s="1"/>
  <c r="BH72" i="4"/>
  <c r="CL72" i="4" s="1"/>
  <c r="BH71" i="4"/>
  <c r="CL71" i="4" s="1"/>
  <c r="BH55" i="4"/>
  <c r="CL55" i="4" s="1"/>
  <c r="BH54" i="4"/>
  <c r="CL54" i="4" s="1"/>
  <c r="BH53" i="4"/>
  <c r="CL53" i="4" s="1"/>
  <c r="BH52" i="4"/>
  <c r="CL52" i="4" s="1"/>
  <c r="BH51" i="4"/>
  <c r="CL51" i="4" s="1"/>
  <c r="BH50" i="4"/>
  <c r="CL50" i="4" s="1"/>
  <c r="BH36" i="4"/>
  <c r="CL36" i="4" s="1"/>
  <c r="BH35" i="4"/>
  <c r="CL35" i="4" s="1"/>
  <c r="BH34" i="4"/>
  <c r="CL34" i="4" s="1"/>
  <c r="BH33" i="4"/>
  <c r="CL33" i="4" s="1"/>
  <c r="BH32" i="4"/>
  <c r="CL32" i="4" s="1"/>
  <c r="BH31" i="4"/>
  <c r="CL31" i="4" s="1"/>
  <c r="BH30" i="4"/>
  <c r="CL30" i="4" s="1"/>
  <c r="BH12" i="4"/>
  <c r="BH11" i="4"/>
  <c r="CL11" i="4" s="1"/>
  <c r="BH10" i="4"/>
  <c r="CL10" i="4" s="1"/>
  <c r="BH9" i="4"/>
  <c r="BH8" i="4"/>
  <c r="CL8" i="4" s="1"/>
  <c r="BH7" i="4"/>
  <c r="CL7" i="4" s="1"/>
  <c r="BH6" i="4"/>
  <c r="CL6" i="4" s="1"/>
  <c r="BH5" i="4"/>
  <c r="CL5" i="4" s="1"/>
  <c r="BH4" i="4"/>
  <c r="CL4" i="4" s="1"/>
  <c r="BH3" i="4"/>
  <c r="CL3" i="4" s="1"/>
  <c r="CL1" i="4"/>
  <c r="BE327" i="4"/>
  <c r="CK327" i="4" s="1"/>
  <c r="BE326" i="4"/>
  <c r="CK326" i="4" s="1"/>
  <c r="BE325" i="4"/>
  <c r="CK325" i="4" s="1"/>
  <c r="BE324" i="4"/>
  <c r="CK324" i="4" s="1"/>
  <c r="BE323" i="4"/>
  <c r="CK323" i="4" s="1"/>
  <c r="BE322" i="4"/>
  <c r="CK322" i="4" s="1"/>
  <c r="BE321" i="4"/>
  <c r="CK321" i="4" s="1"/>
  <c r="BE320" i="4"/>
  <c r="CK320" i="4" s="1"/>
  <c r="BE319" i="4"/>
  <c r="CK319" i="4" s="1"/>
  <c r="BE318" i="4"/>
  <c r="CK318" i="4" s="1"/>
  <c r="BE317" i="4"/>
  <c r="CK317" i="4" s="1"/>
  <c r="BE316" i="4"/>
  <c r="CK316" i="4" s="1"/>
  <c r="BE315" i="4"/>
  <c r="CK315" i="4" s="1"/>
  <c r="BE314" i="4"/>
  <c r="CK314" i="4" s="1"/>
  <c r="BE313" i="4"/>
  <c r="CK313" i="4" s="1"/>
  <c r="BE312" i="4"/>
  <c r="CK312" i="4" s="1"/>
  <c r="BE290" i="4"/>
  <c r="CK290" i="4" s="1"/>
  <c r="BE289" i="4"/>
  <c r="CK289" i="4" s="1"/>
  <c r="BE288" i="4"/>
  <c r="CK288" i="4" s="1"/>
  <c r="BE287" i="4"/>
  <c r="CK287" i="4" s="1"/>
  <c r="BE286" i="4"/>
  <c r="CK286" i="4" s="1"/>
  <c r="BE285" i="4"/>
  <c r="CK285" i="4" s="1"/>
  <c r="BE284" i="4"/>
  <c r="CK284" i="4" s="1"/>
  <c r="BE283" i="4"/>
  <c r="CK283" i="4" s="1"/>
  <c r="BE282" i="4"/>
  <c r="CK282" i="4" s="1"/>
  <c r="BE281" i="4"/>
  <c r="CK281" i="4" s="1"/>
  <c r="BE280" i="4"/>
  <c r="CK280" i="4" s="1"/>
  <c r="BE279" i="4"/>
  <c r="CK279" i="4" s="1"/>
  <c r="BE278" i="4"/>
  <c r="CK278" i="4" s="1"/>
  <c r="BE277" i="4"/>
  <c r="CK277" i="4" s="1"/>
  <c r="BE276" i="4"/>
  <c r="CK276" i="4" s="1"/>
  <c r="BE275" i="4"/>
  <c r="CK275" i="4" s="1"/>
  <c r="BE274" i="4"/>
  <c r="CK274" i="4" s="1"/>
  <c r="BE273" i="4"/>
  <c r="CK273" i="4" s="1"/>
  <c r="BE272" i="4"/>
  <c r="BE260" i="4"/>
  <c r="CK260" i="4" s="1"/>
  <c r="BE259" i="4"/>
  <c r="CK259" i="4" s="1"/>
  <c r="BE258" i="4"/>
  <c r="CK258" i="4" s="1"/>
  <c r="BE257" i="4"/>
  <c r="CK257" i="4" s="1"/>
  <c r="BE256" i="4"/>
  <c r="CK256" i="4" s="1"/>
  <c r="BE253" i="4"/>
  <c r="BE252" i="4"/>
  <c r="CK252" i="4" s="1"/>
  <c r="BE236" i="4"/>
  <c r="CK236" i="4" s="1"/>
  <c r="BE235" i="4"/>
  <c r="CK235" i="4" s="1"/>
  <c r="BE234" i="4"/>
  <c r="CK234" i="4" s="1"/>
  <c r="BE233" i="4"/>
  <c r="CK233" i="4" s="1"/>
  <c r="BE232" i="4"/>
  <c r="CK232" i="4" s="1"/>
  <c r="BE219" i="4"/>
  <c r="CK219" i="4" s="1"/>
  <c r="BE218" i="4"/>
  <c r="CK218" i="4" s="1"/>
  <c r="BE217" i="4"/>
  <c r="BE215" i="4"/>
  <c r="CK215" i="4" s="1"/>
  <c r="BE214" i="4"/>
  <c r="CK214" i="4" s="1"/>
  <c r="BE213" i="4"/>
  <c r="CK213" i="4" s="1"/>
  <c r="BE212" i="4"/>
  <c r="CK212" i="4" s="1"/>
  <c r="BE211" i="4"/>
  <c r="BE189" i="4"/>
  <c r="CK189" i="4" s="1"/>
  <c r="BE188" i="4"/>
  <c r="CK188" i="4" s="1"/>
  <c r="BE187" i="4"/>
  <c r="CK187" i="4" s="1"/>
  <c r="BE186" i="4"/>
  <c r="CK186" i="4" s="1"/>
  <c r="BE185" i="4"/>
  <c r="CK185" i="4" s="1"/>
  <c r="BE184" i="4"/>
  <c r="CK184" i="4" s="1"/>
  <c r="BE183" i="4"/>
  <c r="CK183" i="4" s="1"/>
  <c r="BE182" i="4"/>
  <c r="CK182" i="4" s="1"/>
  <c r="BE181" i="4"/>
  <c r="CK181" i="4" s="1"/>
  <c r="BE180" i="4"/>
  <c r="CK180" i="4" s="1"/>
  <c r="BE179" i="4"/>
  <c r="CK179" i="4" s="1"/>
  <c r="BE178" i="4"/>
  <c r="CK178" i="4" s="1"/>
  <c r="BE177" i="4"/>
  <c r="CK177" i="4" s="1"/>
  <c r="BE176" i="4"/>
  <c r="CK176" i="4" s="1"/>
  <c r="BE175" i="4"/>
  <c r="CK175" i="4" s="1"/>
  <c r="BE174" i="4"/>
  <c r="CK174" i="4" s="1"/>
  <c r="BE173" i="4"/>
  <c r="CK173" i="4" s="1"/>
  <c r="BE172" i="4"/>
  <c r="CK172" i="4" s="1"/>
  <c r="BE171" i="4"/>
  <c r="CK171" i="4" s="1"/>
  <c r="BE170" i="4"/>
  <c r="CK170" i="4" s="1"/>
  <c r="BE169" i="4"/>
  <c r="CK169" i="4" s="1"/>
  <c r="BE168" i="4"/>
  <c r="CK168" i="4" s="1"/>
  <c r="BE167" i="4"/>
  <c r="CK167" i="4" s="1"/>
  <c r="BE166" i="4"/>
  <c r="CK166" i="4" s="1"/>
  <c r="BE165" i="4"/>
  <c r="BE164" i="4"/>
  <c r="BE163" i="4"/>
  <c r="CK163" i="4" s="1"/>
  <c r="BE162" i="4"/>
  <c r="CK162" i="4" s="1"/>
  <c r="BE161" i="4"/>
  <c r="CK161" i="4" s="1"/>
  <c r="BE160" i="4"/>
  <c r="CK160" i="4" s="1"/>
  <c r="BE159" i="4"/>
  <c r="CK159" i="4" s="1"/>
  <c r="BE158" i="4"/>
  <c r="CK158" i="4" s="1"/>
  <c r="BE157" i="4"/>
  <c r="CK157" i="4" s="1"/>
  <c r="BE156" i="4"/>
  <c r="CK156" i="4" s="1"/>
  <c r="BE155" i="4"/>
  <c r="CK155" i="4" s="1"/>
  <c r="BE154" i="4"/>
  <c r="CK154" i="4" s="1"/>
  <c r="BE153" i="4"/>
  <c r="CK153" i="4" s="1"/>
  <c r="BE152" i="4"/>
  <c r="CK152" i="4" s="1"/>
  <c r="BE151" i="4"/>
  <c r="CK151" i="4" s="1"/>
  <c r="BE137" i="4"/>
  <c r="CK137" i="4" s="1"/>
  <c r="BE136" i="4"/>
  <c r="CK136" i="4" s="1"/>
  <c r="BE135" i="4"/>
  <c r="BE134" i="4"/>
  <c r="CK134" i="4" s="1"/>
  <c r="BE133" i="4"/>
  <c r="CK133" i="4" s="1"/>
  <c r="BE132" i="4"/>
  <c r="CK132" i="4" s="1"/>
  <c r="BE131" i="4"/>
  <c r="BE119" i="4"/>
  <c r="BE118" i="4"/>
  <c r="CK118" i="4" s="1"/>
  <c r="BE117" i="4"/>
  <c r="CK117" i="4" s="1"/>
  <c r="BE116" i="4"/>
  <c r="BE115" i="4"/>
  <c r="CK115" i="4" s="1"/>
  <c r="BE114" i="4"/>
  <c r="CK114" i="4" s="1"/>
  <c r="BE113" i="4"/>
  <c r="CK113" i="4" s="1"/>
  <c r="BE112" i="4"/>
  <c r="BE111" i="4"/>
  <c r="CK111" i="4" s="1"/>
  <c r="BE97" i="4"/>
  <c r="CK97" i="4" s="1"/>
  <c r="BE96" i="4"/>
  <c r="CK96" i="4" s="1"/>
  <c r="BE95" i="4"/>
  <c r="BE94" i="4"/>
  <c r="BE93" i="4"/>
  <c r="CK93" i="4" s="1"/>
  <c r="BE92" i="4"/>
  <c r="CK92" i="4" s="1"/>
  <c r="BE91" i="4"/>
  <c r="CK91" i="4" s="1"/>
  <c r="BE75" i="4"/>
  <c r="CK75" i="4" s="1"/>
  <c r="BE74" i="4"/>
  <c r="CK74" i="4" s="1"/>
  <c r="BE73" i="4"/>
  <c r="CK73" i="4" s="1"/>
  <c r="BE72" i="4"/>
  <c r="CK72" i="4" s="1"/>
  <c r="BE71" i="4"/>
  <c r="CK71" i="4" s="1"/>
  <c r="BE55" i="4"/>
  <c r="CK55" i="4" s="1"/>
  <c r="BE54" i="4"/>
  <c r="CK54" i="4" s="1"/>
  <c r="BE53" i="4"/>
  <c r="CK53" i="4" s="1"/>
  <c r="BE52" i="4"/>
  <c r="CK52" i="4" s="1"/>
  <c r="BE51" i="4"/>
  <c r="CK51" i="4" s="1"/>
  <c r="BE50" i="4"/>
  <c r="CK50" i="4" s="1"/>
  <c r="BE36" i="4"/>
  <c r="CK36" i="4" s="1"/>
  <c r="BE35" i="4"/>
  <c r="BE34" i="4"/>
  <c r="CK34" i="4" s="1"/>
  <c r="BE33" i="4"/>
  <c r="CK33" i="4" s="1"/>
  <c r="BE32" i="4"/>
  <c r="CK32" i="4" s="1"/>
  <c r="BE31" i="4"/>
  <c r="CK31" i="4" s="1"/>
  <c r="BE30" i="4"/>
  <c r="CK30" i="4" s="1"/>
  <c r="BE12" i="4"/>
  <c r="BE11" i="4"/>
  <c r="CK11" i="4" s="1"/>
  <c r="BE10" i="4"/>
  <c r="BE9" i="4"/>
  <c r="CK9" i="4" s="1"/>
  <c r="BE8" i="4"/>
  <c r="CK8" i="4" s="1"/>
  <c r="BE7" i="4"/>
  <c r="BE6" i="4"/>
  <c r="CK6" i="4" s="1"/>
  <c r="BE5" i="4"/>
  <c r="CK5" i="4" s="1"/>
  <c r="BE4" i="4"/>
  <c r="CK4" i="4" s="1"/>
  <c r="BE3" i="4"/>
  <c r="CK3" i="4" s="1"/>
  <c r="CK1" i="4"/>
  <c r="BB327" i="4"/>
  <c r="CJ327" i="4" s="1"/>
  <c r="BB326" i="4"/>
  <c r="CJ326" i="4" s="1"/>
  <c r="BB325" i="4"/>
  <c r="CJ325" i="4" s="1"/>
  <c r="BB324" i="4"/>
  <c r="CJ324" i="4" s="1"/>
  <c r="BB323" i="4"/>
  <c r="CJ323" i="4" s="1"/>
  <c r="BB322" i="4"/>
  <c r="CJ322" i="4" s="1"/>
  <c r="BB321" i="4"/>
  <c r="CJ321" i="4" s="1"/>
  <c r="BB320" i="4"/>
  <c r="CJ320" i="4" s="1"/>
  <c r="BB319" i="4"/>
  <c r="CJ319" i="4" s="1"/>
  <c r="BB318" i="4"/>
  <c r="CJ318" i="4" s="1"/>
  <c r="BB317" i="4"/>
  <c r="CJ317" i="4" s="1"/>
  <c r="BB316" i="4"/>
  <c r="CJ316" i="4" s="1"/>
  <c r="BB315" i="4"/>
  <c r="CJ315" i="4" s="1"/>
  <c r="BB314" i="4"/>
  <c r="CJ314" i="4" s="1"/>
  <c r="BB313" i="4"/>
  <c r="CJ313" i="4" s="1"/>
  <c r="BB312" i="4"/>
  <c r="CJ312" i="4" s="1"/>
  <c r="BB290" i="4"/>
  <c r="CJ290" i="4" s="1"/>
  <c r="BB289" i="4"/>
  <c r="CJ289" i="4" s="1"/>
  <c r="BB288" i="4"/>
  <c r="CJ288" i="4" s="1"/>
  <c r="BB287" i="4"/>
  <c r="CJ287" i="4" s="1"/>
  <c r="BB286" i="4"/>
  <c r="CJ286" i="4" s="1"/>
  <c r="BB285" i="4"/>
  <c r="CJ285" i="4" s="1"/>
  <c r="BB284" i="4"/>
  <c r="CJ284" i="4" s="1"/>
  <c r="BB283" i="4"/>
  <c r="CJ283" i="4" s="1"/>
  <c r="BB282" i="4"/>
  <c r="CJ282" i="4" s="1"/>
  <c r="BB281" i="4"/>
  <c r="CJ281" i="4" s="1"/>
  <c r="BB280" i="4"/>
  <c r="CJ280" i="4" s="1"/>
  <c r="BB279" i="4"/>
  <c r="CJ279" i="4" s="1"/>
  <c r="BB278" i="4"/>
  <c r="CJ278" i="4" s="1"/>
  <c r="BB277" i="4"/>
  <c r="CJ277" i="4" s="1"/>
  <c r="BB276" i="4"/>
  <c r="CJ276" i="4" s="1"/>
  <c r="BB275" i="4"/>
  <c r="BB274" i="4"/>
  <c r="CJ274" i="4" s="1"/>
  <c r="BB273" i="4"/>
  <c r="CJ273" i="4" s="1"/>
  <c r="BB272" i="4"/>
  <c r="CJ272" i="4" s="1"/>
  <c r="BB260" i="4"/>
  <c r="CJ260" i="4" s="1"/>
  <c r="BB259" i="4"/>
  <c r="CJ259" i="4" s="1"/>
  <c r="BB258" i="4"/>
  <c r="CJ258" i="4" s="1"/>
  <c r="BB257" i="4"/>
  <c r="CJ257" i="4" s="1"/>
  <c r="BB256" i="4"/>
  <c r="BB253" i="4"/>
  <c r="CJ253" i="4" s="1"/>
  <c r="BB252" i="4"/>
  <c r="BB236" i="4"/>
  <c r="CJ236" i="4" s="1"/>
  <c r="BB235" i="4"/>
  <c r="CJ235" i="4" s="1"/>
  <c r="BB234" i="4"/>
  <c r="CJ234" i="4" s="1"/>
  <c r="BB233" i="4"/>
  <c r="CJ233" i="4" s="1"/>
  <c r="BB232" i="4"/>
  <c r="CJ232" i="4" s="1"/>
  <c r="BB219" i="4"/>
  <c r="CJ219" i="4" s="1"/>
  <c r="BB218" i="4"/>
  <c r="CJ218" i="4" s="1"/>
  <c r="BB217" i="4"/>
  <c r="CJ217" i="4" s="1"/>
  <c r="BB215" i="4"/>
  <c r="CJ215" i="4" s="1"/>
  <c r="BB214" i="4"/>
  <c r="CJ214" i="4" s="1"/>
  <c r="BB213" i="4"/>
  <c r="CJ213" i="4" s="1"/>
  <c r="BB212" i="4"/>
  <c r="CJ212" i="4" s="1"/>
  <c r="BB211" i="4"/>
  <c r="CJ211" i="4" s="1"/>
  <c r="BB189" i="4"/>
  <c r="CJ189" i="4" s="1"/>
  <c r="BB188" i="4"/>
  <c r="CJ188" i="4" s="1"/>
  <c r="BB187" i="4"/>
  <c r="CJ187" i="4" s="1"/>
  <c r="BB186" i="4"/>
  <c r="CJ186" i="4" s="1"/>
  <c r="BB185" i="4"/>
  <c r="CJ185" i="4" s="1"/>
  <c r="BB184" i="4"/>
  <c r="CJ184" i="4" s="1"/>
  <c r="BB183" i="4"/>
  <c r="CJ183" i="4" s="1"/>
  <c r="BB182" i="4"/>
  <c r="CJ182" i="4" s="1"/>
  <c r="BB181" i="4"/>
  <c r="CJ181" i="4" s="1"/>
  <c r="BB180" i="4"/>
  <c r="CJ180" i="4" s="1"/>
  <c r="BB179" i="4"/>
  <c r="CJ179" i="4" s="1"/>
  <c r="BB178" i="4"/>
  <c r="CJ178" i="4" s="1"/>
  <c r="BB177" i="4"/>
  <c r="BB176" i="4"/>
  <c r="CJ176" i="4" s="1"/>
  <c r="BB175" i="4"/>
  <c r="CJ175" i="4" s="1"/>
  <c r="BB174" i="4"/>
  <c r="CJ174" i="4" s="1"/>
  <c r="BB173" i="4"/>
  <c r="CJ173" i="4" s="1"/>
  <c r="BB172" i="4"/>
  <c r="CJ172" i="4" s="1"/>
  <c r="BB171" i="4"/>
  <c r="CJ171" i="4" s="1"/>
  <c r="BB170" i="4"/>
  <c r="CJ170" i="4" s="1"/>
  <c r="BB169" i="4"/>
  <c r="CJ169" i="4" s="1"/>
  <c r="BB168" i="4"/>
  <c r="CJ168" i="4" s="1"/>
  <c r="BB167" i="4"/>
  <c r="CJ167" i="4" s="1"/>
  <c r="BB166" i="4"/>
  <c r="CJ166" i="4" s="1"/>
  <c r="BB165" i="4"/>
  <c r="BB164" i="4"/>
  <c r="CJ164" i="4" s="1"/>
  <c r="BB163" i="4"/>
  <c r="CJ163" i="4" s="1"/>
  <c r="BB162" i="4"/>
  <c r="CJ162" i="4" s="1"/>
  <c r="BB161" i="4"/>
  <c r="CJ161" i="4" s="1"/>
  <c r="BB160" i="4"/>
  <c r="CJ160" i="4" s="1"/>
  <c r="BB159" i="4"/>
  <c r="CJ159" i="4" s="1"/>
  <c r="BB158" i="4"/>
  <c r="CJ158" i="4" s="1"/>
  <c r="BB157" i="4"/>
  <c r="CJ157" i="4" s="1"/>
  <c r="BB156" i="4"/>
  <c r="CJ156" i="4" s="1"/>
  <c r="BB155" i="4"/>
  <c r="CJ155" i="4" s="1"/>
  <c r="BB154" i="4"/>
  <c r="CJ154" i="4" s="1"/>
  <c r="BB153" i="4"/>
  <c r="CJ153" i="4" s="1"/>
  <c r="BB152" i="4"/>
  <c r="BB151" i="4"/>
  <c r="CJ151" i="4" s="1"/>
  <c r="BB137" i="4"/>
  <c r="CJ137" i="4" s="1"/>
  <c r="BB136" i="4"/>
  <c r="CJ136" i="4" s="1"/>
  <c r="BB135" i="4"/>
  <c r="CJ135" i="4" s="1"/>
  <c r="BB134" i="4"/>
  <c r="BB133" i="4"/>
  <c r="CJ133" i="4" s="1"/>
  <c r="BB132" i="4"/>
  <c r="CJ132" i="4" s="1"/>
  <c r="BB131" i="4"/>
  <c r="CJ131" i="4" s="1"/>
  <c r="BB119" i="4"/>
  <c r="BB118" i="4"/>
  <c r="CJ118" i="4" s="1"/>
  <c r="BB117" i="4"/>
  <c r="CJ117" i="4" s="1"/>
  <c r="BB116" i="4"/>
  <c r="CJ116" i="4" s="1"/>
  <c r="BB115" i="4"/>
  <c r="BB114" i="4"/>
  <c r="CJ114" i="4" s="1"/>
  <c r="BB113" i="4"/>
  <c r="CJ113" i="4" s="1"/>
  <c r="BB112" i="4"/>
  <c r="CJ112" i="4" s="1"/>
  <c r="BB111" i="4"/>
  <c r="BB97" i="4"/>
  <c r="BB96" i="4"/>
  <c r="CJ96" i="4" s="1"/>
  <c r="BB95" i="4"/>
  <c r="CJ95" i="4" s="1"/>
  <c r="BB94" i="4"/>
  <c r="BB93" i="4"/>
  <c r="BB92" i="4"/>
  <c r="CJ92" i="4" s="1"/>
  <c r="BB91" i="4"/>
  <c r="CJ91" i="4" s="1"/>
  <c r="BB75" i="4"/>
  <c r="CJ75" i="4" s="1"/>
  <c r="BB74" i="4"/>
  <c r="CJ74" i="4" s="1"/>
  <c r="BB73" i="4"/>
  <c r="CJ73" i="4" s="1"/>
  <c r="BB72" i="4"/>
  <c r="CJ72" i="4" s="1"/>
  <c r="BB71" i="4"/>
  <c r="CJ71" i="4" s="1"/>
  <c r="BB55" i="4"/>
  <c r="CJ55" i="4" s="1"/>
  <c r="BB54" i="4"/>
  <c r="CJ54" i="4" s="1"/>
  <c r="BB53" i="4"/>
  <c r="CJ53" i="4" s="1"/>
  <c r="BB52" i="4"/>
  <c r="CJ52" i="4" s="1"/>
  <c r="BB51" i="4"/>
  <c r="CJ51" i="4" s="1"/>
  <c r="BB50" i="4"/>
  <c r="CJ50" i="4" s="1"/>
  <c r="BB36" i="4"/>
  <c r="CJ36" i="4" s="1"/>
  <c r="BB35" i="4"/>
  <c r="CJ35" i="4" s="1"/>
  <c r="BB34" i="4"/>
  <c r="CJ34" i="4" s="1"/>
  <c r="BB33" i="4"/>
  <c r="CJ33" i="4" s="1"/>
  <c r="BB32" i="4"/>
  <c r="CJ32" i="4" s="1"/>
  <c r="BB31" i="4"/>
  <c r="CJ31" i="4" s="1"/>
  <c r="BB30" i="4"/>
  <c r="BB12" i="4"/>
  <c r="CJ12" i="4" s="1"/>
  <c r="BB11" i="4"/>
  <c r="BB10" i="4"/>
  <c r="CJ10" i="4" s="1"/>
  <c r="BB9" i="4"/>
  <c r="CJ9" i="4" s="1"/>
  <c r="BB8" i="4"/>
  <c r="CJ8" i="4" s="1"/>
  <c r="BB7" i="4"/>
  <c r="CJ7" i="4" s="1"/>
  <c r="BB6" i="4"/>
  <c r="BB5" i="4"/>
  <c r="CJ5" i="4" s="1"/>
  <c r="BB4" i="4"/>
  <c r="CJ4" i="4" s="1"/>
  <c r="BB3" i="4"/>
  <c r="CJ3" i="4" s="1"/>
  <c r="CJ1" i="4"/>
  <c r="AY327" i="4"/>
  <c r="CI327" i="4" s="1"/>
  <c r="AY326" i="4"/>
  <c r="AY325" i="4"/>
  <c r="AY324" i="4"/>
  <c r="CI324" i="4" s="1"/>
  <c r="AY323" i="4"/>
  <c r="AY322" i="4"/>
  <c r="CI322" i="4" s="1"/>
  <c r="AY321" i="4"/>
  <c r="AY320" i="4"/>
  <c r="AY319" i="4"/>
  <c r="AY318" i="4"/>
  <c r="AY317" i="4"/>
  <c r="AY316" i="4"/>
  <c r="CI316" i="4" s="1"/>
  <c r="AY315" i="4"/>
  <c r="CI315" i="4" s="1"/>
  <c r="AY314" i="4"/>
  <c r="CI314" i="4" s="1"/>
  <c r="AY313" i="4"/>
  <c r="AY312" i="4"/>
  <c r="AY290" i="4"/>
  <c r="CI290" i="4" s="1"/>
  <c r="AY289" i="4"/>
  <c r="CI289" i="4" s="1"/>
  <c r="AY288" i="4"/>
  <c r="AY287" i="4"/>
  <c r="CI287" i="4" s="1"/>
  <c r="AY286" i="4"/>
  <c r="AY285" i="4"/>
  <c r="CI285" i="4" s="1"/>
  <c r="AY284" i="4"/>
  <c r="AY283" i="4"/>
  <c r="CI283" i="4" s="1"/>
  <c r="AY282" i="4"/>
  <c r="CI282" i="4" s="1"/>
  <c r="AY281" i="4"/>
  <c r="AY280" i="4"/>
  <c r="AY279" i="4"/>
  <c r="CI279" i="4" s="1"/>
  <c r="AY278" i="4"/>
  <c r="AY277" i="4"/>
  <c r="CI277" i="4" s="1"/>
  <c r="AY276" i="4"/>
  <c r="AY275" i="4"/>
  <c r="AY274" i="4"/>
  <c r="CI274" i="4" s="1"/>
  <c r="AY273" i="4"/>
  <c r="CI273" i="4" s="1"/>
  <c r="AY272" i="4"/>
  <c r="AY260" i="4"/>
  <c r="CI260" i="4" s="1"/>
  <c r="AY259" i="4"/>
  <c r="AY258" i="4"/>
  <c r="CI258" i="4" s="1"/>
  <c r="AY257" i="4"/>
  <c r="AY256" i="4"/>
  <c r="CI256" i="4" s="1"/>
  <c r="AY253" i="4"/>
  <c r="CI253" i="4" s="1"/>
  <c r="AY252" i="4"/>
  <c r="AY236" i="4"/>
  <c r="AY235" i="4"/>
  <c r="CI235" i="4" s="1"/>
  <c r="AY234" i="4"/>
  <c r="AY233" i="4"/>
  <c r="AY232" i="4"/>
  <c r="AY219" i="4"/>
  <c r="AY218" i="4"/>
  <c r="CI218" i="4" s="1"/>
  <c r="AY217" i="4"/>
  <c r="CI217" i="4" s="1"/>
  <c r="AY215" i="4"/>
  <c r="AY214" i="4"/>
  <c r="CI214" i="4" s="1"/>
  <c r="AY213" i="4"/>
  <c r="AY212" i="4"/>
  <c r="CI212" i="4" s="1"/>
  <c r="AY211" i="4"/>
  <c r="AY189" i="4"/>
  <c r="CI189" i="4" s="1"/>
  <c r="AY188" i="4"/>
  <c r="AY187" i="4"/>
  <c r="AY186" i="4"/>
  <c r="AY185" i="4"/>
  <c r="AY184" i="4"/>
  <c r="CI184" i="4" s="1"/>
  <c r="AY183" i="4"/>
  <c r="AY182" i="4"/>
  <c r="AY181" i="4"/>
  <c r="AY180" i="4"/>
  <c r="CI180" i="4" s="1"/>
  <c r="AY179" i="4"/>
  <c r="CI179" i="4" s="1"/>
  <c r="AY178" i="4"/>
  <c r="AY177" i="4"/>
  <c r="AY176" i="4"/>
  <c r="CI176" i="4" s="1"/>
  <c r="AY175" i="4"/>
  <c r="CI175" i="4" s="1"/>
  <c r="AY174" i="4"/>
  <c r="CI174" i="4" s="1"/>
  <c r="AY173" i="4"/>
  <c r="AY172" i="4"/>
  <c r="AY171" i="4"/>
  <c r="CI171" i="4" s="1"/>
  <c r="AY170" i="4"/>
  <c r="AY169" i="4"/>
  <c r="AY168" i="4"/>
  <c r="AY167" i="4"/>
  <c r="CI167" i="4" s="1"/>
  <c r="AY166" i="4"/>
  <c r="AY165" i="4"/>
  <c r="AY164" i="4"/>
  <c r="AY163" i="4"/>
  <c r="AY162" i="4"/>
  <c r="AY161" i="4"/>
  <c r="CI161" i="4" s="1"/>
  <c r="AY160" i="4"/>
  <c r="AY159" i="4"/>
  <c r="CI159" i="4" s="1"/>
  <c r="AY158" i="4"/>
  <c r="AY157" i="4"/>
  <c r="AY156" i="4"/>
  <c r="AY155" i="4"/>
  <c r="CI155" i="4" s="1"/>
  <c r="AY154" i="4"/>
  <c r="AY153" i="4"/>
  <c r="CI153" i="4" s="1"/>
  <c r="AY152" i="4"/>
  <c r="AY151" i="4"/>
  <c r="AY137" i="4"/>
  <c r="CI137" i="4" s="1"/>
  <c r="AY136" i="4"/>
  <c r="AY135" i="4"/>
  <c r="AY134" i="4"/>
  <c r="AY133" i="4"/>
  <c r="AY132" i="4"/>
  <c r="AY131" i="4"/>
  <c r="CI131" i="4" s="1"/>
  <c r="AY119" i="4"/>
  <c r="AY118" i="4"/>
  <c r="AY117" i="4"/>
  <c r="AY116" i="4"/>
  <c r="AY115" i="4"/>
  <c r="CI115" i="4" s="1"/>
  <c r="AY114" i="4"/>
  <c r="AY113" i="4"/>
  <c r="CI113" i="4" s="1"/>
  <c r="AY112" i="4"/>
  <c r="AY111" i="4"/>
  <c r="AY97" i="4"/>
  <c r="AY96" i="4"/>
  <c r="AY95" i="4"/>
  <c r="AY94" i="4"/>
  <c r="AY93" i="4"/>
  <c r="AY92" i="4"/>
  <c r="AY91" i="4"/>
  <c r="AY75" i="4"/>
  <c r="CI75" i="4" s="1"/>
  <c r="AY74" i="4"/>
  <c r="AY73" i="4"/>
  <c r="AY72" i="4"/>
  <c r="AY71" i="4"/>
  <c r="AY55" i="4"/>
  <c r="AY54" i="4"/>
  <c r="AY53" i="4"/>
  <c r="AY52" i="4"/>
  <c r="AY51" i="4"/>
  <c r="AY50" i="4"/>
  <c r="CI50" i="4" s="1"/>
  <c r="AY36" i="4"/>
  <c r="AY35" i="4"/>
  <c r="CI35" i="4" s="1"/>
  <c r="AY34" i="4"/>
  <c r="AY33" i="4"/>
  <c r="AY32" i="4"/>
  <c r="AY31" i="4"/>
  <c r="CI31" i="4" s="1"/>
  <c r="AY30" i="4"/>
  <c r="AY12" i="4"/>
  <c r="AY11" i="4"/>
  <c r="AY10" i="4"/>
  <c r="CI10" i="4" s="1"/>
  <c r="AY9" i="4"/>
  <c r="AY8" i="4"/>
  <c r="AY7" i="4"/>
  <c r="AY6" i="4"/>
  <c r="CI6" i="4" s="1"/>
  <c r="AY5" i="4"/>
  <c r="AY4" i="4"/>
  <c r="AY3" i="4"/>
  <c r="CI3" i="4" s="1"/>
  <c r="AV327" i="4"/>
  <c r="CH327" i="4" s="1"/>
  <c r="AV326" i="4"/>
  <c r="CH326" i="4" s="1"/>
  <c r="AV325" i="4"/>
  <c r="CH325" i="4" s="1"/>
  <c r="AV324" i="4"/>
  <c r="CH324" i="4" s="1"/>
  <c r="AV323" i="4"/>
  <c r="CH323" i="4" s="1"/>
  <c r="AV322" i="4"/>
  <c r="CH322" i="4" s="1"/>
  <c r="AV321" i="4"/>
  <c r="CH321" i="4" s="1"/>
  <c r="AV320" i="4"/>
  <c r="CH320" i="4" s="1"/>
  <c r="AV319" i="4"/>
  <c r="CH319" i="4" s="1"/>
  <c r="AV318" i="4"/>
  <c r="CH318" i="4" s="1"/>
  <c r="AV317" i="4"/>
  <c r="CH317" i="4" s="1"/>
  <c r="AV316" i="4"/>
  <c r="CH316" i="4" s="1"/>
  <c r="AV315" i="4"/>
  <c r="CH315" i="4" s="1"/>
  <c r="AV314" i="4"/>
  <c r="CH314" i="4" s="1"/>
  <c r="AV313" i="4"/>
  <c r="CH313" i="4" s="1"/>
  <c r="AV312" i="4"/>
  <c r="CH312" i="4" s="1"/>
  <c r="AV290" i="4"/>
  <c r="CH290" i="4" s="1"/>
  <c r="AV289" i="4"/>
  <c r="CH289" i="4" s="1"/>
  <c r="AV288" i="4"/>
  <c r="CH288" i="4" s="1"/>
  <c r="AV287" i="4"/>
  <c r="CH287" i="4" s="1"/>
  <c r="AV286" i="4"/>
  <c r="CH286" i="4" s="1"/>
  <c r="AV285" i="4"/>
  <c r="CH285" i="4" s="1"/>
  <c r="AV284" i="4"/>
  <c r="CH284" i="4" s="1"/>
  <c r="AV283" i="4"/>
  <c r="CH283" i="4" s="1"/>
  <c r="AV282" i="4"/>
  <c r="CH282" i="4" s="1"/>
  <c r="AV281" i="4"/>
  <c r="CH281" i="4" s="1"/>
  <c r="AV280" i="4"/>
  <c r="CH280" i="4" s="1"/>
  <c r="AV279" i="4"/>
  <c r="CH279" i="4" s="1"/>
  <c r="AV278" i="4"/>
  <c r="CH278" i="4" s="1"/>
  <c r="AV277" i="4"/>
  <c r="CH277" i="4" s="1"/>
  <c r="AV276" i="4"/>
  <c r="CH276" i="4" s="1"/>
  <c r="AV275" i="4"/>
  <c r="CH275" i="4" s="1"/>
  <c r="AV274" i="4"/>
  <c r="CH274" i="4" s="1"/>
  <c r="AV273" i="4"/>
  <c r="CH273" i="4" s="1"/>
  <c r="AV272" i="4"/>
  <c r="CH272" i="4" s="1"/>
  <c r="AV260" i="4"/>
  <c r="CH260" i="4" s="1"/>
  <c r="AV259" i="4"/>
  <c r="CH259" i="4" s="1"/>
  <c r="AV258" i="4"/>
  <c r="CH258" i="4" s="1"/>
  <c r="AV257" i="4"/>
  <c r="CH257" i="4" s="1"/>
  <c r="AV256" i="4"/>
  <c r="CH256" i="4" s="1"/>
  <c r="AV253" i="4"/>
  <c r="CH253" i="4" s="1"/>
  <c r="AV252" i="4"/>
  <c r="CH252" i="4" s="1"/>
  <c r="AV236" i="4"/>
  <c r="CH236" i="4" s="1"/>
  <c r="AV235" i="4"/>
  <c r="CH235" i="4" s="1"/>
  <c r="AV234" i="4"/>
  <c r="CH234" i="4" s="1"/>
  <c r="AV233" i="4"/>
  <c r="CH233" i="4" s="1"/>
  <c r="AV232" i="4"/>
  <c r="CH232" i="4" s="1"/>
  <c r="AV219" i="4"/>
  <c r="CH219" i="4" s="1"/>
  <c r="AV218" i="4"/>
  <c r="CH218" i="4" s="1"/>
  <c r="AV217" i="4"/>
  <c r="CH217" i="4" s="1"/>
  <c r="AV215" i="4"/>
  <c r="CH215" i="4" s="1"/>
  <c r="AV214" i="4"/>
  <c r="CH214" i="4" s="1"/>
  <c r="AV213" i="4"/>
  <c r="CH213" i="4" s="1"/>
  <c r="AV212" i="4"/>
  <c r="CH212" i="4" s="1"/>
  <c r="AV211" i="4"/>
  <c r="CH211" i="4" s="1"/>
  <c r="AV189" i="4"/>
  <c r="CH189" i="4" s="1"/>
  <c r="AV188" i="4"/>
  <c r="CH188" i="4" s="1"/>
  <c r="AV187" i="4"/>
  <c r="CH187" i="4" s="1"/>
  <c r="AV186" i="4"/>
  <c r="CH186" i="4" s="1"/>
  <c r="AV185" i="4"/>
  <c r="CH185" i="4" s="1"/>
  <c r="AV184" i="4"/>
  <c r="CH184" i="4" s="1"/>
  <c r="AV183" i="4"/>
  <c r="CH183" i="4" s="1"/>
  <c r="AV182" i="4"/>
  <c r="CH182" i="4" s="1"/>
  <c r="AV181" i="4"/>
  <c r="CH181" i="4" s="1"/>
  <c r="AV180" i="4"/>
  <c r="CH180" i="4" s="1"/>
  <c r="AV179" i="4"/>
  <c r="CH179" i="4" s="1"/>
  <c r="AV178" i="4"/>
  <c r="CH178" i="4" s="1"/>
  <c r="AV177" i="4"/>
  <c r="CH177" i="4" s="1"/>
  <c r="AV176" i="4"/>
  <c r="CH176" i="4" s="1"/>
  <c r="AV175" i="4"/>
  <c r="CH175" i="4" s="1"/>
  <c r="AV174" i="4"/>
  <c r="CH174" i="4" s="1"/>
  <c r="AV173" i="4"/>
  <c r="CH173" i="4" s="1"/>
  <c r="AV172" i="4"/>
  <c r="CH172" i="4" s="1"/>
  <c r="AV171" i="4"/>
  <c r="CH171" i="4" s="1"/>
  <c r="AV170" i="4"/>
  <c r="CH170" i="4" s="1"/>
  <c r="AV169" i="4"/>
  <c r="CH169" i="4" s="1"/>
  <c r="AV168" i="4"/>
  <c r="CH168" i="4" s="1"/>
  <c r="AV167" i="4"/>
  <c r="CH167" i="4" s="1"/>
  <c r="AV166" i="4"/>
  <c r="CH166" i="4" s="1"/>
  <c r="AV165" i="4"/>
  <c r="CH165" i="4" s="1"/>
  <c r="AV164" i="4"/>
  <c r="CH164" i="4" s="1"/>
  <c r="AV163" i="4"/>
  <c r="CH163" i="4" s="1"/>
  <c r="AV162" i="4"/>
  <c r="CH162" i="4" s="1"/>
  <c r="AV161" i="4"/>
  <c r="CH161" i="4" s="1"/>
  <c r="AV160" i="4"/>
  <c r="CH160" i="4" s="1"/>
  <c r="AV159" i="4"/>
  <c r="CH159" i="4" s="1"/>
  <c r="AV158" i="4"/>
  <c r="CH158" i="4" s="1"/>
  <c r="AV157" i="4"/>
  <c r="CH157" i="4" s="1"/>
  <c r="AV156" i="4"/>
  <c r="CH156" i="4" s="1"/>
  <c r="AV155" i="4"/>
  <c r="CH155" i="4" s="1"/>
  <c r="AV154" i="4"/>
  <c r="CH154" i="4" s="1"/>
  <c r="AV153" i="4"/>
  <c r="CH153" i="4" s="1"/>
  <c r="AV152" i="4"/>
  <c r="CH152" i="4" s="1"/>
  <c r="AV151" i="4"/>
  <c r="CH151" i="4" s="1"/>
  <c r="AV137" i="4"/>
  <c r="CH137" i="4" s="1"/>
  <c r="AV136" i="4"/>
  <c r="CH136" i="4" s="1"/>
  <c r="AV135" i="4"/>
  <c r="CH135" i="4" s="1"/>
  <c r="AV134" i="4"/>
  <c r="CH134" i="4" s="1"/>
  <c r="AV133" i="4"/>
  <c r="CH133" i="4" s="1"/>
  <c r="AV132" i="4"/>
  <c r="CH132" i="4" s="1"/>
  <c r="AV131" i="4"/>
  <c r="CH131" i="4" s="1"/>
  <c r="AV119" i="4"/>
  <c r="CH119" i="4" s="1"/>
  <c r="AV118" i="4"/>
  <c r="CH118" i="4" s="1"/>
  <c r="AV117" i="4"/>
  <c r="CH117" i="4" s="1"/>
  <c r="AV116" i="4"/>
  <c r="CH116" i="4" s="1"/>
  <c r="AV115" i="4"/>
  <c r="CH115" i="4" s="1"/>
  <c r="AV114" i="4"/>
  <c r="CH114" i="4" s="1"/>
  <c r="AV113" i="4"/>
  <c r="CH113" i="4" s="1"/>
  <c r="AV112" i="4"/>
  <c r="CH112" i="4" s="1"/>
  <c r="AV111" i="4"/>
  <c r="CH111" i="4" s="1"/>
  <c r="AV97" i="4"/>
  <c r="CH97" i="4" s="1"/>
  <c r="AV96" i="4"/>
  <c r="CH96" i="4" s="1"/>
  <c r="AV95" i="4"/>
  <c r="CH95" i="4" s="1"/>
  <c r="AV94" i="4"/>
  <c r="CH94" i="4" s="1"/>
  <c r="AV93" i="4"/>
  <c r="CH93" i="4" s="1"/>
  <c r="AV92" i="4"/>
  <c r="CH92" i="4" s="1"/>
  <c r="AV91" i="4"/>
  <c r="CH91" i="4" s="1"/>
  <c r="AV75" i="4"/>
  <c r="CH75" i="4" s="1"/>
  <c r="AV74" i="4"/>
  <c r="CH74" i="4" s="1"/>
  <c r="AV73" i="4"/>
  <c r="CH73" i="4" s="1"/>
  <c r="AV72" i="4"/>
  <c r="CH72" i="4" s="1"/>
  <c r="AV71" i="4"/>
  <c r="CH71" i="4" s="1"/>
  <c r="AV55" i="4"/>
  <c r="CH55" i="4" s="1"/>
  <c r="AV54" i="4"/>
  <c r="CH54" i="4" s="1"/>
  <c r="AV53" i="4"/>
  <c r="CH53" i="4" s="1"/>
  <c r="AV52" i="4"/>
  <c r="CH52" i="4" s="1"/>
  <c r="AV51" i="4"/>
  <c r="CH51" i="4" s="1"/>
  <c r="AV50" i="4"/>
  <c r="CH50" i="4" s="1"/>
  <c r="AV36" i="4"/>
  <c r="CH36" i="4" s="1"/>
  <c r="AV35" i="4"/>
  <c r="CH35" i="4" s="1"/>
  <c r="AV34" i="4"/>
  <c r="CH34" i="4" s="1"/>
  <c r="AV33" i="4"/>
  <c r="CH33" i="4" s="1"/>
  <c r="AV32" i="4"/>
  <c r="CH32" i="4" s="1"/>
  <c r="AV31" i="4"/>
  <c r="CH31" i="4" s="1"/>
  <c r="AV30" i="4"/>
  <c r="CH30" i="4" s="1"/>
  <c r="AV12" i="4"/>
  <c r="CH12" i="4" s="1"/>
  <c r="AV11" i="4"/>
  <c r="CH11" i="4" s="1"/>
  <c r="AV10" i="4"/>
  <c r="CH10" i="4" s="1"/>
  <c r="AV9" i="4"/>
  <c r="CH9" i="4" s="1"/>
  <c r="AV8" i="4"/>
  <c r="CH8" i="4" s="1"/>
  <c r="AV7" i="4"/>
  <c r="CH7" i="4" s="1"/>
  <c r="AV6" i="4"/>
  <c r="CH6" i="4" s="1"/>
  <c r="AV5" i="4"/>
  <c r="CH5" i="4" s="1"/>
  <c r="AV4" i="4"/>
  <c r="CH4" i="4" s="1"/>
  <c r="AV3" i="4"/>
  <c r="CH3" i="4" s="1"/>
  <c r="AS327" i="4"/>
  <c r="CG327" i="4" s="1"/>
  <c r="AS326" i="4"/>
  <c r="CG326" i="4" s="1"/>
  <c r="AS325" i="4"/>
  <c r="CG325" i="4" s="1"/>
  <c r="AS324" i="4"/>
  <c r="CG324" i="4" s="1"/>
  <c r="AS323" i="4"/>
  <c r="CG323" i="4" s="1"/>
  <c r="AS322" i="4"/>
  <c r="CG322" i="4" s="1"/>
  <c r="AS321" i="4"/>
  <c r="CG321" i="4" s="1"/>
  <c r="AS320" i="4"/>
  <c r="CG320" i="4" s="1"/>
  <c r="AS319" i="4"/>
  <c r="CG319" i="4" s="1"/>
  <c r="AS318" i="4"/>
  <c r="CG318" i="4" s="1"/>
  <c r="AS317" i="4"/>
  <c r="CG317" i="4" s="1"/>
  <c r="AS316" i="4"/>
  <c r="CG316" i="4" s="1"/>
  <c r="AS315" i="4"/>
  <c r="CG315" i="4" s="1"/>
  <c r="AS314" i="4"/>
  <c r="CG314" i="4" s="1"/>
  <c r="AS313" i="4"/>
  <c r="CG313" i="4" s="1"/>
  <c r="AS312" i="4"/>
  <c r="CG312" i="4" s="1"/>
  <c r="AS290" i="4"/>
  <c r="CG290" i="4" s="1"/>
  <c r="AS289" i="4"/>
  <c r="CG289" i="4" s="1"/>
  <c r="AS288" i="4"/>
  <c r="CG288" i="4" s="1"/>
  <c r="AS287" i="4"/>
  <c r="CG287" i="4" s="1"/>
  <c r="AS286" i="4"/>
  <c r="CG286" i="4" s="1"/>
  <c r="AS285" i="4"/>
  <c r="CG285" i="4" s="1"/>
  <c r="AS284" i="4"/>
  <c r="CG284" i="4" s="1"/>
  <c r="AS283" i="4"/>
  <c r="CG283" i="4" s="1"/>
  <c r="AS282" i="4"/>
  <c r="CG282" i="4" s="1"/>
  <c r="AS281" i="4"/>
  <c r="CG281" i="4" s="1"/>
  <c r="AS280" i="4"/>
  <c r="CG280" i="4" s="1"/>
  <c r="AS279" i="4"/>
  <c r="CG279" i="4" s="1"/>
  <c r="AS278" i="4"/>
  <c r="CG278" i="4" s="1"/>
  <c r="AS277" i="4"/>
  <c r="CG277" i="4" s="1"/>
  <c r="AS276" i="4"/>
  <c r="CG276" i="4" s="1"/>
  <c r="AS275" i="4"/>
  <c r="CG275" i="4" s="1"/>
  <c r="AS274" i="4"/>
  <c r="CG274" i="4" s="1"/>
  <c r="AS273" i="4"/>
  <c r="CG273" i="4" s="1"/>
  <c r="AS272" i="4"/>
  <c r="AS260" i="4"/>
  <c r="CG260" i="4" s="1"/>
  <c r="AS259" i="4"/>
  <c r="CG259" i="4" s="1"/>
  <c r="AS258" i="4"/>
  <c r="CG258" i="4" s="1"/>
  <c r="AS257" i="4"/>
  <c r="CG257" i="4" s="1"/>
  <c r="AS256" i="4"/>
  <c r="CG256" i="4" s="1"/>
  <c r="AS253" i="4"/>
  <c r="AS252" i="4"/>
  <c r="AS236" i="4"/>
  <c r="CG236" i="4" s="1"/>
  <c r="AS235" i="4"/>
  <c r="CG235" i="4" s="1"/>
  <c r="AS234" i="4"/>
  <c r="CG234" i="4" s="1"/>
  <c r="AS233" i="4"/>
  <c r="CG233" i="4" s="1"/>
  <c r="AS232" i="4"/>
  <c r="CG232" i="4" s="1"/>
  <c r="AS219" i="4"/>
  <c r="CG219" i="4" s="1"/>
  <c r="AS218" i="4"/>
  <c r="CG218" i="4" s="1"/>
  <c r="AS217" i="4"/>
  <c r="CG217" i="4" s="1"/>
  <c r="AS215" i="4"/>
  <c r="CG215" i="4" s="1"/>
  <c r="AS214" i="4"/>
  <c r="CG214" i="4" s="1"/>
  <c r="AS213" i="4"/>
  <c r="CG213" i="4" s="1"/>
  <c r="AS212" i="4"/>
  <c r="CG212" i="4" s="1"/>
  <c r="AS211" i="4"/>
  <c r="AS189" i="4"/>
  <c r="CG189" i="4" s="1"/>
  <c r="AS188" i="4"/>
  <c r="CG188" i="4" s="1"/>
  <c r="AS187" i="4"/>
  <c r="CG187" i="4" s="1"/>
  <c r="AS186" i="4"/>
  <c r="CG186" i="4" s="1"/>
  <c r="AS185" i="4"/>
  <c r="CG185" i="4" s="1"/>
  <c r="AS184" i="4"/>
  <c r="CG184" i="4" s="1"/>
  <c r="AS183" i="4"/>
  <c r="CG183" i="4" s="1"/>
  <c r="AS182" i="4"/>
  <c r="CG182" i="4" s="1"/>
  <c r="AS181" i="4"/>
  <c r="CG181" i="4" s="1"/>
  <c r="AS180" i="4"/>
  <c r="CG180" i="4" s="1"/>
  <c r="AS179" i="4"/>
  <c r="CG179" i="4" s="1"/>
  <c r="AS178" i="4"/>
  <c r="CG178" i="4" s="1"/>
  <c r="AS177" i="4"/>
  <c r="CG177" i="4" s="1"/>
  <c r="AS176" i="4"/>
  <c r="CG176" i="4" s="1"/>
  <c r="AS175" i="4"/>
  <c r="CG175" i="4" s="1"/>
  <c r="AS174" i="4"/>
  <c r="CG174" i="4" s="1"/>
  <c r="AS173" i="4"/>
  <c r="CG173" i="4" s="1"/>
  <c r="AS172" i="4"/>
  <c r="CG172" i="4" s="1"/>
  <c r="AS171" i="4"/>
  <c r="CG171" i="4" s="1"/>
  <c r="AS170" i="4"/>
  <c r="CG170" i="4" s="1"/>
  <c r="AS169" i="4"/>
  <c r="CG169" i="4" s="1"/>
  <c r="AS168" i="4"/>
  <c r="CG168" i="4" s="1"/>
  <c r="AS167" i="4"/>
  <c r="CG167" i="4" s="1"/>
  <c r="AS166" i="4"/>
  <c r="CG166" i="4" s="1"/>
  <c r="AS165" i="4"/>
  <c r="CG165" i="4" s="1"/>
  <c r="AS164" i="4"/>
  <c r="AS163" i="4"/>
  <c r="CG163" i="4" s="1"/>
  <c r="AS162" i="4"/>
  <c r="CG162" i="4" s="1"/>
  <c r="AS161" i="4"/>
  <c r="CG161" i="4" s="1"/>
  <c r="AS160" i="4"/>
  <c r="CG160" i="4" s="1"/>
  <c r="AS159" i="4"/>
  <c r="CG159" i="4" s="1"/>
  <c r="AS158" i="4"/>
  <c r="CG158" i="4" s="1"/>
  <c r="AS157" i="4"/>
  <c r="CG157" i="4" s="1"/>
  <c r="AS156" i="4"/>
  <c r="CG156" i="4" s="1"/>
  <c r="AS155" i="4"/>
  <c r="CG155" i="4" s="1"/>
  <c r="AS154" i="4"/>
  <c r="CG154" i="4" s="1"/>
  <c r="AS153" i="4"/>
  <c r="CG153" i="4" s="1"/>
  <c r="AS152" i="4"/>
  <c r="CG152" i="4" s="1"/>
  <c r="AS151" i="4"/>
  <c r="CG151" i="4" s="1"/>
  <c r="AS137" i="4"/>
  <c r="CG137" i="4" s="1"/>
  <c r="AS136" i="4"/>
  <c r="CG136" i="4" s="1"/>
  <c r="AS135" i="4"/>
  <c r="AS134" i="4"/>
  <c r="CG134" i="4" s="1"/>
  <c r="AS133" i="4"/>
  <c r="CG133" i="4" s="1"/>
  <c r="AS132" i="4"/>
  <c r="CG132" i="4" s="1"/>
  <c r="AS131" i="4"/>
  <c r="AS119" i="4"/>
  <c r="CG119" i="4" s="1"/>
  <c r="AS118" i="4"/>
  <c r="CG118" i="4" s="1"/>
  <c r="AS117" i="4"/>
  <c r="CG117" i="4" s="1"/>
  <c r="AS116" i="4"/>
  <c r="AS115" i="4"/>
  <c r="CG115" i="4" s="1"/>
  <c r="AS114" i="4"/>
  <c r="CG114" i="4" s="1"/>
  <c r="AS113" i="4"/>
  <c r="CG113" i="4" s="1"/>
  <c r="AS112" i="4"/>
  <c r="AS111" i="4"/>
  <c r="AS97" i="4"/>
  <c r="CG97" i="4" s="1"/>
  <c r="AS96" i="4"/>
  <c r="CG96" i="4" s="1"/>
  <c r="AS95" i="4"/>
  <c r="AS94" i="4"/>
  <c r="AS93" i="4"/>
  <c r="CG93" i="4" s="1"/>
  <c r="AS92" i="4"/>
  <c r="CG92" i="4" s="1"/>
  <c r="AS91" i="4"/>
  <c r="AS75" i="4"/>
  <c r="AS74" i="4"/>
  <c r="CG74" i="4" s="1"/>
  <c r="AS73" i="4"/>
  <c r="CG73" i="4" s="1"/>
  <c r="AS72" i="4"/>
  <c r="AS71" i="4"/>
  <c r="AS55" i="4"/>
  <c r="CG55" i="4" s="1"/>
  <c r="AS54" i="4"/>
  <c r="CG54" i="4" s="1"/>
  <c r="AS53" i="4"/>
  <c r="AS52" i="4"/>
  <c r="CG52" i="4" s="1"/>
  <c r="AS51" i="4"/>
  <c r="CG51" i="4" s="1"/>
  <c r="AS50" i="4"/>
  <c r="CG50" i="4" s="1"/>
  <c r="AS36" i="4"/>
  <c r="AS35" i="4"/>
  <c r="CG35" i="4" s="1"/>
  <c r="AS34" i="4"/>
  <c r="CG34" i="4" s="1"/>
  <c r="AS33" i="4"/>
  <c r="CG33" i="4" s="1"/>
  <c r="AS32" i="4"/>
  <c r="AS31" i="4"/>
  <c r="CG31" i="4" s="1"/>
  <c r="AS30" i="4"/>
  <c r="CG30" i="4" s="1"/>
  <c r="AS12" i="4"/>
  <c r="AS11" i="4"/>
  <c r="AS10" i="4"/>
  <c r="CG10" i="4" s="1"/>
  <c r="AS9" i="4"/>
  <c r="CG9" i="4" s="1"/>
  <c r="AS8" i="4"/>
  <c r="CG8" i="4" s="1"/>
  <c r="AS7" i="4"/>
  <c r="AS6" i="4"/>
  <c r="CG6" i="4" s="1"/>
  <c r="AS5" i="4"/>
  <c r="CG5" i="4" s="1"/>
  <c r="AS4" i="4"/>
  <c r="CG4" i="4" s="1"/>
  <c r="AS3" i="4"/>
  <c r="CG1" i="4"/>
  <c r="AP327" i="4"/>
  <c r="CF327" i="4" s="1"/>
  <c r="AP326" i="4"/>
  <c r="CF326" i="4" s="1"/>
  <c r="AP325" i="4"/>
  <c r="CF325" i="4" s="1"/>
  <c r="AP324" i="4"/>
  <c r="CF324" i="4" s="1"/>
  <c r="AP323" i="4"/>
  <c r="CF323" i="4" s="1"/>
  <c r="AP322" i="4"/>
  <c r="CF322" i="4" s="1"/>
  <c r="AP321" i="4"/>
  <c r="CF321" i="4" s="1"/>
  <c r="AP320" i="4"/>
  <c r="CF320" i="4" s="1"/>
  <c r="AP319" i="4"/>
  <c r="CF319" i="4" s="1"/>
  <c r="AP318" i="4"/>
  <c r="CF318" i="4" s="1"/>
  <c r="AP317" i="4"/>
  <c r="CF317" i="4" s="1"/>
  <c r="AP316" i="4"/>
  <c r="CF316" i="4" s="1"/>
  <c r="AP315" i="4"/>
  <c r="CF315" i="4" s="1"/>
  <c r="AP314" i="4"/>
  <c r="CF314" i="4" s="1"/>
  <c r="AP313" i="4"/>
  <c r="CF313" i="4" s="1"/>
  <c r="AP312" i="4"/>
  <c r="CF312" i="4" s="1"/>
  <c r="AP290" i="4"/>
  <c r="CF290" i="4" s="1"/>
  <c r="AP289" i="4"/>
  <c r="CF289" i="4" s="1"/>
  <c r="AP288" i="4"/>
  <c r="CF288" i="4" s="1"/>
  <c r="AP287" i="4"/>
  <c r="CF287" i="4" s="1"/>
  <c r="AP286" i="4"/>
  <c r="CF286" i="4" s="1"/>
  <c r="AP285" i="4"/>
  <c r="CF285" i="4" s="1"/>
  <c r="AP284" i="4"/>
  <c r="CF284" i="4" s="1"/>
  <c r="AP283" i="4"/>
  <c r="CF283" i="4" s="1"/>
  <c r="AP282" i="4"/>
  <c r="CF282" i="4" s="1"/>
  <c r="AP281" i="4"/>
  <c r="CF281" i="4" s="1"/>
  <c r="AP280" i="4"/>
  <c r="CF280" i="4" s="1"/>
  <c r="AP279" i="4"/>
  <c r="CF279" i="4" s="1"/>
  <c r="AP278" i="4"/>
  <c r="CF278" i="4" s="1"/>
  <c r="AP277" i="4"/>
  <c r="CF277" i="4" s="1"/>
  <c r="AP276" i="4"/>
  <c r="CF276" i="4" s="1"/>
  <c r="AP275" i="4"/>
  <c r="CF275" i="4" s="1"/>
  <c r="AP274" i="4"/>
  <c r="CF274" i="4" s="1"/>
  <c r="AP273" i="4"/>
  <c r="CF273" i="4" s="1"/>
  <c r="AP272" i="4"/>
  <c r="CF272" i="4" s="1"/>
  <c r="AP260" i="4"/>
  <c r="CF260" i="4" s="1"/>
  <c r="AP259" i="4"/>
  <c r="CF259" i="4" s="1"/>
  <c r="AP258" i="4"/>
  <c r="CF258" i="4" s="1"/>
  <c r="AP257" i="4"/>
  <c r="CF257" i="4" s="1"/>
  <c r="AP256" i="4"/>
  <c r="AP253" i="4"/>
  <c r="CF253" i="4" s="1"/>
  <c r="AP252" i="4"/>
  <c r="AP236" i="4"/>
  <c r="CF236" i="4" s="1"/>
  <c r="AP235" i="4"/>
  <c r="CF235" i="4" s="1"/>
  <c r="AP234" i="4"/>
  <c r="CF234" i="4" s="1"/>
  <c r="AP233" i="4"/>
  <c r="CF233" i="4" s="1"/>
  <c r="AP232" i="4"/>
  <c r="CF232" i="4" s="1"/>
  <c r="AP219" i="4"/>
  <c r="CF219" i="4" s="1"/>
  <c r="AP218" i="4"/>
  <c r="CF218" i="4" s="1"/>
  <c r="AP217" i="4"/>
  <c r="AP215" i="4"/>
  <c r="CF215" i="4" s="1"/>
  <c r="AP214" i="4"/>
  <c r="CF214" i="4" s="1"/>
  <c r="AP213" i="4"/>
  <c r="CF213" i="4" s="1"/>
  <c r="AP212" i="4"/>
  <c r="CF212" i="4" s="1"/>
  <c r="AP211" i="4"/>
  <c r="AP189" i="4"/>
  <c r="CF189" i="4" s="1"/>
  <c r="AP188" i="4"/>
  <c r="CF188" i="4" s="1"/>
  <c r="AP187" i="4"/>
  <c r="CF187" i="4" s="1"/>
  <c r="AP186" i="4"/>
  <c r="CF186" i="4" s="1"/>
  <c r="AP185" i="4"/>
  <c r="CF185" i="4" s="1"/>
  <c r="AP184" i="4"/>
  <c r="CF184" i="4" s="1"/>
  <c r="AP183" i="4"/>
  <c r="CF183" i="4" s="1"/>
  <c r="AP182" i="4"/>
  <c r="CF182" i="4" s="1"/>
  <c r="AP181" i="4"/>
  <c r="CF181" i="4" s="1"/>
  <c r="AP180" i="4"/>
  <c r="CF180" i="4" s="1"/>
  <c r="AP179" i="4"/>
  <c r="CF179" i="4" s="1"/>
  <c r="AP178" i="4"/>
  <c r="AP177" i="4"/>
  <c r="AP176" i="4"/>
  <c r="CF176" i="4" s="1"/>
  <c r="AP175" i="4"/>
  <c r="CF175" i="4" s="1"/>
  <c r="AP174" i="4"/>
  <c r="CF174" i="4" s="1"/>
  <c r="AP173" i="4"/>
  <c r="CF173" i="4" s="1"/>
  <c r="AP172" i="4"/>
  <c r="CF172" i="4" s="1"/>
  <c r="AP171" i="4"/>
  <c r="CF171" i="4" s="1"/>
  <c r="AP170" i="4"/>
  <c r="CF170" i="4" s="1"/>
  <c r="AP169" i="4"/>
  <c r="CF169" i="4" s="1"/>
  <c r="AP168" i="4"/>
  <c r="CF168" i="4" s="1"/>
  <c r="AP167" i="4"/>
  <c r="CF167" i="4" s="1"/>
  <c r="AP166" i="4"/>
  <c r="CF166" i="4" s="1"/>
  <c r="AP165" i="4"/>
  <c r="CF165" i="4" s="1"/>
  <c r="AP164" i="4"/>
  <c r="CF164" i="4" s="1"/>
  <c r="AP163" i="4"/>
  <c r="CF163" i="4" s="1"/>
  <c r="AP162" i="4"/>
  <c r="CF162" i="4" s="1"/>
  <c r="AP161" i="4"/>
  <c r="CF161" i="4" s="1"/>
  <c r="AP160" i="4"/>
  <c r="CF160" i="4" s="1"/>
  <c r="AP159" i="4"/>
  <c r="CF159" i="4" s="1"/>
  <c r="AP158" i="4"/>
  <c r="CF158" i="4" s="1"/>
  <c r="AP157" i="4"/>
  <c r="CF157" i="4" s="1"/>
  <c r="AP156" i="4"/>
  <c r="CF156" i="4" s="1"/>
  <c r="AP155" i="4"/>
  <c r="CF155" i="4" s="1"/>
  <c r="AP154" i="4"/>
  <c r="CF154" i="4" s="1"/>
  <c r="AP153" i="4"/>
  <c r="CF153" i="4" s="1"/>
  <c r="AP152" i="4"/>
  <c r="AP151" i="4"/>
  <c r="AP137" i="4"/>
  <c r="CF137" i="4" s="1"/>
  <c r="AP136" i="4"/>
  <c r="CF136" i="4" s="1"/>
  <c r="AP135" i="4"/>
  <c r="CF135" i="4" s="1"/>
  <c r="AP134" i="4"/>
  <c r="AP133" i="4"/>
  <c r="CF133" i="4" s="1"/>
  <c r="AP132" i="4"/>
  <c r="CF132" i="4" s="1"/>
  <c r="AP131" i="4"/>
  <c r="CF131" i="4" s="1"/>
  <c r="AP119" i="4"/>
  <c r="AP118" i="4"/>
  <c r="CF118" i="4" s="1"/>
  <c r="AP117" i="4"/>
  <c r="CF117" i="4" s="1"/>
  <c r="AP116" i="4"/>
  <c r="CF116" i="4" s="1"/>
  <c r="AP115" i="4"/>
  <c r="AP114" i="4"/>
  <c r="CF114" i="4" s="1"/>
  <c r="AP113" i="4"/>
  <c r="CF113" i="4" s="1"/>
  <c r="AP112" i="4"/>
  <c r="CF112" i="4" s="1"/>
  <c r="AP111" i="4"/>
  <c r="AP97" i="4"/>
  <c r="AP96" i="4"/>
  <c r="CF96" i="4" s="1"/>
  <c r="AP95" i="4"/>
  <c r="CF95" i="4" s="1"/>
  <c r="AP94" i="4"/>
  <c r="AP93" i="4"/>
  <c r="AP92" i="4"/>
  <c r="CF92" i="4" s="1"/>
  <c r="AP91" i="4"/>
  <c r="CF91" i="4" s="1"/>
  <c r="AP75" i="4"/>
  <c r="AP74" i="4"/>
  <c r="AP73" i="4"/>
  <c r="CF73" i="4" s="1"/>
  <c r="AP72" i="4"/>
  <c r="CF72" i="4" s="1"/>
  <c r="AP71" i="4"/>
  <c r="AP55" i="4"/>
  <c r="AP54" i="4"/>
  <c r="CF54" i="4" s="1"/>
  <c r="AP53" i="4"/>
  <c r="CF53" i="4" s="1"/>
  <c r="AP52" i="4"/>
  <c r="AP51" i="4"/>
  <c r="AP50" i="4"/>
  <c r="CF50" i="4" s="1"/>
  <c r="AP36" i="4"/>
  <c r="CF36" i="4" s="1"/>
  <c r="AP35" i="4"/>
  <c r="AP34" i="4"/>
  <c r="CF34" i="4" s="1"/>
  <c r="AP33" i="4"/>
  <c r="AP32" i="4"/>
  <c r="CF32" i="4" s="1"/>
  <c r="AP31" i="4"/>
  <c r="AP30" i="4"/>
  <c r="CF30" i="4" s="1"/>
  <c r="AP12" i="4"/>
  <c r="CF12" i="4" s="1"/>
  <c r="AP11" i="4"/>
  <c r="AP10" i="4"/>
  <c r="AP9" i="4"/>
  <c r="CF9" i="4" s="1"/>
  <c r="AP8" i="4"/>
  <c r="CF8" i="4" s="1"/>
  <c r="AP7" i="4"/>
  <c r="AP6" i="4"/>
  <c r="AP5" i="4"/>
  <c r="CF5" i="4" s="1"/>
  <c r="AP4" i="4"/>
  <c r="CF4" i="4" s="1"/>
  <c r="AP3" i="4"/>
  <c r="CF3" i="4" s="1"/>
  <c r="CF1" i="4"/>
  <c r="AM327" i="4"/>
  <c r="CE327" i="4" s="1"/>
  <c r="AM326" i="4"/>
  <c r="CE326" i="4" s="1"/>
  <c r="AM325" i="4"/>
  <c r="CE325" i="4" s="1"/>
  <c r="AM324" i="4"/>
  <c r="CE324" i="4" s="1"/>
  <c r="AM323" i="4"/>
  <c r="CE323" i="4" s="1"/>
  <c r="AM322" i="4"/>
  <c r="CE322" i="4" s="1"/>
  <c r="AM321" i="4"/>
  <c r="CE321" i="4" s="1"/>
  <c r="AM320" i="4"/>
  <c r="CE320" i="4" s="1"/>
  <c r="AM319" i="4"/>
  <c r="CE319" i="4" s="1"/>
  <c r="AM318" i="4"/>
  <c r="CE318" i="4" s="1"/>
  <c r="AM317" i="4"/>
  <c r="CE317" i="4" s="1"/>
  <c r="AM316" i="4"/>
  <c r="CE316" i="4" s="1"/>
  <c r="AM315" i="4"/>
  <c r="CE315" i="4" s="1"/>
  <c r="AM314" i="4"/>
  <c r="CE314" i="4" s="1"/>
  <c r="AM313" i="4"/>
  <c r="CE313" i="4" s="1"/>
  <c r="AM312" i="4"/>
  <c r="AM290" i="4"/>
  <c r="CE290" i="4" s="1"/>
  <c r="AM289" i="4"/>
  <c r="CE289" i="4" s="1"/>
  <c r="AM288" i="4"/>
  <c r="CE288" i="4" s="1"/>
  <c r="AM287" i="4"/>
  <c r="CE287" i="4" s="1"/>
  <c r="AM286" i="4"/>
  <c r="CE286" i="4" s="1"/>
  <c r="AM285" i="4"/>
  <c r="CE285" i="4" s="1"/>
  <c r="AM284" i="4"/>
  <c r="CE284" i="4" s="1"/>
  <c r="AM283" i="4"/>
  <c r="CE283" i="4" s="1"/>
  <c r="AM282" i="4"/>
  <c r="CE282" i="4" s="1"/>
  <c r="AM281" i="4"/>
  <c r="CE281" i="4" s="1"/>
  <c r="AM280" i="4"/>
  <c r="CE280" i="4" s="1"/>
  <c r="AM279" i="4"/>
  <c r="AM278" i="4"/>
  <c r="CE278" i="4" s="1"/>
  <c r="AM277" i="4"/>
  <c r="CE277" i="4" s="1"/>
  <c r="AM276" i="4"/>
  <c r="CE276" i="4" s="1"/>
  <c r="AM275" i="4"/>
  <c r="CE275" i="4" s="1"/>
  <c r="AM274" i="4"/>
  <c r="CE274" i="4" s="1"/>
  <c r="AM273" i="4"/>
  <c r="CE273" i="4" s="1"/>
  <c r="AM272" i="4"/>
  <c r="AM260" i="4"/>
  <c r="CE260" i="4" s="1"/>
  <c r="AM259" i="4"/>
  <c r="CE259" i="4" s="1"/>
  <c r="AM258" i="4"/>
  <c r="CE258" i="4" s="1"/>
  <c r="AM257" i="4"/>
  <c r="CE257" i="4" s="1"/>
  <c r="AM256" i="4"/>
  <c r="CE256" i="4" s="1"/>
  <c r="AM253" i="4"/>
  <c r="CE253" i="4" s="1"/>
  <c r="AM252" i="4"/>
  <c r="CE252" i="4" s="1"/>
  <c r="AM236" i="4"/>
  <c r="CE236" i="4" s="1"/>
  <c r="AM235" i="4"/>
  <c r="CE235" i="4" s="1"/>
  <c r="AM234" i="4"/>
  <c r="CE234" i="4" s="1"/>
  <c r="AM233" i="4"/>
  <c r="CE233" i="4" s="1"/>
  <c r="AM232" i="4"/>
  <c r="CE232" i="4" s="1"/>
  <c r="AM219" i="4"/>
  <c r="CE219" i="4" s="1"/>
  <c r="AM218" i="4"/>
  <c r="CE218" i="4" s="1"/>
  <c r="AM217" i="4"/>
  <c r="CE217" i="4" s="1"/>
  <c r="AM215" i="4"/>
  <c r="CE215" i="4" s="1"/>
  <c r="AM214" i="4"/>
  <c r="CE214" i="4" s="1"/>
  <c r="AM213" i="4"/>
  <c r="CE213" i="4" s="1"/>
  <c r="AM212" i="4"/>
  <c r="CE212" i="4" s="1"/>
  <c r="AM211" i="4"/>
  <c r="AM189" i="4"/>
  <c r="CE189" i="4" s="1"/>
  <c r="AM188" i="4"/>
  <c r="CE188" i="4" s="1"/>
  <c r="AM187" i="4"/>
  <c r="CE187" i="4" s="1"/>
  <c r="AM186" i="4"/>
  <c r="CE186" i="4" s="1"/>
  <c r="AM185" i="4"/>
  <c r="CE185" i="4" s="1"/>
  <c r="AM184" i="4"/>
  <c r="CE184" i="4" s="1"/>
  <c r="AM183" i="4"/>
  <c r="CE183" i="4" s="1"/>
  <c r="AM182" i="4"/>
  <c r="AM181" i="4"/>
  <c r="CE181" i="4" s="1"/>
  <c r="AM180" i="4"/>
  <c r="CE180" i="4" s="1"/>
  <c r="AM179" i="4"/>
  <c r="CE179" i="4" s="1"/>
  <c r="AM178" i="4"/>
  <c r="CE178" i="4" s="1"/>
  <c r="AM177" i="4"/>
  <c r="CE177" i="4" s="1"/>
  <c r="AM176" i="4"/>
  <c r="CE176" i="4" s="1"/>
  <c r="AM175" i="4"/>
  <c r="CE175" i="4" s="1"/>
  <c r="AM174" i="4"/>
  <c r="CE174" i="4" s="1"/>
  <c r="AM173" i="4"/>
  <c r="CE173" i="4" s="1"/>
  <c r="AM172" i="4"/>
  <c r="CE172" i="4" s="1"/>
  <c r="AM171" i="4"/>
  <c r="CE171" i="4" s="1"/>
  <c r="AM170" i="4"/>
  <c r="CE170" i="4" s="1"/>
  <c r="AM169" i="4"/>
  <c r="CE169" i="4" s="1"/>
  <c r="AM168" i="4"/>
  <c r="CE168" i="4" s="1"/>
  <c r="AM167" i="4"/>
  <c r="CE167" i="4" s="1"/>
  <c r="AM166" i="4"/>
  <c r="CE166" i="4" s="1"/>
  <c r="AM165" i="4"/>
  <c r="AM164" i="4"/>
  <c r="CE164" i="4" s="1"/>
  <c r="AM163" i="4"/>
  <c r="CE163" i="4" s="1"/>
  <c r="AM162" i="4"/>
  <c r="CE162" i="4" s="1"/>
  <c r="AM161" i="4"/>
  <c r="CE161" i="4" s="1"/>
  <c r="AM160" i="4"/>
  <c r="CE160" i="4" s="1"/>
  <c r="AM159" i="4"/>
  <c r="CE159" i="4" s="1"/>
  <c r="AM158" i="4"/>
  <c r="CE158" i="4" s="1"/>
  <c r="AM157" i="4"/>
  <c r="CE157" i="4" s="1"/>
  <c r="AM156" i="4"/>
  <c r="CE156" i="4" s="1"/>
  <c r="AM155" i="4"/>
  <c r="CE155" i="4" s="1"/>
  <c r="AM154" i="4"/>
  <c r="CE154" i="4" s="1"/>
  <c r="AM153" i="4"/>
  <c r="CE153" i="4" s="1"/>
  <c r="AM152" i="4"/>
  <c r="CE152" i="4" s="1"/>
  <c r="AM151" i="4"/>
  <c r="CE151" i="4" s="1"/>
  <c r="AM137" i="4"/>
  <c r="CE137" i="4" s="1"/>
  <c r="AM136" i="4"/>
  <c r="AM135" i="4"/>
  <c r="CE135" i="4" s="1"/>
  <c r="AM134" i="4"/>
  <c r="CE134" i="4" s="1"/>
  <c r="AM133" i="4"/>
  <c r="CE133" i="4" s="1"/>
  <c r="AM132" i="4"/>
  <c r="AM131" i="4"/>
  <c r="AM119" i="4"/>
  <c r="CE119" i="4" s="1"/>
  <c r="AM118" i="4"/>
  <c r="CE118" i="4" s="1"/>
  <c r="AM117" i="4"/>
  <c r="AM116" i="4"/>
  <c r="AM115" i="4"/>
  <c r="CE115" i="4" s="1"/>
  <c r="AM114" i="4"/>
  <c r="CE114" i="4" s="1"/>
  <c r="AM113" i="4"/>
  <c r="AM112" i="4"/>
  <c r="CE112" i="4" s="1"/>
  <c r="AM111" i="4"/>
  <c r="CE111" i="4" s="1"/>
  <c r="AM97" i="4"/>
  <c r="AM96" i="4"/>
  <c r="CE96" i="4" s="1"/>
  <c r="AM95" i="4"/>
  <c r="CE95" i="4" s="1"/>
  <c r="AM94" i="4"/>
  <c r="CE94" i="4" s="1"/>
  <c r="AM93" i="4"/>
  <c r="AM92" i="4"/>
  <c r="CE92" i="4" s="1"/>
  <c r="AM91" i="4"/>
  <c r="CE91" i="4" s="1"/>
  <c r="AM75" i="4"/>
  <c r="CE75" i="4" s="1"/>
  <c r="AM74" i="4"/>
  <c r="AM73" i="4"/>
  <c r="CE73" i="4" s="1"/>
  <c r="AM72" i="4"/>
  <c r="CE72" i="4" s="1"/>
  <c r="AM71" i="4"/>
  <c r="CE71" i="4" s="1"/>
  <c r="AM55" i="4"/>
  <c r="AM54" i="4"/>
  <c r="CE54" i="4" s="1"/>
  <c r="AM53" i="4"/>
  <c r="CE53" i="4" s="1"/>
  <c r="AM52" i="4"/>
  <c r="CE52" i="4" s="1"/>
  <c r="AM51" i="4"/>
  <c r="AM50" i="4"/>
  <c r="CE50" i="4" s="1"/>
  <c r="AM36" i="4"/>
  <c r="CE36" i="4" s="1"/>
  <c r="AM35" i="4"/>
  <c r="CE35" i="4" s="1"/>
  <c r="AM34" i="4"/>
  <c r="CE34" i="4" s="1"/>
  <c r="AM33" i="4"/>
  <c r="AM32" i="4"/>
  <c r="AM31" i="4"/>
  <c r="CE31" i="4" s="1"/>
  <c r="AM30" i="4"/>
  <c r="CE30" i="4" s="1"/>
  <c r="AM12" i="4"/>
  <c r="CE12" i="4" s="1"/>
  <c r="AM11" i="4"/>
  <c r="CE11" i="4" s="1"/>
  <c r="AM10" i="4"/>
  <c r="AM9" i="4"/>
  <c r="AM8" i="4"/>
  <c r="CE8" i="4" s="1"/>
  <c r="AM7" i="4"/>
  <c r="CE7" i="4" s="1"/>
  <c r="AM6" i="4"/>
  <c r="AM5" i="4"/>
  <c r="CE5" i="4" s="1"/>
  <c r="AM4" i="4"/>
  <c r="CE4" i="4" s="1"/>
  <c r="AM3" i="4"/>
  <c r="CE1" i="4"/>
  <c r="AJ327" i="4"/>
  <c r="CD327" i="4" s="1"/>
  <c r="AJ326" i="4"/>
  <c r="CD326" i="4" s="1"/>
  <c r="AJ325" i="4"/>
  <c r="CD325" i="4" s="1"/>
  <c r="AJ324" i="4"/>
  <c r="CD324" i="4" s="1"/>
  <c r="AJ323" i="4"/>
  <c r="CD323" i="4" s="1"/>
  <c r="AJ322" i="4"/>
  <c r="CD322" i="4" s="1"/>
  <c r="AJ321" i="4"/>
  <c r="CD321" i="4" s="1"/>
  <c r="AJ320" i="4"/>
  <c r="CD320" i="4" s="1"/>
  <c r="AJ319" i="4"/>
  <c r="CD319" i="4" s="1"/>
  <c r="AJ318" i="4"/>
  <c r="CD318" i="4" s="1"/>
  <c r="AJ317" i="4"/>
  <c r="CD317" i="4" s="1"/>
  <c r="AJ316" i="4"/>
  <c r="CD316" i="4" s="1"/>
  <c r="AJ315" i="4"/>
  <c r="CD315" i="4" s="1"/>
  <c r="AJ314" i="4"/>
  <c r="CD314" i="4" s="1"/>
  <c r="AJ313" i="4"/>
  <c r="CD313" i="4" s="1"/>
  <c r="AJ312" i="4"/>
  <c r="CD312" i="4" s="1"/>
  <c r="AJ290" i="4"/>
  <c r="CD290" i="4" s="1"/>
  <c r="AJ289" i="4"/>
  <c r="CD289" i="4" s="1"/>
  <c r="AJ288" i="4"/>
  <c r="CD288" i="4" s="1"/>
  <c r="AJ287" i="4"/>
  <c r="CD287" i="4" s="1"/>
  <c r="AJ286" i="4"/>
  <c r="CD286" i="4" s="1"/>
  <c r="AJ285" i="4"/>
  <c r="CD285" i="4" s="1"/>
  <c r="AJ284" i="4"/>
  <c r="CD284" i="4" s="1"/>
  <c r="AJ283" i="4"/>
  <c r="CD283" i="4" s="1"/>
  <c r="AJ282" i="4"/>
  <c r="CD282" i="4" s="1"/>
  <c r="AJ281" i="4"/>
  <c r="CD281" i="4" s="1"/>
  <c r="AJ280" i="4"/>
  <c r="CD280" i="4" s="1"/>
  <c r="AJ279" i="4"/>
  <c r="CD279" i="4" s="1"/>
  <c r="AJ278" i="4"/>
  <c r="AJ277" i="4"/>
  <c r="CD277" i="4" s="1"/>
  <c r="AJ276" i="4"/>
  <c r="CD276" i="4" s="1"/>
  <c r="AJ275" i="4"/>
  <c r="CD275" i="4" s="1"/>
  <c r="AJ274" i="4"/>
  <c r="CD274" i="4" s="1"/>
  <c r="AJ273" i="4"/>
  <c r="CD273" i="4" s="1"/>
  <c r="AJ272" i="4"/>
  <c r="CD272" i="4" s="1"/>
  <c r="AJ260" i="4"/>
  <c r="CD260" i="4" s="1"/>
  <c r="AJ259" i="4"/>
  <c r="CD259" i="4" s="1"/>
  <c r="AJ258" i="4"/>
  <c r="CD258" i="4" s="1"/>
  <c r="AJ257" i="4"/>
  <c r="CD257" i="4" s="1"/>
  <c r="AJ256" i="4"/>
  <c r="CD256" i="4" s="1"/>
  <c r="AJ253" i="4"/>
  <c r="CD253" i="4" s="1"/>
  <c r="AJ252" i="4"/>
  <c r="CD252" i="4" s="1"/>
  <c r="AJ236" i="4"/>
  <c r="CD236" i="4" s="1"/>
  <c r="AJ235" i="4"/>
  <c r="CD235" i="4" s="1"/>
  <c r="AJ234" i="4"/>
  <c r="CD234" i="4" s="1"/>
  <c r="AJ233" i="4"/>
  <c r="CD233" i="4" s="1"/>
  <c r="AJ232" i="4"/>
  <c r="CD232" i="4" s="1"/>
  <c r="AJ219" i="4"/>
  <c r="CD219" i="4" s="1"/>
  <c r="AJ218" i="4"/>
  <c r="CD218" i="4" s="1"/>
  <c r="AJ217" i="4"/>
  <c r="AJ215" i="4"/>
  <c r="CD215" i="4" s="1"/>
  <c r="AJ214" i="4"/>
  <c r="CD214" i="4" s="1"/>
  <c r="AJ213" i="4"/>
  <c r="AJ212" i="4"/>
  <c r="CD212" i="4" s="1"/>
  <c r="AJ211" i="4"/>
  <c r="CD211" i="4" s="1"/>
  <c r="AJ189" i="4"/>
  <c r="CD189" i="4" s="1"/>
  <c r="AJ188" i="4"/>
  <c r="CD188" i="4" s="1"/>
  <c r="AJ187" i="4"/>
  <c r="AJ186" i="4"/>
  <c r="CD186" i="4" s="1"/>
  <c r="AJ185" i="4"/>
  <c r="CD185" i="4" s="1"/>
  <c r="AJ184" i="4"/>
  <c r="CD184" i="4" s="1"/>
  <c r="AJ183" i="4"/>
  <c r="CD183" i="4" s="1"/>
  <c r="AJ182" i="4"/>
  <c r="CD182" i="4" s="1"/>
  <c r="AJ181" i="4"/>
  <c r="CD181" i="4" s="1"/>
  <c r="AJ180" i="4"/>
  <c r="CD180" i="4" s="1"/>
  <c r="AJ179" i="4"/>
  <c r="CD179" i="4" s="1"/>
  <c r="AJ178" i="4"/>
  <c r="CD178" i="4" s="1"/>
  <c r="AJ177" i="4"/>
  <c r="AJ176" i="4"/>
  <c r="CD176" i="4" s="1"/>
  <c r="AJ175" i="4"/>
  <c r="CD175" i="4" s="1"/>
  <c r="AJ174" i="4"/>
  <c r="CD174" i="4" s="1"/>
  <c r="AJ173" i="4"/>
  <c r="CD173" i="4" s="1"/>
  <c r="AJ172" i="4"/>
  <c r="CD172" i="4" s="1"/>
  <c r="AJ171" i="4"/>
  <c r="CD171" i="4" s="1"/>
  <c r="AJ170" i="4"/>
  <c r="CD170" i="4" s="1"/>
  <c r="AJ169" i="4"/>
  <c r="CD169" i="4" s="1"/>
  <c r="AJ168" i="4"/>
  <c r="CD168" i="4" s="1"/>
  <c r="AJ167" i="4"/>
  <c r="CD167" i="4" s="1"/>
  <c r="AJ166" i="4"/>
  <c r="CD166" i="4" s="1"/>
  <c r="AJ165" i="4"/>
  <c r="CD165" i="4" s="1"/>
  <c r="AJ164" i="4"/>
  <c r="CD164" i="4" s="1"/>
  <c r="AJ163" i="4"/>
  <c r="CD163" i="4" s="1"/>
  <c r="AJ162" i="4"/>
  <c r="CD162" i="4" s="1"/>
  <c r="AJ161" i="4"/>
  <c r="CD161" i="4" s="1"/>
  <c r="AJ160" i="4"/>
  <c r="CD160" i="4" s="1"/>
  <c r="AJ159" i="4"/>
  <c r="CD159" i="4" s="1"/>
  <c r="AJ158" i="4"/>
  <c r="CD158" i="4" s="1"/>
  <c r="AJ157" i="4"/>
  <c r="CD157" i="4" s="1"/>
  <c r="AJ156" i="4"/>
  <c r="CD156" i="4" s="1"/>
  <c r="AJ155" i="4"/>
  <c r="CD155" i="4" s="1"/>
  <c r="AJ154" i="4"/>
  <c r="CD154" i="4" s="1"/>
  <c r="AJ153" i="4"/>
  <c r="CD153" i="4" s="1"/>
  <c r="AJ152" i="4"/>
  <c r="CD152" i="4" s="1"/>
  <c r="AJ151" i="4"/>
  <c r="CD151" i="4" s="1"/>
  <c r="AJ137" i="4"/>
  <c r="CD137" i="4" s="1"/>
  <c r="AJ136" i="4"/>
  <c r="AJ135" i="4"/>
  <c r="AJ134" i="4"/>
  <c r="CD134" i="4" s="1"/>
  <c r="AJ133" i="4"/>
  <c r="CD133" i="4" s="1"/>
  <c r="AJ132" i="4"/>
  <c r="AJ131" i="4"/>
  <c r="CD131" i="4" s="1"/>
  <c r="AJ119" i="4"/>
  <c r="CD119" i="4" s="1"/>
  <c r="AJ118" i="4"/>
  <c r="CD118" i="4" s="1"/>
  <c r="AJ117" i="4"/>
  <c r="AJ116" i="4"/>
  <c r="AJ115" i="4"/>
  <c r="CD115" i="4" s="1"/>
  <c r="AJ114" i="4"/>
  <c r="CD114" i="4" s="1"/>
  <c r="AJ113" i="4"/>
  <c r="AJ112" i="4"/>
  <c r="AJ111" i="4"/>
  <c r="CD111" i="4" s="1"/>
  <c r="AJ97" i="4"/>
  <c r="CD97" i="4" s="1"/>
  <c r="AJ96" i="4"/>
  <c r="CD96" i="4" s="1"/>
  <c r="AJ95" i="4"/>
  <c r="CD95" i="4" s="1"/>
  <c r="AJ94" i="4"/>
  <c r="CD94" i="4" s="1"/>
  <c r="AJ93" i="4"/>
  <c r="CD93" i="4" s="1"/>
  <c r="AJ92" i="4"/>
  <c r="CD92" i="4" s="1"/>
  <c r="AJ91" i="4"/>
  <c r="CD91" i="4" s="1"/>
  <c r="AJ75" i="4"/>
  <c r="AJ74" i="4"/>
  <c r="CD74" i="4" s="1"/>
  <c r="AJ73" i="4"/>
  <c r="CD73" i="4" s="1"/>
  <c r="AJ72" i="4"/>
  <c r="CD72" i="4" s="1"/>
  <c r="AJ71" i="4"/>
  <c r="CD71" i="4" s="1"/>
  <c r="AJ55" i="4"/>
  <c r="CD55" i="4" s="1"/>
  <c r="AJ54" i="4"/>
  <c r="CD54" i="4" s="1"/>
  <c r="AJ53" i="4"/>
  <c r="AJ52" i="4"/>
  <c r="CD52" i="4" s="1"/>
  <c r="AJ51" i="4"/>
  <c r="CD51" i="4" s="1"/>
  <c r="AJ50" i="4"/>
  <c r="CD50" i="4" s="1"/>
  <c r="AJ36" i="4"/>
  <c r="AJ35" i="4"/>
  <c r="CD35" i="4" s="1"/>
  <c r="AJ34" i="4"/>
  <c r="CD34" i="4" s="1"/>
  <c r="AJ33" i="4"/>
  <c r="AJ32" i="4"/>
  <c r="CD32" i="4" s="1"/>
  <c r="AJ31" i="4"/>
  <c r="CD31" i="4" s="1"/>
  <c r="AJ30" i="4"/>
  <c r="CD30" i="4" s="1"/>
  <c r="AJ12" i="4"/>
  <c r="AJ11" i="4"/>
  <c r="CD11" i="4" s="1"/>
  <c r="AJ10" i="4"/>
  <c r="CD10" i="4" s="1"/>
  <c r="AJ9" i="4"/>
  <c r="AJ8" i="4"/>
  <c r="CD8" i="4" s="1"/>
  <c r="AJ7" i="4"/>
  <c r="AJ6" i="4"/>
  <c r="CD6" i="4" s="1"/>
  <c r="AJ5" i="4"/>
  <c r="AJ4" i="4"/>
  <c r="CD4" i="4" s="1"/>
  <c r="AJ3" i="4"/>
  <c r="CD3" i="4" s="1"/>
  <c r="CD1" i="4"/>
  <c r="AG327" i="4"/>
  <c r="CC327" i="4" s="1"/>
  <c r="AG326" i="4"/>
  <c r="CC326" i="4" s="1"/>
  <c r="AG325" i="4"/>
  <c r="CC325" i="4" s="1"/>
  <c r="AG324" i="4"/>
  <c r="CC324" i="4" s="1"/>
  <c r="AG323" i="4"/>
  <c r="CC323" i="4" s="1"/>
  <c r="AG322" i="4"/>
  <c r="CC322" i="4" s="1"/>
  <c r="AG321" i="4"/>
  <c r="CC321" i="4" s="1"/>
  <c r="AG320" i="4"/>
  <c r="CC320" i="4" s="1"/>
  <c r="AG319" i="4"/>
  <c r="CC319" i="4" s="1"/>
  <c r="AG318" i="4"/>
  <c r="CC318" i="4" s="1"/>
  <c r="AG317" i="4"/>
  <c r="CC317" i="4" s="1"/>
  <c r="AG316" i="4"/>
  <c r="CC316" i="4" s="1"/>
  <c r="AG315" i="4"/>
  <c r="CC315" i="4" s="1"/>
  <c r="AG314" i="4"/>
  <c r="CC314" i="4" s="1"/>
  <c r="AG313" i="4"/>
  <c r="CC313" i="4" s="1"/>
  <c r="AG312" i="4"/>
  <c r="CC312" i="4" s="1"/>
  <c r="AG290" i="4"/>
  <c r="CC290" i="4" s="1"/>
  <c r="AG289" i="4"/>
  <c r="CC289" i="4" s="1"/>
  <c r="AG288" i="4"/>
  <c r="CC288" i="4" s="1"/>
  <c r="AG287" i="4"/>
  <c r="CC287" i="4" s="1"/>
  <c r="AG286" i="4"/>
  <c r="CC286" i="4" s="1"/>
  <c r="AG285" i="4"/>
  <c r="CC285" i="4" s="1"/>
  <c r="AG284" i="4"/>
  <c r="CC284" i="4" s="1"/>
  <c r="AG283" i="4"/>
  <c r="CC283" i="4" s="1"/>
  <c r="AG282" i="4"/>
  <c r="CC282" i="4" s="1"/>
  <c r="AG281" i="4"/>
  <c r="CC281" i="4" s="1"/>
  <c r="AG280" i="4"/>
  <c r="CC280" i="4" s="1"/>
  <c r="AG279" i="4"/>
  <c r="CC279" i="4" s="1"/>
  <c r="AG278" i="4"/>
  <c r="CC278" i="4" s="1"/>
  <c r="AG277" i="4"/>
  <c r="CC277" i="4" s="1"/>
  <c r="AG276" i="4"/>
  <c r="CC276" i="4" s="1"/>
  <c r="AG275" i="4"/>
  <c r="CC275" i="4" s="1"/>
  <c r="AG274" i="4"/>
  <c r="CC274" i="4" s="1"/>
  <c r="AG273" i="4"/>
  <c r="CC273" i="4" s="1"/>
  <c r="AG272" i="4"/>
  <c r="CC272" i="4" s="1"/>
  <c r="AG260" i="4"/>
  <c r="CC260" i="4" s="1"/>
  <c r="AG259" i="4"/>
  <c r="CC259" i="4" s="1"/>
  <c r="AG258" i="4"/>
  <c r="CC258" i="4" s="1"/>
  <c r="AG257" i="4"/>
  <c r="CC257" i="4" s="1"/>
  <c r="AG256" i="4"/>
  <c r="CC256" i="4" s="1"/>
  <c r="AG253" i="4"/>
  <c r="AG252" i="4"/>
  <c r="CC252" i="4" s="1"/>
  <c r="AG236" i="4"/>
  <c r="CC236" i="4" s="1"/>
  <c r="AG235" i="4"/>
  <c r="CC235" i="4" s="1"/>
  <c r="AG234" i="4"/>
  <c r="CC234" i="4" s="1"/>
  <c r="AG233" i="4"/>
  <c r="CC233" i="4" s="1"/>
  <c r="AG232" i="4"/>
  <c r="CC232" i="4" s="1"/>
  <c r="AG219" i="4"/>
  <c r="CC219" i="4" s="1"/>
  <c r="AG218" i="4"/>
  <c r="CC218" i="4" s="1"/>
  <c r="AG217" i="4"/>
  <c r="CC217" i="4" s="1"/>
  <c r="AG215" i="4"/>
  <c r="CC215" i="4" s="1"/>
  <c r="AG214" i="4"/>
  <c r="CC214" i="4" s="1"/>
  <c r="AG213" i="4"/>
  <c r="CC213" i="4" s="1"/>
  <c r="AG212" i="4"/>
  <c r="CC212" i="4" s="1"/>
  <c r="AG211" i="4"/>
  <c r="CC211" i="4" s="1"/>
  <c r="AG189" i="4"/>
  <c r="CC189" i="4" s="1"/>
  <c r="AG188" i="4"/>
  <c r="CC188" i="4" s="1"/>
  <c r="AG187" i="4"/>
  <c r="CC187" i="4" s="1"/>
  <c r="AG186" i="4"/>
  <c r="CC186" i="4" s="1"/>
  <c r="AG185" i="4"/>
  <c r="CC185" i="4" s="1"/>
  <c r="AG184" i="4"/>
  <c r="CC184" i="4" s="1"/>
  <c r="AG183" i="4"/>
  <c r="CC183" i="4" s="1"/>
  <c r="AG182" i="4"/>
  <c r="CC182" i="4" s="1"/>
  <c r="AG181" i="4"/>
  <c r="CC181" i="4" s="1"/>
  <c r="AG180" i="4"/>
  <c r="CC180" i="4" s="1"/>
  <c r="AG179" i="4"/>
  <c r="CC179" i="4" s="1"/>
  <c r="AG178" i="4"/>
  <c r="CC178" i="4" s="1"/>
  <c r="AG177" i="4"/>
  <c r="CC177" i="4" s="1"/>
  <c r="AG176" i="4"/>
  <c r="CC176" i="4" s="1"/>
  <c r="AG175" i="4"/>
  <c r="CC175" i="4" s="1"/>
  <c r="AG174" i="4"/>
  <c r="CC174" i="4" s="1"/>
  <c r="AG173" i="4"/>
  <c r="CC173" i="4" s="1"/>
  <c r="AG172" i="4"/>
  <c r="CC172" i="4" s="1"/>
  <c r="AG171" i="4"/>
  <c r="CC171" i="4" s="1"/>
  <c r="AG170" i="4"/>
  <c r="CC170" i="4" s="1"/>
  <c r="AG169" i="4"/>
  <c r="CC169" i="4" s="1"/>
  <c r="AG168" i="4"/>
  <c r="CC168" i="4" s="1"/>
  <c r="AG167" i="4"/>
  <c r="CC167" i="4" s="1"/>
  <c r="AG166" i="4"/>
  <c r="CC166" i="4" s="1"/>
  <c r="AG165" i="4"/>
  <c r="CC165" i="4" s="1"/>
  <c r="AG164" i="4"/>
  <c r="CC164" i="4" s="1"/>
  <c r="AG163" i="4"/>
  <c r="CC163" i="4" s="1"/>
  <c r="AG162" i="4"/>
  <c r="CC162" i="4" s="1"/>
  <c r="AG161" i="4"/>
  <c r="CC161" i="4" s="1"/>
  <c r="AG160" i="4"/>
  <c r="CC160" i="4" s="1"/>
  <c r="AG159" i="4"/>
  <c r="CC159" i="4" s="1"/>
  <c r="AG158" i="4"/>
  <c r="CC158" i="4" s="1"/>
  <c r="AG157" i="4"/>
  <c r="CC157" i="4" s="1"/>
  <c r="AG156" i="4"/>
  <c r="CC156" i="4" s="1"/>
  <c r="AG155" i="4"/>
  <c r="CC155" i="4" s="1"/>
  <c r="AG154" i="4"/>
  <c r="CC154" i="4" s="1"/>
  <c r="AG153" i="4"/>
  <c r="CC153" i="4" s="1"/>
  <c r="AG152" i="4"/>
  <c r="AG151" i="4"/>
  <c r="CC151" i="4" s="1"/>
  <c r="AG137" i="4"/>
  <c r="CC137" i="4" s="1"/>
  <c r="AG136" i="4"/>
  <c r="CC136" i="4" s="1"/>
  <c r="AG135" i="4"/>
  <c r="AG134" i="4"/>
  <c r="AG133" i="4"/>
  <c r="CC133" i="4" s="1"/>
  <c r="AG132" i="4"/>
  <c r="CC132" i="4" s="1"/>
  <c r="AG131" i="4"/>
  <c r="AG119" i="4"/>
  <c r="CC119" i="4" s="1"/>
  <c r="AG118" i="4"/>
  <c r="CC118" i="4" s="1"/>
  <c r="AG117" i="4"/>
  <c r="CC117" i="4" s="1"/>
  <c r="AG116" i="4"/>
  <c r="AG115" i="4"/>
  <c r="CC115" i="4" s="1"/>
  <c r="AG114" i="4"/>
  <c r="CC114" i="4" s="1"/>
  <c r="AG113" i="4"/>
  <c r="CC113" i="4" s="1"/>
  <c r="AG112" i="4"/>
  <c r="AG111" i="4"/>
  <c r="CC111" i="4" s="1"/>
  <c r="AG97" i="4"/>
  <c r="AG96" i="4"/>
  <c r="CC96" i="4" s="1"/>
  <c r="AG95" i="4"/>
  <c r="AG94" i="4"/>
  <c r="CC94" i="4" s="1"/>
  <c r="AG93" i="4"/>
  <c r="CC93" i="4" s="1"/>
  <c r="AG92" i="4"/>
  <c r="CC92" i="4" s="1"/>
  <c r="AG91" i="4"/>
  <c r="AG75" i="4"/>
  <c r="AG74" i="4"/>
  <c r="CC74" i="4" s="1"/>
  <c r="AG73" i="4"/>
  <c r="CC73" i="4" s="1"/>
  <c r="AG72" i="4"/>
  <c r="AG71" i="4"/>
  <c r="AG55" i="4"/>
  <c r="CC55" i="4" s="1"/>
  <c r="AG54" i="4"/>
  <c r="CC54" i="4" s="1"/>
  <c r="AG53" i="4"/>
  <c r="AG52" i="4"/>
  <c r="AG51" i="4"/>
  <c r="AG50" i="4"/>
  <c r="CC50" i="4" s="1"/>
  <c r="AG36" i="4"/>
  <c r="AG35" i="4"/>
  <c r="CC35" i="4" s="1"/>
  <c r="AG34" i="4"/>
  <c r="CC34" i="4" s="1"/>
  <c r="AG33" i="4"/>
  <c r="CC33" i="4" s="1"/>
  <c r="AG32" i="4"/>
  <c r="AG31" i="4"/>
  <c r="AG30" i="4"/>
  <c r="CC30" i="4" s="1"/>
  <c r="AG12" i="4"/>
  <c r="AG11" i="4"/>
  <c r="AG10" i="4"/>
  <c r="CC10" i="4" s="1"/>
  <c r="AG9" i="4"/>
  <c r="CC9" i="4" s="1"/>
  <c r="AG8" i="4"/>
  <c r="CC8" i="4" s="1"/>
  <c r="AG7" i="4"/>
  <c r="AG6" i="4"/>
  <c r="CC6" i="4" s="1"/>
  <c r="AG5" i="4"/>
  <c r="CC5" i="4" s="1"/>
  <c r="AG4" i="4"/>
  <c r="CC4" i="4" s="1"/>
  <c r="AG3" i="4"/>
  <c r="CC1" i="4"/>
  <c r="AD327" i="4"/>
  <c r="CB327" i="4" s="1"/>
  <c r="AD326" i="4"/>
  <c r="CB326" i="4" s="1"/>
  <c r="AD325" i="4"/>
  <c r="CB325" i="4" s="1"/>
  <c r="AD324" i="4"/>
  <c r="CB324" i="4" s="1"/>
  <c r="AD323" i="4"/>
  <c r="CB323" i="4" s="1"/>
  <c r="AD322" i="4"/>
  <c r="CB322" i="4" s="1"/>
  <c r="AD321" i="4"/>
  <c r="CB321" i="4" s="1"/>
  <c r="AD320" i="4"/>
  <c r="CB320" i="4" s="1"/>
  <c r="AD319" i="4"/>
  <c r="CB319" i="4" s="1"/>
  <c r="AD318" i="4"/>
  <c r="CB318" i="4" s="1"/>
  <c r="AD317" i="4"/>
  <c r="CB317" i="4" s="1"/>
  <c r="AD316" i="4"/>
  <c r="CB316" i="4" s="1"/>
  <c r="AD315" i="4"/>
  <c r="CB315" i="4" s="1"/>
  <c r="AD314" i="4"/>
  <c r="CB314" i="4" s="1"/>
  <c r="AD313" i="4"/>
  <c r="CB313" i="4" s="1"/>
  <c r="AD312" i="4"/>
  <c r="CB312" i="4" s="1"/>
  <c r="AD290" i="4"/>
  <c r="CB290" i="4" s="1"/>
  <c r="AD289" i="4"/>
  <c r="CB289" i="4" s="1"/>
  <c r="AD288" i="4"/>
  <c r="AD287" i="4"/>
  <c r="CB287" i="4" s="1"/>
  <c r="AD286" i="4"/>
  <c r="CB286" i="4" s="1"/>
  <c r="AD285" i="4"/>
  <c r="CB285" i="4" s="1"/>
  <c r="AD284" i="4"/>
  <c r="CB284" i="4" s="1"/>
  <c r="AD283" i="4"/>
  <c r="CB283" i="4" s="1"/>
  <c r="AD282" i="4"/>
  <c r="CB282" i="4" s="1"/>
  <c r="AD281" i="4"/>
  <c r="CB281" i="4" s="1"/>
  <c r="AD280" i="4"/>
  <c r="CB280" i="4" s="1"/>
  <c r="AD279" i="4"/>
  <c r="CB279" i="4" s="1"/>
  <c r="AD278" i="4"/>
  <c r="CB278" i="4" s="1"/>
  <c r="AD277" i="4"/>
  <c r="CB277" i="4" s="1"/>
  <c r="AD276" i="4"/>
  <c r="CB276" i="4" s="1"/>
  <c r="AD275" i="4"/>
  <c r="CB275" i="4" s="1"/>
  <c r="AD274" i="4"/>
  <c r="CB274" i="4" s="1"/>
  <c r="AD273" i="4"/>
  <c r="CB273" i="4" s="1"/>
  <c r="AD272" i="4"/>
  <c r="CB272" i="4" s="1"/>
  <c r="AD260" i="4"/>
  <c r="CB260" i="4" s="1"/>
  <c r="AD259" i="4"/>
  <c r="CB259" i="4" s="1"/>
  <c r="AD258" i="4"/>
  <c r="CB258" i="4" s="1"/>
  <c r="AD257" i="4"/>
  <c r="CB257" i="4" s="1"/>
  <c r="AD256" i="4"/>
  <c r="AD253" i="4"/>
  <c r="CB253" i="4" s="1"/>
  <c r="AD252" i="4"/>
  <c r="CB252" i="4" s="1"/>
  <c r="AD236" i="4"/>
  <c r="CB236" i="4" s="1"/>
  <c r="AD235" i="4"/>
  <c r="CB235" i="4" s="1"/>
  <c r="AD234" i="4"/>
  <c r="CB234" i="4" s="1"/>
  <c r="AD233" i="4"/>
  <c r="CB233" i="4" s="1"/>
  <c r="AD232" i="4"/>
  <c r="CB232" i="4" s="1"/>
  <c r="AD219" i="4"/>
  <c r="CB219" i="4" s="1"/>
  <c r="AD218" i="4"/>
  <c r="CB218" i="4" s="1"/>
  <c r="AD217" i="4"/>
  <c r="AD215" i="4"/>
  <c r="CB215" i="4" s="1"/>
  <c r="AD214" i="4"/>
  <c r="CB214" i="4" s="1"/>
  <c r="AD213" i="4"/>
  <c r="CB213" i="4" s="1"/>
  <c r="AD212" i="4"/>
  <c r="CB212" i="4" s="1"/>
  <c r="AD211" i="4"/>
  <c r="CB211" i="4" s="1"/>
  <c r="AD189" i="4"/>
  <c r="CB189" i="4" s="1"/>
  <c r="AD188" i="4"/>
  <c r="CB188" i="4" s="1"/>
  <c r="AD187" i="4"/>
  <c r="CB187" i="4" s="1"/>
  <c r="AD186" i="4"/>
  <c r="AD185" i="4"/>
  <c r="CB185" i="4" s="1"/>
  <c r="AD184" i="4"/>
  <c r="CB184" i="4" s="1"/>
  <c r="AD183" i="4"/>
  <c r="CB183" i="4" s="1"/>
  <c r="AD182" i="4"/>
  <c r="CB182" i="4" s="1"/>
  <c r="AD181" i="4"/>
  <c r="CB181" i="4" s="1"/>
  <c r="AD180" i="4"/>
  <c r="CB180" i="4" s="1"/>
  <c r="AD179" i="4"/>
  <c r="AD178" i="4"/>
  <c r="CB178" i="4" s="1"/>
  <c r="AD177" i="4"/>
  <c r="AD176" i="4"/>
  <c r="CB176" i="4" s="1"/>
  <c r="AD175" i="4"/>
  <c r="CB175" i="4" s="1"/>
  <c r="AD174" i="4"/>
  <c r="CB174" i="4" s="1"/>
  <c r="AD173" i="4"/>
  <c r="CB173" i="4" s="1"/>
  <c r="AD172" i="4"/>
  <c r="CB172" i="4" s="1"/>
  <c r="AD171" i="4"/>
  <c r="CB171" i="4" s="1"/>
  <c r="AD170" i="4"/>
  <c r="CB170" i="4" s="1"/>
  <c r="AD169" i="4"/>
  <c r="CB169" i="4" s="1"/>
  <c r="AD168" i="4"/>
  <c r="CB168" i="4" s="1"/>
  <c r="AD167" i="4"/>
  <c r="CB167" i="4" s="1"/>
  <c r="AD166" i="4"/>
  <c r="AD165" i="4"/>
  <c r="CB165" i="4" s="1"/>
  <c r="AD164" i="4"/>
  <c r="CB164" i="4" s="1"/>
  <c r="AD163" i="4"/>
  <c r="CB163" i="4" s="1"/>
  <c r="AD162" i="4"/>
  <c r="CB162" i="4" s="1"/>
  <c r="AD161" i="4"/>
  <c r="CB161" i="4" s="1"/>
  <c r="AD160" i="4"/>
  <c r="CB160" i="4" s="1"/>
  <c r="AD159" i="4"/>
  <c r="CB159" i="4" s="1"/>
  <c r="AD158" i="4"/>
  <c r="CB158" i="4" s="1"/>
  <c r="AD157" i="4"/>
  <c r="CB157" i="4" s="1"/>
  <c r="AD156" i="4"/>
  <c r="CB156" i="4" s="1"/>
  <c r="AD155" i="4"/>
  <c r="CB155" i="4" s="1"/>
  <c r="AD154" i="4"/>
  <c r="CB154" i="4" s="1"/>
  <c r="AD153" i="4"/>
  <c r="CB153" i="4" s="1"/>
  <c r="AD152" i="4"/>
  <c r="CB152" i="4" s="1"/>
  <c r="AD151" i="4"/>
  <c r="CB151" i="4" s="1"/>
  <c r="AD137" i="4"/>
  <c r="CB137" i="4" s="1"/>
  <c r="AD136" i="4"/>
  <c r="CB136" i="4" s="1"/>
  <c r="AD135" i="4"/>
  <c r="CB135" i="4" s="1"/>
  <c r="AD134" i="4"/>
  <c r="AD133" i="4"/>
  <c r="CB133" i="4" s="1"/>
  <c r="AD132" i="4"/>
  <c r="CB132" i="4" s="1"/>
  <c r="AD131" i="4"/>
  <c r="CB131" i="4" s="1"/>
  <c r="AD119" i="4"/>
  <c r="AD118" i="4"/>
  <c r="CB118" i="4" s="1"/>
  <c r="AD117" i="4"/>
  <c r="CB117" i="4" s="1"/>
  <c r="AD116" i="4"/>
  <c r="CB116" i="4" s="1"/>
  <c r="AD115" i="4"/>
  <c r="AD114" i="4"/>
  <c r="CB114" i="4" s="1"/>
  <c r="AD113" i="4"/>
  <c r="CB113" i="4" s="1"/>
  <c r="AD112" i="4"/>
  <c r="CB112" i="4" s="1"/>
  <c r="AD111" i="4"/>
  <c r="CB111" i="4" s="1"/>
  <c r="AD97" i="4"/>
  <c r="AD96" i="4"/>
  <c r="CB96" i="4" s="1"/>
  <c r="AD95" i="4"/>
  <c r="CB95" i="4" s="1"/>
  <c r="AD94" i="4"/>
  <c r="AD93" i="4"/>
  <c r="AD92" i="4"/>
  <c r="CB92" i="4" s="1"/>
  <c r="AD91" i="4"/>
  <c r="CB91" i="4" s="1"/>
  <c r="AD75" i="4"/>
  <c r="AD74" i="4"/>
  <c r="AD73" i="4"/>
  <c r="CB73" i="4" s="1"/>
  <c r="AD72" i="4"/>
  <c r="CB72" i="4" s="1"/>
  <c r="AD71" i="4"/>
  <c r="AD55" i="4"/>
  <c r="AD54" i="4"/>
  <c r="CB54" i="4" s="1"/>
  <c r="AD53" i="4"/>
  <c r="CB53" i="4" s="1"/>
  <c r="AD52" i="4"/>
  <c r="AD51" i="4"/>
  <c r="AD50" i="4"/>
  <c r="CB50" i="4" s="1"/>
  <c r="AD36" i="4"/>
  <c r="CB36" i="4" s="1"/>
  <c r="AD35" i="4"/>
  <c r="AD34" i="4"/>
  <c r="CB34" i="4" s="1"/>
  <c r="AD33" i="4"/>
  <c r="CB33" i="4" s="1"/>
  <c r="AD32" i="4"/>
  <c r="CB32" i="4" s="1"/>
  <c r="AD31" i="4"/>
  <c r="AD30" i="4"/>
  <c r="AD12" i="4"/>
  <c r="CB12" i="4" s="1"/>
  <c r="AD11" i="4"/>
  <c r="AD10" i="4"/>
  <c r="CB10" i="4" s="1"/>
  <c r="AD9" i="4"/>
  <c r="CB9" i="4" s="1"/>
  <c r="AD8" i="4"/>
  <c r="CB8" i="4" s="1"/>
  <c r="AD7" i="4"/>
  <c r="AD6" i="4"/>
  <c r="AD5" i="4"/>
  <c r="CB5" i="4" s="1"/>
  <c r="AD4" i="4"/>
  <c r="CB4" i="4" s="1"/>
  <c r="AD3" i="4"/>
  <c r="CB1" i="4"/>
  <c r="AA327" i="4"/>
  <c r="CA327" i="4" s="1"/>
  <c r="AA326" i="4"/>
  <c r="CA326" i="4" s="1"/>
  <c r="AA325" i="4"/>
  <c r="CA325" i="4" s="1"/>
  <c r="AA324" i="4"/>
  <c r="CA324" i="4" s="1"/>
  <c r="AA323" i="4"/>
  <c r="CA323" i="4" s="1"/>
  <c r="AA322" i="4"/>
  <c r="CA322" i="4" s="1"/>
  <c r="AA321" i="4"/>
  <c r="CA321" i="4" s="1"/>
  <c r="AA320" i="4"/>
  <c r="CA320" i="4" s="1"/>
  <c r="AA319" i="4"/>
  <c r="CA319" i="4" s="1"/>
  <c r="AA318" i="4"/>
  <c r="CA318" i="4" s="1"/>
  <c r="AA317" i="4"/>
  <c r="CA317" i="4" s="1"/>
  <c r="AA316" i="4"/>
  <c r="CA316" i="4" s="1"/>
  <c r="AA315" i="4"/>
  <c r="CA315" i="4" s="1"/>
  <c r="AA314" i="4"/>
  <c r="CA314" i="4" s="1"/>
  <c r="AA313" i="4"/>
  <c r="CA313" i="4" s="1"/>
  <c r="AA312" i="4"/>
  <c r="CA312" i="4" s="1"/>
  <c r="AA290" i="4"/>
  <c r="CA290" i="4" s="1"/>
  <c r="AA289" i="4"/>
  <c r="CA289" i="4" s="1"/>
  <c r="AA288" i="4"/>
  <c r="CA288" i="4" s="1"/>
  <c r="AA287" i="4"/>
  <c r="CA287" i="4" s="1"/>
  <c r="AA286" i="4"/>
  <c r="CA286" i="4" s="1"/>
  <c r="AA285" i="4"/>
  <c r="CA285" i="4" s="1"/>
  <c r="AA284" i="4"/>
  <c r="CA284" i="4" s="1"/>
  <c r="AA283" i="4"/>
  <c r="CA283" i="4" s="1"/>
  <c r="AA282" i="4"/>
  <c r="CA282" i="4" s="1"/>
  <c r="AA281" i="4"/>
  <c r="CA281" i="4" s="1"/>
  <c r="AA280" i="4"/>
  <c r="CA280" i="4" s="1"/>
  <c r="AA279" i="4"/>
  <c r="CA279" i="4" s="1"/>
  <c r="AA278" i="4"/>
  <c r="CA278" i="4" s="1"/>
  <c r="AA277" i="4"/>
  <c r="CA277" i="4" s="1"/>
  <c r="AA276" i="4"/>
  <c r="CA276" i="4" s="1"/>
  <c r="AA275" i="4"/>
  <c r="CA275" i="4" s="1"/>
  <c r="AA274" i="4"/>
  <c r="CA274" i="4" s="1"/>
  <c r="AA273" i="4"/>
  <c r="CA273" i="4" s="1"/>
  <c r="AA272" i="4"/>
  <c r="CA272" i="4" s="1"/>
  <c r="AA260" i="4"/>
  <c r="CA260" i="4" s="1"/>
  <c r="AA259" i="4"/>
  <c r="CA259" i="4" s="1"/>
  <c r="AA258" i="4"/>
  <c r="CA258" i="4" s="1"/>
  <c r="AA257" i="4"/>
  <c r="CA257" i="4" s="1"/>
  <c r="AA256" i="4"/>
  <c r="CA256" i="4" s="1"/>
  <c r="AA253" i="4"/>
  <c r="CA253" i="4" s="1"/>
  <c r="AA252" i="4"/>
  <c r="CA252" i="4" s="1"/>
  <c r="AA236" i="4"/>
  <c r="CA236" i="4" s="1"/>
  <c r="AA235" i="4"/>
  <c r="CA235" i="4" s="1"/>
  <c r="AA234" i="4"/>
  <c r="CA234" i="4" s="1"/>
  <c r="AA233" i="4"/>
  <c r="CA233" i="4" s="1"/>
  <c r="AA232" i="4"/>
  <c r="CA232" i="4" s="1"/>
  <c r="AA219" i="4"/>
  <c r="CA219" i="4" s="1"/>
  <c r="AA218" i="4"/>
  <c r="CA218" i="4" s="1"/>
  <c r="AA217" i="4"/>
  <c r="CA217" i="4" s="1"/>
  <c r="AA215" i="4"/>
  <c r="CA215" i="4" s="1"/>
  <c r="AA214" i="4"/>
  <c r="CA214" i="4" s="1"/>
  <c r="AA213" i="4"/>
  <c r="CA213" i="4" s="1"/>
  <c r="AA212" i="4"/>
  <c r="CA212" i="4" s="1"/>
  <c r="AA211" i="4"/>
  <c r="CA211" i="4" s="1"/>
  <c r="AA189" i="4"/>
  <c r="CA189" i="4" s="1"/>
  <c r="AA188" i="4"/>
  <c r="CA188" i="4" s="1"/>
  <c r="AA187" i="4"/>
  <c r="CA187" i="4" s="1"/>
  <c r="AA186" i="4"/>
  <c r="CA186" i="4" s="1"/>
  <c r="AA185" i="4"/>
  <c r="CA185" i="4" s="1"/>
  <c r="AA184" i="4"/>
  <c r="CA184" i="4" s="1"/>
  <c r="AA183" i="4"/>
  <c r="CA183" i="4" s="1"/>
  <c r="AA182" i="4"/>
  <c r="CA182" i="4" s="1"/>
  <c r="AA181" i="4"/>
  <c r="CA181" i="4" s="1"/>
  <c r="AA180" i="4"/>
  <c r="CA180" i="4" s="1"/>
  <c r="AA179" i="4"/>
  <c r="CA179" i="4" s="1"/>
  <c r="AA178" i="4"/>
  <c r="CA178" i="4" s="1"/>
  <c r="AA177" i="4"/>
  <c r="CA177" i="4" s="1"/>
  <c r="AA176" i="4"/>
  <c r="CA176" i="4" s="1"/>
  <c r="AA175" i="4"/>
  <c r="CA175" i="4" s="1"/>
  <c r="AA174" i="4"/>
  <c r="CA174" i="4" s="1"/>
  <c r="AA173" i="4"/>
  <c r="CA173" i="4" s="1"/>
  <c r="AA172" i="4"/>
  <c r="CA172" i="4" s="1"/>
  <c r="AA171" i="4"/>
  <c r="CA171" i="4" s="1"/>
  <c r="AA170" i="4"/>
  <c r="CA170" i="4" s="1"/>
  <c r="AA169" i="4"/>
  <c r="CA169" i="4" s="1"/>
  <c r="AA168" i="4"/>
  <c r="CA168" i="4" s="1"/>
  <c r="AA167" i="4"/>
  <c r="CA167" i="4" s="1"/>
  <c r="AA166" i="4"/>
  <c r="CA166" i="4" s="1"/>
  <c r="AA165" i="4"/>
  <c r="CA165" i="4" s="1"/>
  <c r="AA164" i="4"/>
  <c r="CA164" i="4" s="1"/>
  <c r="AA163" i="4"/>
  <c r="CA163" i="4" s="1"/>
  <c r="AA162" i="4"/>
  <c r="CA162" i="4" s="1"/>
  <c r="AA161" i="4"/>
  <c r="CA161" i="4" s="1"/>
  <c r="AA160" i="4"/>
  <c r="CA160" i="4" s="1"/>
  <c r="AA159" i="4"/>
  <c r="CA159" i="4" s="1"/>
  <c r="AA158" i="4"/>
  <c r="CA158" i="4" s="1"/>
  <c r="AA157" i="4"/>
  <c r="CA157" i="4" s="1"/>
  <c r="AA156" i="4"/>
  <c r="CA156" i="4" s="1"/>
  <c r="AA155" i="4"/>
  <c r="CA155" i="4" s="1"/>
  <c r="AA154" i="4"/>
  <c r="CA154" i="4" s="1"/>
  <c r="AA153" i="4"/>
  <c r="CA153" i="4" s="1"/>
  <c r="AA152" i="4"/>
  <c r="CA152" i="4" s="1"/>
  <c r="AA151" i="4"/>
  <c r="CA151" i="4" s="1"/>
  <c r="AA137" i="4"/>
  <c r="CA137" i="4" s="1"/>
  <c r="AA136" i="4"/>
  <c r="CA136" i="4" s="1"/>
  <c r="AA135" i="4"/>
  <c r="CA135" i="4" s="1"/>
  <c r="AA134" i="4"/>
  <c r="CA134" i="4" s="1"/>
  <c r="AA133" i="4"/>
  <c r="CA133" i="4" s="1"/>
  <c r="AA132" i="4"/>
  <c r="CA132" i="4" s="1"/>
  <c r="AA131" i="4"/>
  <c r="CA131" i="4" s="1"/>
  <c r="AA119" i="4"/>
  <c r="CA119" i="4" s="1"/>
  <c r="AA118" i="4"/>
  <c r="CA118" i="4" s="1"/>
  <c r="AA117" i="4"/>
  <c r="CA117" i="4" s="1"/>
  <c r="AA116" i="4"/>
  <c r="CA116" i="4" s="1"/>
  <c r="AA115" i="4"/>
  <c r="CA115" i="4" s="1"/>
  <c r="AA114" i="4"/>
  <c r="CA114" i="4" s="1"/>
  <c r="AA113" i="4"/>
  <c r="CA113" i="4" s="1"/>
  <c r="AA112" i="4"/>
  <c r="CA112" i="4" s="1"/>
  <c r="AA111" i="4"/>
  <c r="CA111" i="4" s="1"/>
  <c r="AA97" i="4"/>
  <c r="CA97" i="4" s="1"/>
  <c r="AA96" i="4"/>
  <c r="CA96" i="4" s="1"/>
  <c r="AA95" i="4"/>
  <c r="CA95" i="4" s="1"/>
  <c r="AA94" i="4"/>
  <c r="CA94" i="4" s="1"/>
  <c r="AA93" i="4"/>
  <c r="CA93" i="4" s="1"/>
  <c r="AA92" i="4"/>
  <c r="CA92" i="4" s="1"/>
  <c r="AA91" i="4"/>
  <c r="CA91" i="4" s="1"/>
  <c r="AA75" i="4"/>
  <c r="CA75" i="4" s="1"/>
  <c r="AA74" i="4"/>
  <c r="CA74" i="4" s="1"/>
  <c r="AA73" i="4"/>
  <c r="CA73" i="4" s="1"/>
  <c r="AA72" i="4"/>
  <c r="CA72" i="4" s="1"/>
  <c r="AA71" i="4"/>
  <c r="CA71" i="4" s="1"/>
  <c r="AA55" i="4"/>
  <c r="CA55" i="4" s="1"/>
  <c r="AA54" i="4"/>
  <c r="CA54" i="4" s="1"/>
  <c r="AA53" i="4"/>
  <c r="CA53" i="4" s="1"/>
  <c r="AA52" i="4"/>
  <c r="CA52" i="4" s="1"/>
  <c r="AA51" i="4"/>
  <c r="CA51" i="4" s="1"/>
  <c r="AA50" i="4"/>
  <c r="CA50" i="4" s="1"/>
  <c r="AA36" i="4"/>
  <c r="CA36" i="4" s="1"/>
  <c r="AA35" i="4"/>
  <c r="CA35" i="4" s="1"/>
  <c r="AA34" i="4"/>
  <c r="CA34" i="4" s="1"/>
  <c r="AA33" i="4"/>
  <c r="CA33" i="4" s="1"/>
  <c r="AA32" i="4"/>
  <c r="CA32" i="4" s="1"/>
  <c r="AA31" i="4"/>
  <c r="CA31" i="4" s="1"/>
  <c r="AA30" i="4"/>
  <c r="CA30" i="4" s="1"/>
  <c r="AA12" i="4"/>
  <c r="CA12" i="4" s="1"/>
  <c r="AA11" i="4"/>
  <c r="CA11" i="4" s="1"/>
  <c r="AA10" i="4"/>
  <c r="CA10" i="4" s="1"/>
  <c r="AA9" i="4"/>
  <c r="CA9" i="4" s="1"/>
  <c r="AA8" i="4"/>
  <c r="CA8" i="4" s="1"/>
  <c r="AA7" i="4"/>
  <c r="CA7" i="4" s="1"/>
  <c r="AA6" i="4"/>
  <c r="CA6" i="4" s="1"/>
  <c r="AA5" i="4"/>
  <c r="CA5" i="4" s="1"/>
  <c r="AA4" i="4"/>
  <c r="CA4" i="4" s="1"/>
  <c r="AA3" i="4"/>
  <c r="CA3" i="4" s="1"/>
  <c r="X327" i="4"/>
  <c r="BZ327" i="4" s="1"/>
  <c r="X326" i="4"/>
  <c r="BZ326" i="4" s="1"/>
  <c r="X325" i="4"/>
  <c r="BZ325" i="4" s="1"/>
  <c r="X324" i="4"/>
  <c r="X323" i="4"/>
  <c r="X322" i="4"/>
  <c r="BZ322" i="4" s="1"/>
  <c r="X321" i="4"/>
  <c r="BZ321" i="4" s="1"/>
  <c r="X320" i="4"/>
  <c r="X319" i="4"/>
  <c r="X318" i="4"/>
  <c r="X317" i="4"/>
  <c r="BZ317" i="4" s="1"/>
  <c r="X316" i="4"/>
  <c r="X315" i="4"/>
  <c r="BZ315" i="4" s="1"/>
  <c r="X314" i="4"/>
  <c r="X313" i="4"/>
  <c r="BZ313" i="4" s="1"/>
  <c r="X312" i="4"/>
  <c r="X290" i="4"/>
  <c r="X289" i="4"/>
  <c r="BZ289" i="4" s="1"/>
  <c r="X288" i="4"/>
  <c r="BZ288" i="4" s="1"/>
  <c r="X287" i="4"/>
  <c r="X286" i="4"/>
  <c r="X285" i="4"/>
  <c r="X284" i="4"/>
  <c r="BZ284" i="4" s="1"/>
  <c r="X283" i="4"/>
  <c r="X282" i="4"/>
  <c r="X281" i="4"/>
  <c r="BZ281" i="4" s="1"/>
  <c r="X280" i="4"/>
  <c r="BZ280" i="4" s="1"/>
  <c r="X279" i="4"/>
  <c r="X278" i="4"/>
  <c r="BZ278" i="4" s="1"/>
  <c r="X277" i="4"/>
  <c r="X276" i="4"/>
  <c r="BZ276" i="4" s="1"/>
  <c r="X275" i="4"/>
  <c r="X274" i="4"/>
  <c r="BZ274" i="4" s="1"/>
  <c r="X273" i="4"/>
  <c r="BZ273" i="4" s="1"/>
  <c r="X272" i="4"/>
  <c r="BZ272" i="4" s="1"/>
  <c r="X260" i="4"/>
  <c r="X259" i="4"/>
  <c r="BZ259" i="4" s="1"/>
  <c r="X258" i="4"/>
  <c r="X257" i="4"/>
  <c r="BZ257" i="4" s="1"/>
  <c r="X256" i="4"/>
  <c r="X253" i="4"/>
  <c r="X252" i="4"/>
  <c r="BZ252" i="4" s="1"/>
  <c r="X236" i="4"/>
  <c r="BZ236" i="4" s="1"/>
  <c r="X235" i="4"/>
  <c r="X234" i="4"/>
  <c r="BZ234" i="4" s="1"/>
  <c r="X233" i="4"/>
  <c r="X232" i="4"/>
  <c r="BZ232" i="4" s="1"/>
  <c r="X219" i="4"/>
  <c r="X218" i="4"/>
  <c r="BZ218" i="4" s="1"/>
  <c r="X217" i="4"/>
  <c r="BZ217" i="4" s="1"/>
  <c r="X215" i="4"/>
  <c r="BZ215" i="4" s="1"/>
  <c r="X214" i="4"/>
  <c r="X213" i="4"/>
  <c r="X212" i="4"/>
  <c r="BZ212" i="4" s="1"/>
  <c r="X211" i="4"/>
  <c r="BZ211" i="4" s="1"/>
  <c r="X189" i="4"/>
  <c r="X188" i="4"/>
  <c r="X187" i="4"/>
  <c r="X186" i="4"/>
  <c r="BZ186" i="4" s="1"/>
  <c r="X185" i="4"/>
  <c r="X184" i="4"/>
  <c r="X183" i="4"/>
  <c r="BZ183" i="4" s="1"/>
  <c r="X182" i="4"/>
  <c r="X181" i="4"/>
  <c r="BZ181" i="4" s="1"/>
  <c r="X180" i="4"/>
  <c r="X179" i="4"/>
  <c r="X178" i="4"/>
  <c r="BZ178" i="4" s="1"/>
  <c r="X177" i="4"/>
  <c r="X176" i="4"/>
  <c r="X175" i="4"/>
  <c r="BZ175" i="4" s="1"/>
  <c r="X174" i="4"/>
  <c r="X173" i="4"/>
  <c r="BZ173" i="4" s="1"/>
  <c r="X172" i="4"/>
  <c r="X171" i="4"/>
  <c r="X170" i="4"/>
  <c r="X169" i="4"/>
  <c r="X168" i="4"/>
  <c r="BZ168" i="4" s="1"/>
  <c r="X167" i="4"/>
  <c r="X166" i="4"/>
  <c r="BZ166" i="4" s="1"/>
  <c r="X165" i="4"/>
  <c r="X164" i="4"/>
  <c r="BZ164" i="4" s="1"/>
  <c r="X163" i="4"/>
  <c r="BZ163" i="4" s="1"/>
  <c r="X162" i="4"/>
  <c r="X161" i="4"/>
  <c r="X160" i="4"/>
  <c r="X159" i="4"/>
  <c r="BZ159" i="4" s="1"/>
  <c r="X158" i="4"/>
  <c r="BZ158" i="4" s="1"/>
  <c r="X157" i="4"/>
  <c r="X156" i="4"/>
  <c r="X155" i="4"/>
  <c r="X154" i="4"/>
  <c r="X153" i="4"/>
  <c r="X152" i="4"/>
  <c r="BZ152" i="4" s="1"/>
  <c r="X151" i="4"/>
  <c r="X137" i="4"/>
  <c r="X136" i="4"/>
  <c r="X135" i="4"/>
  <c r="X134" i="4"/>
  <c r="X133" i="4"/>
  <c r="X132" i="4"/>
  <c r="X131" i="4"/>
  <c r="X119" i="4"/>
  <c r="X118" i="4"/>
  <c r="X117" i="4"/>
  <c r="X116" i="4"/>
  <c r="X115" i="4"/>
  <c r="X114" i="4"/>
  <c r="BZ114" i="4" s="1"/>
  <c r="X113" i="4"/>
  <c r="X112" i="4"/>
  <c r="X111" i="4"/>
  <c r="X97" i="4"/>
  <c r="X96" i="4"/>
  <c r="X95" i="4"/>
  <c r="X94" i="4"/>
  <c r="X93" i="4"/>
  <c r="X92" i="4"/>
  <c r="X91" i="4"/>
  <c r="X75" i="4"/>
  <c r="X74" i="4"/>
  <c r="X73" i="4"/>
  <c r="X72" i="4"/>
  <c r="X71" i="4"/>
  <c r="X55" i="4"/>
  <c r="BZ55" i="4" s="1"/>
  <c r="X54" i="4"/>
  <c r="X53" i="4"/>
  <c r="X52" i="4"/>
  <c r="X51" i="4"/>
  <c r="X50" i="4"/>
  <c r="X36" i="4"/>
  <c r="X35" i="4"/>
  <c r="X34" i="4"/>
  <c r="BZ34" i="4" s="1"/>
  <c r="X33" i="4"/>
  <c r="X32" i="4"/>
  <c r="X31" i="4"/>
  <c r="X30" i="4"/>
  <c r="X12" i="4"/>
  <c r="X11" i="4"/>
  <c r="X10" i="4"/>
  <c r="BZ10" i="4" s="1"/>
  <c r="X9" i="4"/>
  <c r="X8" i="4"/>
  <c r="X7" i="4"/>
  <c r="X6" i="4"/>
  <c r="BZ6" i="4" s="1"/>
  <c r="X5" i="4"/>
  <c r="BZ5" i="4" s="1"/>
  <c r="X4" i="4"/>
  <c r="X3" i="4"/>
  <c r="BZ3" i="4" s="1"/>
  <c r="U327" i="4"/>
  <c r="BY327" i="4" s="1"/>
  <c r="U326" i="4"/>
  <c r="BY326" i="4" s="1"/>
  <c r="U325" i="4"/>
  <c r="BY325" i="4" s="1"/>
  <c r="U324" i="4"/>
  <c r="BY324" i="4" s="1"/>
  <c r="U323" i="4"/>
  <c r="BY323" i="4" s="1"/>
  <c r="U322" i="4"/>
  <c r="BY322" i="4" s="1"/>
  <c r="U321" i="4"/>
  <c r="BY321" i="4" s="1"/>
  <c r="U320" i="4"/>
  <c r="BY320" i="4" s="1"/>
  <c r="U319" i="4"/>
  <c r="BY319" i="4" s="1"/>
  <c r="U318" i="4"/>
  <c r="BY318" i="4" s="1"/>
  <c r="U317" i="4"/>
  <c r="BY317" i="4" s="1"/>
  <c r="U316" i="4"/>
  <c r="BY316" i="4" s="1"/>
  <c r="U315" i="4"/>
  <c r="BY315" i="4" s="1"/>
  <c r="U314" i="4"/>
  <c r="BY314" i="4" s="1"/>
  <c r="U313" i="4"/>
  <c r="BY313" i="4" s="1"/>
  <c r="U312" i="4"/>
  <c r="BY312" i="4" s="1"/>
  <c r="U290" i="4"/>
  <c r="U289" i="4"/>
  <c r="BY289" i="4" s="1"/>
  <c r="U288" i="4"/>
  <c r="BY288" i="4" s="1"/>
  <c r="U287" i="4"/>
  <c r="BY287" i="4" s="1"/>
  <c r="U286" i="4"/>
  <c r="BY286" i="4" s="1"/>
  <c r="U285" i="4"/>
  <c r="BY285" i="4" s="1"/>
  <c r="U284" i="4"/>
  <c r="BY284" i="4" s="1"/>
  <c r="U283" i="4"/>
  <c r="BY283" i="4" s="1"/>
  <c r="U282" i="4"/>
  <c r="BY282" i="4" s="1"/>
  <c r="U281" i="4"/>
  <c r="BY281" i="4" s="1"/>
  <c r="U280" i="4"/>
  <c r="BY280" i="4" s="1"/>
  <c r="U279" i="4"/>
  <c r="BY279" i="4" s="1"/>
  <c r="U278" i="4"/>
  <c r="BY278" i="4" s="1"/>
  <c r="U277" i="4"/>
  <c r="BY277" i="4" s="1"/>
  <c r="U276" i="4"/>
  <c r="BY276" i="4" s="1"/>
  <c r="U275" i="4"/>
  <c r="BY275" i="4" s="1"/>
  <c r="U274" i="4"/>
  <c r="BY274" i="4" s="1"/>
  <c r="U273" i="4"/>
  <c r="BY273" i="4" s="1"/>
  <c r="U272" i="4"/>
  <c r="BY272" i="4" s="1"/>
  <c r="U260" i="4"/>
  <c r="BY260" i="4" s="1"/>
  <c r="U259" i="4"/>
  <c r="BY259" i="4" s="1"/>
  <c r="U258" i="4"/>
  <c r="BY258" i="4" s="1"/>
  <c r="U257" i="4"/>
  <c r="BY257" i="4" s="1"/>
  <c r="U256" i="4"/>
  <c r="BY256" i="4" s="1"/>
  <c r="U253" i="4"/>
  <c r="U252" i="4"/>
  <c r="BY252" i="4" s="1"/>
  <c r="U236" i="4"/>
  <c r="BY236" i="4" s="1"/>
  <c r="U235" i="4"/>
  <c r="BY235" i="4" s="1"/>
  <c r="U234" i="4"/>
  <c r="BY234" i="4" s="1"/>
  <c r="U233" i="4"/>
  <c r="BY233" i="4" s="1"/>
  <c r="U232" i="4"/>
  <c r="BY232" i="4" s="1"/>
  <c r="U219" i="4"/>
  <c r="BY219" i="4" s="1"/>
  <c r="U218" i="4"/>
  <c r="BY218" i="4" s="1"/>
  <c r="U217" i="4"/>
  <c r="U215" i="4"/>
  <c r="BY215" i="4" s="1"/>
  <c r="U214" i="4"/>
  <c r="BY214" i="4" s="1"/>
  <c r="U213" i="4"/>
  <c r="BY213" i="4" s="1"/>
  <c r="U212" i="4"/>
  <c r="BY212" i="4" s="1"/>
  <c r="U211" i="4"/>
  <c r="BY211" i="4" s="1"/>
  <c r="U189" i="4"/>
  <c r="BY189" i="4" s="1"/>
  <c r="U188" i="4"/>
  <c r="BY188" i="4" s="1"/>
  <c r="U187" i="4"/>
  <c r="BY187" i="4" s="1"/>
  <c r="U186" i="4"/>
  <c r="BY186" i="4" s="1"/>
  <c r="U185" i="4"/>
  <c r="BY185" i="4" s="1"/>
  <c r="U184" i="4"/>
  <c r="BY184" i="4" s="1"/>
  <c r="U183" i="4"/>
  <c r="U182" i="4"/>
  <c r="BY182" i="4" s="1"/>
  <c r="U181" i="4"/>
  <c r="BY181" i="4" s="1"/>
  <c r="U180" i="4"/>
  <c r="BY180" i="4" s="1"/>
  <c r="U179" i="4"/>
  <c r="BY179" i="4" s="1"/>
  <c r="U178" i="4"/>
  <c r="BY178" i="4" s="1"/>
  <c r="U177" i="4"/>
  <c r="U176" i="4"/>
  <c r="BY176" i="4" s="1"/>
  <c r="U175" i="4"/>
  <c r="BY175" i="4" s="1"/>
  <c r="U174" i="4"/>
  <c r="BY174" i="4" s="1"/>
  <c r="U173" i="4"/>
  <c r="BY173" i="4" s="1"/>
  <c r="U172" i="4"/>
  <c r="BY172" i="4" s="1"/>
  <c r="U171" i="4"/>
  <c r="BY171" i="4" s="1"/>
  <c r="U170" i="4"/>
  <c r="BY170" i="4" s="1"/>
  <c r="U169" i="4"/>
  <c r="BY169" i="4" s="1"/>
  <c r="U168" i="4"/>
  <c r="BY168" i="4" s="1"/>
  <c r="U167" i="4"/>
  <c r="BY167" i="4" s="1"/>
  <c r="U166" i="4"/>
  <c r="BY166" i="4" s="1"/>
  <c r="U165" i="4"/>
  <c r="BY165" i="4" s="1"/>
  <c r="U164" i="4"/>
  <c r="U163" i="4"/>
  <c r="BY163" i="4" s="1"/>
  <c r="U162" i="4"/>
  <c r="BY162" i="4" s="1"/>
  <c r="U161" i="4"/>
  <c r="BY161" i="4" s="1"/>
  <c r="U160" i="4"/>
  <c r="BY160" i="4" s="1"/>
  <c r="U159" i="4"/>
  <c r="BY159" i="4" s="1"/>
  <c r="U158" i="4"/>
  <c r="BY158" i="4" s="1"/>
  <c r="U157" i="4"/>
  <c r="BY157" i="4" s="1"/>
  <c r="U156" i="4"/>
  <c r="BY156" i="4" s="1"/>
  <c r="U155" i="4"/>
  <c r="BY155" i="4" s="1"/>
  <c r="U154" i="4"/>
  <c r="BY154" i="4" s="1"/>
  <c r="U153" i="4"/>
  <c r="BY153" i="4" s="1"/>
  <c r="U152" i="4"/>
  <c r="BY152" i="4" s="1"/>
  <c r="U151" i="4"/>
  <c r="U137" i="4"/>
  <c r="BY137" i="4" s="1"/>
  <c r="U136" i="4"/>
  <c r="BY136" i="4" s="1"/>
  <c r="U135" i="4"/>
  <c r="U134" i="4"/>
  <c r="BY134" i="4" s="1"/>
  <c r="U133" i="4"/>
  <c r="BY133" i="4" s="1"/>
  <c r="U132" i="4"/>
  <c r="BY132" i="4" s="1"/>
  <c r="U131" i="4"/>
  <c r="BY131" i="4" s="1"/>
  <c r="U119" i="4"/>
  <c r="BY119" i="4" s="1"/>
  <c r="U118" i="4"/>
  <c r="BY118" i="4" s="1"/>
  <c r="U117" i="4"/>
  <c r="BY117" i="4" s="1"/>
  <c r="U116" i="4"/>
  <c r="U115" i="4"/>
  <c r="BY115" i="4" s="1"/>
  <c r="U114" i="4"/>
  <c r="BY114" i="4" s="1"/>
  <c r="U113" i="4"/>
  <c r="BY113" i="4" s="1"/>
  <c r="U112" i="4"/>
  <c r="U111" i="4"/>
  <c r="U97" i="4"/>
  <c r="BY97" i="4" s="1"/>
  <c r="U96" i="4"/>
  <c r="BY96" i="4" s="1"/>
  <c r="U95" i="4"/>
  <c r="U94" i="4"/>
  <c r="U93" i="4"/>
  <c r="BY93" i="4" s="1"/>
  <c r="U92" i="4"/>
  <c r="BY92" i="4" s="1"/>
  <c r="U91" i="4"/>
  <c r="U75" i="4"/>
  <c r="U74" i="4"/>
  <c r="BY74" i="4" s="1"/>
  <c r="U73" i="4"/>
  <c r="BY73" i="4" s="1"/>
  <c r="U72" i="4"/>
  <c r="U71" i="4"/>
  <c r="U55" i="4"/>
  <c r="BY55" i="4" s="1"/>
  <c r="U54" i="4"/>
  <c r="BY54" i="4" s="1"/>
  <c r="U53" i="4"/>
  <c r="U52" i="4"/>
  <c r="U51" i="4"/>
  <c r="BY51" i="4" s="1"/>
  <c r="U50" i="4"/>
  <c r="BY50" i="4" s="1"/>
  <c r="U36" i="4"/>
  <c r="U35" i="4"/>
  <c r="BY35" i="4" s="1"/>
  <c r="U34" i="4"/>
  <c r="BY34" i="4" s="1"/>
  <c r="U33" i="4"/>
  <c r="BY33" i="4" s="1"/>
  <c r="U32" i="4"/>
  <c r="U31" i="4"/>
  <c r="BY31" i="4" s="1"/>
  <c r="U30" i="4"/>
  <c r="BY30" i="4" s="1"/>
  <c r="U12" i="4"/>
  <c r="U11" i="4"/>
  <c r="BY11" i="4" s="1"/>
  <c r="U10" i="4"/>
  <c r="BY10" i="4" s="1"/>
  <c r="U9" i="4"/>
  <c r="BY9" i="4" s="1"/>
  <c r="U8" i="4"/>
  <c r="BY8" i="4" s="1"/>
  <c r="U7" i="4"/>
  <c r="U6" i="4"/>
  <c r="BY6" i="4" s="1"/>
  <c r="U5" i="4"/>
  <c r="BY5" i="4" s="1"/>
  <c r="U4" i="4"/>
  <c r="U3" i="4"/>
  <c r="BY3" i="4" s="1"/>
  <c r="BY1" i="4"/>
  <c r="R327" i="4"/>
  <c r="BX327" i="4" s="1"/>
  <c r="R326" i="4"/>
  <c r="BX326" i="4" s="1"/>
  <c r="R325" i="4"/>
  <c r="BX325" i="4" s="1"/>
  <c r="R324" i="4"/>
  <c r="BX324" i="4" s="1"/>
  <c r="R323" i="4"/>
  <c r="BX323" i="4" s="1"/>
  <c r="R322" i="4"/>
  <c r="BX322" i="4" s="1"/>
  <c r="R321" i="4"/>
  <c r="BX321" i="4" s="1"/>
  <c r="R320" i="4"/>
  <c r="BX320" i="4" s="1"/>
  <c r="R319" i="4"/>
  <c r="BX319" i="4" s="1"/>
  <c r="R318" i="4"/>
  <c r="BX318" i="4" s="1"/>
  <c r="R317" i="4"/>
  <c r="BX317" i="4" s="1"/>
  <c r="R316" i="4"/>
  <c r="BX316" i="4" s="1"/>
  <c r="R315" i="4"/>
  <c r="BX315" i="4" s="1"/>
  <c r="R314" i="4"/>
  <c r="BX314" i="4" s="1"/>
  <c r="R313" i="4"/>
  <c r="BX313" i="4" s="1"/>
  <c r="R312" i="4"/>
  <c r="BX312" i="4" s="1"/>
  <c r="R290" i="4"/>
  <c r="BX290" i="4" s="1"/>
  <c r="R289" i="4"/>
  <c r="BX289" i="4" s="1"/>
  <c r="R288" i="4"/>
  <c r="R287" i="4"/>
  <c r="BX287" i="4" s="1"/>
  <c r="R286" i="4"/>
  <c r="BX286" i="4" s="1"/>
  <c r="R285" i="4"/>
  <c r="BX285" i="4" s="1"/>
  <c r="R284" i="4"/>
  <c r="BX284" i="4" s="1"/>
  <c r="R283" i="4"/>
  <c r="BX283" i="4" s="1"/>
  <c r="R282" i="4"/>
  <c r="BX282" i="4" s="1"/>
  <c r="R281" i="4"/>
  <c r="BX281" i="4" s="1"/>
  <c r="R280" i="4"/>
  <c r="BX280" i="4" s="1"/>
  <c r="R279" i="4"/>
  <c r="BX279" i="4" s="1"/>
  <c r="R278" i="4"/>
  <c r="BX278" i="4" s="1"/>
  <c r="R277" i="4"/>
  <c r="BX277" i="4" s="1"/>
  <c r="R276" i="4"/>
  <c r="BX276" i="4" s="1"/>
  <c r="R275" i="4"/>
  <c r="BX275" i="4" s="1"/>
  <c r="R274" i="4"/>
  <c r="BX274" i="4" s="1"/>
  <c r="R273" i="4"/>
  <c r="BX273" i="4" s="1"/>
  <c r="R272" i="4"/>
  <c r="R260" i="4"/>
  <c r="BX260" i="4" s="1"/>
  <c r="R259" i="4"/>
  <c r="BX259" i="4" s="1"/>
  <c r="R258" i="4"/>
  <c r="R257" i="4"/>
  <c r="BX257" i="4" s="1"/>
  <c r="R256" i="4"/>
  <c r="R253" i="4"/>
  <c r="BX253" i="4" s="1"/>
  <c r="R252" i="4"/>
  <c r="BX252" i="4" s="1"/>
  <c r="R236" i="4"/>
  <c r="BX236" i="4" s="1"/>
  <c r="R235" i="4"/>
  <c r="BX235" i="4" s="1"/>
  <c r="R234" i="4"/>
  <c r="BX234" i="4" s="1"/>
  <c r="R233" i="4"/>
  <c r="BX233" i="4" s="1"/>
  <c r="R232" i="4"/>
  <c r="BX232" i="4" s="1"/>
  <c r="R219" i="4"/>
  <c r="BX219" i="4" s="1"/>
  <c r="R218" i="4"/>
  <c r="BX218" i="4" s="1"/>
  <c r="R217" i="4"/>
  <c r="R215" i="4"/>
  <c r="BX215" i="4" s="1"/>
  <c r="R214" i="4"/>
  <c r="BX214" i="4" s="1"/>
  <c r="R213" i="4"/>
  <c r="BX213" i="4" s="1"/>
  <c r="R212" i="4"/>
  <c r="R211" i="4"/>
  <c r="R189" i="4"/>
  <c r="BX189" i="4" s="1"/>
  <c r="R188" i="4"/>
  <c r="BX188" i="4" s="1"/>
  <c r="R187" i="4"/>
  <c r="BX187" i="4" s="1"/>
  <c r="R186" i="4"/>
  <c r="BX186" i="4" s="1"/>
  <c r="R185" i="4"/>
  <c r="BX185" i="4" s="1"/>
  <c r="R184" i="4"/>
  <c r="BX184" i="4" s="1"/>
  <c r="R183" i="4"/>
  <c r="BX183" i="4" s="1"/>
  <c r="R182" i="4"/>
  <c r="BX182" i="4" s="1"/>
  <c r="R181" i="4"/>
  <c r="BX181" i="4" s="1"/>
  <c r="R180" i="4"/>
  <c r="BX180" i="4" s="1"/>
  <c r="R179" i="4"/>
  <c r="BX179" i="4" s="1"/>
  <c r="R178" i="4"/>
  <c r="R177" i="4"/>
  <c r="BX177" i="4" s="1"/>
  <c r="R176" i="4"/>
  <c r="BX176" i="4" s="1"/>
  <c r="R175" i="4"/>
  <c r="BX175" i="4" s="1"/>
  <c r="R174" i="4"/>
  <c r="R173" i="4"/>
  <c r="BX173" i="4" s="1"/>
  <c r="R172" i="4"/>
  <c r="BX172" i="4" s="1"/>
  <c r="R171" i="4"/>
  <c r="BX171" i="4" s="1"/>
  <c r="R170" i="4"/>
  <c r="BX170" i="4" s="1"/>
  <c r="R169" i="4"/>
  <c r="BX169" i="4" s="1"/>
  <c r="R168" i="4"/>
  <c r="BX168" i="4" s="1"/>
  <c r="R167" i="4"/>
  <c r="BX167" i="4" s="1"/>
  <c r="R166" i="4"/>
  <c r="BX166" i="4" s="1"/>
  <c r="R165" i="4"/>
  <c r="R164" i="4"/>
  <c r="BX164" i="4" s="1"/>
  <c r="R163" i="4"/>
  <c r="BX163" i="4" s="1"/>
  <c r="R162" i="4"/>
  <c r="BX162" i="4" s="1"/>
  <c r="R161" i="4"/>
  <c r="BX161" i="4" s="1"/>
  <c r="R160" i="4"/>
  <c r="BX160" i="4" s="1"/>
  <c r="R159" i="4"/>
  <c r="BX159" i="4" s="1"/>
  <c r="R158" i="4"/>
  <c r="BX158" i="4" s="1"/>
  <c r="R157" i="4"/>
  <c r="BX157" i="4" s="1"/>
  <c r="R156" i="4"/>
  <c r="BX156" i="4" s="1"/>
  <c r="R155" i="4"/>
  <c r="BX155" i="4" s="1"/>
  <c r="R154" i="4"/>
  <c r="BX154" i="4" s="1"/>
  <c r="R153" i="4"/>
  <c r="BX153" i="4" s="1"/>
  <c r="R152" i="4"/>
  <c r="BX152" i="4" s="1"/>
  <c r="R151" i="4"/>
  <c r="R137" i="4"/>
  <c r="BX137" i="4" s="1"/>
  <c r="R136" i="4"/>
  <c r="BX136" i="4" s="1"/>
  <c r="R135" i="4"/>
  <c r="BX135" i="4" s="1"/>
  <c r="R134" i="4"/>
  <c r="R133" i="4"/>
  <c r="BX133" i="4" s="1"/>
  <c r="R132" i="4"/>
  <c r="BX132" i="4" s="1"/>
  <c r="R131" i="4"/>
  <c r="BX131" i="4" s="1"/>
  <c r="R119" i="4"/>
  <c r="R118" i="4"/>
  <c r="BX118" i="4" s="1"/>
  <c r="R117" i="4"/>
  <c r="BX117" i="4" s="1"/>
  <c r="R116" i="4"/>
  <c r="BX116" i="4" s="1"/>
  <c r="R115" i="4"/>
  <c r="BX115" i="4" s="1"/>
  <c r="R114" i="4"/>
  <c r="BX114" i="4" s="1"/>
  <c r="R113" i="4"/>
  <c r="BX113" i="4" s="1"/>
  <c r="R112" i="4"/>
  <c r="BX112" i="4" s="1"/>
  <c r="R111" i="4"/>
  <c r="BX111" i="4" s="1"/>
  <c r="R97" i="4"/>
  <c r="R96" i="4"/>
  <c r="BX96" i="4" s="1"/>
  <c r="R95" i="4"/>
  <c r="BX95" i="4" s="1"/>
  <c r="R94" i="4"/>
  <c r="R93" i="4"/>
  <c r="R92" i="4"/>
  <c r="BX92" i="4" s="1"/>
  <c r="R91" i="4"/>
  <c r="BX91" i="4" s="1"/>
  <c r="R75" i="4"/>
  <c r="R74" i="4"/>
  <c r="R73" i="4"/>
  <c r="BX73" i="4" s="1"/>
  <c r="R72" i="4"/>
  <c r="BX72" i="4" s="1"/>
  <c r="R71" i="4"/>
  <c r="R55" i="4"/>
  <c r="R54" i="4"/>
  <c r="BX54" i="4" s="1"/>
  <c r="R53" i="4"/>
  <c r="BX53" i="4" s="1"/>
  <c r="R52" i="4"/>
  <c r="R51" i="4"/>
  <c r="R50" i="4"/>
  <c r="BX50" i="4" s="1"/>
  <c r="R36" i="4"/>
  <c r="BX36" i="4" s="1"/>
  <c r="R35" i="4"/>
  <c r="BX35" i="4" s="1"/>
  <c r="R34" i="4"/>
  <c r="BX34" i="4" s="1"/>
  <c r="R33" i="4"/>
  <c r="BX33" i="4" s="1"/>
  <c r="R32" i="4"/>
  <c r="BX32" i="4" s="1"/>
  <c r="R31" i="4"/>
  <c r="R30" i="4"/>
  <c r="BX30" i="4" s="1"/>
  <c r="R12" i="4"/>
  <c r="BX12" i="4" s="1"/>
  <c r="R11" i="4"/>
  <c r="R10" i="4"/>
  <c r="R9" i="4"/>
  <c r="BX9" i="4" s="1"/>
  <c r="R8" i="4"/>
  <c r="BX8" i="4" s="1"/>
  <c r="R7" i="4"/>
  <c r="R6" i="4"/>
  <c r="R5" i="4"/>
  <c r="BX5" i="4" s="1"/>
  <c r="R4" i="4"/>
  <c r="BX4" i="4" s="1"/>
  <c r="R3" i="4"/>
  <c r="BX1" i="4"/>
  <c r="O327" i="4"/>
  <c r="BW327" i="4" s="1"/>
  <c r="O326" i="4"/>
  <c r="BW326" i="4" s="1"/>
  <c r="O325" i="4"/>
  <c r="BW325" i="4" s="1"/>
  <c r="O324" i="4"/>
  <c r="O323" i="4"/>
  <c r="BW323" i="4" s="1"/>
  <c r="O322" i="4"/>
  <c r="BW322" i="4" s="1"/>
  <c r="O321" i="4"/>
  <c r="BW321" i="4" s="1"/>
  <c r="O320" i="4"/>
  <c r="BW320" i="4" s="1"/>
  <c r="O319" i="4"/>
  <c r="BW319" i="4" s="1"/>
  <c r="O318" i="4"/>
  <c r="BW318" i="4" s="1"/>
  <c r="O317" i="4"/>
  <c r="O316" i="4"/>
  <c r="BW316" i="4" s="1"/>
  <c r="O315" i="4"/>
  <c r="BW315" i="4" s="1"/>
  <c r="O314" i="4"/>
  <c r="BW314" i="4" s="1"/>
  <c r="O313" i="4"/>
  <c r="BW313" i="4" s="1"/>
  <c r="O312" i="4"/>
  <c r="BW312" i="4" s="1"/>
  <c r="O290" i="4"/>
  <c r="BW290" i="4" s="1"/>
  <c r="O289" i="4"/>
  <c r="BW289" i="4" s="1"/>
  <c r="O288" i="4"/>
  <c r="O287" i="4"/>
  <c r="BW287" i="4" s="1"/>
  <c r="O286" i="4"/>
  <c r="BW286" i="4" s="1"/>
  <c r="O285" i="4"/>
  <c r="BW285" i="4" s="1"/>
  <c r="O284" i="4"/>
  <c r="BW284" i="4" s="1"/>
  <c r="O283" i="4"/>
  <c r="BW283" i="4" s="1"/>
  <c r="O282" i="4"/>
  <c r="BW282" i="4" s="1"/>
  <c r="O281" i="4"/>
  <c r="BW281" i="4" s="1"/>
  <c r="O280" i="4"/>
  <c r="BW280" i="4" s="1"/>
  <c r="O279" i="4"/>
  <c r="BW279" i="4" s="1"/>
  <c r="O278" i="4"/>
  <c r="BW278" i="4" s="1"/>
  <c r="O277" i="4"/>
  <c r="BW277" i="4" s="1"/>
  <c r="O276" i="4"/>
  <c r="BW276" i="4" s="1"/>
  <c r="O275" i="4"/>
  <c r="BW275" i="4" s="1"/>
  <c r="O274" i="4"/>
  <c r="BW274" i="4" s="1"/>
  <c r="O273" i="4"/>
  <c r="BW273" i="4" s="1"/>
  <c r="O272" i="4"/>
  <c r="BW272" i="4" s="1"/>
  <c r="O260" i="4"/>
  <c r="BW260" i="4" s="1"/>
  <c r="O259" i="4"/>
  <c r="BW259" i="4" s="1"/>
  <c r="O258" i="4"/>
  <c r="BW258" i="4" s="1"/>
  <c r="O257" i="4"/>
  <c r="BW257" i="4" s="1"/>
  <c r="O256" i="4"/>
  <c r="BW256" i="4" s="1"/>
  <c r="O253" i="4"/>
  <c r="BW253" i="4" s="1"/>
  <c r="O252" i="4"/>
  <c r="BW252" i="4" s="1"/>
  <c r="O236" i="4"/>
  <c r="BW236" i="4" s="1"/>
  <c r="O235" i="4"/>
  <c r="BW235" i="4" s="1"/>
  <c r="O234" i="4"/>
  <c r="BW234" i="4" s="1"/>
  <c r="O233" i="4"/>
  <c r="BW233" i="4" s="1"/>
  <c r="O232" i="4"/>
  <c r="BW232" i="4" s="1"/>
  <c r="O219" i="4"/>
  <c r="BW219" i="4" s="1"/>
  <c r="O218" i="4"/>
  <c r="BW218" i="4" s="1"/>
  <c r="O217" i="4"/>
  <c r="BW217" i="4" s="1"/>
  <c r="O215" i="4"/>
  <c r="BW215" i="4" s="1"/>
  <c r="O214" i="4"/>
  <c r="BW214" i="4" s="1"/>
  <c r="O213" i="4"/>
  <c r="BW213" i="4" s="1"/>
  <c r="O212" i="4"/>
  <c r="BW212" i="4" s="1"/>
  <c r="O211" i="4"/>
  <c r="BW211" i="4" s="1"/>
  <c r="O189" i="4"/>
  <c r="BW189" i="4" s="1"/>
  <c r="O188" i="4"/>
  <c r="BW188" i="4" s="1"/>
  <c r="O187" i="4"/>
  <c r="BW187" i="4" s="1"/>
  <c r="O186" i="4"/>
  <c r="BW186" i="4" s="1"/>
  <c r="O185" i="4"/>
  <c r="BW185" i="4" s="1"/>
  <c r="O184" i="4"/>
  <c r="BW184" i="4" s="1"/>
  <c r="O183" i="4"/>
  <c r="BW183" i="4" s="1"/>
  <c r="O182" i="4"/>
  <c r="O181" i="4"/>
  <c r="BW181" i="4" s="1"/>
  <c r="O180" i="4"/>
  <c r="BW180" i="4" s="1"/>
  <c r="O179" i="4"/>
  <c r="BW179" i="4" s="1"/>
  <c r="O178" i="4"/>
  <c r="BW178" i="4" s="1"/>
  <c r="O177" i="4"/>
  <c r="BW177" i="4" s="1"/>
  <c r="O176" i="4"/>
  <c r="BW176" i="4" s="1"/>
  <c r="O175" i="4"/>
  <c r="BW175" i="4" s="1"/>
  <c r="O174" i="4"/>
  <c r="BW174" i="4" s="1"/>
  <c r="O173" i="4"/>
  <c r="BW173" i="4" s="1"/>
  <c r="O172" i="4"/>
  <c r="BW172" i="4" s="1"/>
  <c r="O171" i="4"/>
  <c r="BW171" i="4" s="1"/>
  <c r="O170" i="4"/>
  <c r="O169" i="4"/>
  <c r="BW169" i="4" s="1"/>
  <c r="O168" i="4"/>
  <c r="BW168" i="4" s="1"/>
  <c r="O167" i="4"/>
  <c r="BW167" i="4" s="1"/>
  <c r="O166" i="4"/>
  <c r="BW166" i="4" s="1"/>
  <c r="O165" i="4"/>
  <c r="BW165" i="4" s="1"/>
  <c r="O164" i="4"/>
  <c r="BW164" i="4" s="1"/>
  <c r="O163" i="4"/>
  <c r="BW163" i="4" s="1"/>
  <c r="O162" i="4"/>
  <c r="BW162" i="4" s="1"/>
  <c r="O161" i="4"/>
  <c r="BW161" i="4" s="1"/>
  <c r="O160" i="4"/>
  <c r="BW160" i="4" s="1"/>
  <c r="O159" i="4"/>
  <c r="BW159" i="4" s="1"/>
  <c r="O158" i="4"/>
  <c r="BW158" i="4" s="1"/>
  <c r="O157" i="4"/>
  <c r="BW157" i="4" s="1"/>
  <c r="O156" i="4"/>
  <c r="BW156" i="4" s="1"/>
  <c r="O155" i="4"/>
  <c r="BW155" i="4" s="1"/>
  <c r="O154" i="4"/>
  <c r="BW154" i="4" s="1"/>
  <c r="O153" i="4"/>
  <c r="BW153" i="4" s="1"/>
  <c r="O152" i="4"/>
  <c r="O151" i="4"/>
  <c r="BW151" i="4" s="1"/>
  <c r="O137" i="4"/>
  <c r="O136" i="4"/>
  <c r="O135" i="4"/>
  <c r="BW135" i="4" s="1"/>
  <c r="O134" i="4"/>
  <c r="BW134" i="4" s="1"/>
  <c r="O133" i="4"/>
  <c r="O132" i="4"/>
  <c r="O131" i="4"/>
  <c r="BW131" i="4" s="1"/>
  <c r="O119" i="4"/>
  <c r="BW119" i="4" s="1"/>
  <c r="O118" i="4"/>
  <c r="BW118" i="4" s="1"/>
  <c r="O117" i="4"/>
  <c r="O116" i="4"/>
  <c r="BW116" i="4" s="1"/>
  <c r="O115" i="4"/>
  <c r="BW115" i="4" s="1"/>
  <c r="O114" i="4"/>
  <c r="O113" i="4"/>
  <c r="O112" i="4"/>
  <c r="BW112" i="4" s="1"/>
  <c r="O111" i="4"/>
  <c r="BW111" i="4" s="1"/>
  <c r="O97" i="4"/>
  <c r="O96" i="4"/>
  <c r="BW96" i="4" s="1"/>
  <c r="O95" i="4"/>
  <c r="BW95" i="4" s="1"/>
  <c r="O94" i="4"/>
  <c r="BW94" i="4" s="1"/>
  <c r="O93" i="4"/>
  <c r="O92" i="4"/>
  <c r="BW92" i="4" s="1"/>
  <c r="O91" i="4"/>
  <c r="BW91" i="4" s="1"/>
  <c r="O75" i="4"/>
  <c r="BW75" i="4" s="1"/>
  <c r="O74" i="4"/>
  <c r="O73" i="4"/>
  <c r="BW73" i="4" s="1"/>
  <c r="O72" i="4"/>
  <c r="BW72" i="4" s="1"/>
  <c r="O71" i="4"/>
  <c r="BW71" i="4" s="1"/>
  <c r="O55" i="4"/>
  <c r="O54" i="4"/>
  <c r="BW54" i="4" s="1"/>
  <c r="O53" i="4"/>
  <c r="BW53" i="4" s="1"/>
  <c r="O52" i="4"/>
  <c r="BW52" i="4" s="1"/>
  <c r="O51" i="4"/>
  <c r="O50" i="4"/>
  <c r="BW50" i="4" s="1"/>
  <c r="O36" i="4"/>
  <c r="BW36" i="4" s="1"/>
  <c r="O35" i="4"/>
  <c r="BW35" i="4" s="1"/>
  <c r="O34" i="4"/>
  <c r="BW34" i="4" s="1"/>
  <c r="O33" i="4"/>
  <c r="O32" i="4"/>
  <c r="BW32" i="4" s="1"/>
  <c r="O31" i="4"/>
  <c r="BW31" i="4" s="1"/>
  <c r="O30" i="4"/>
  <c r="BW30" i="4" s="1"/>
  <c r="O12" i="4"/>
  <c r="BW12" i="4" s="1"/>
  <c r="O11" i="4"/>
  <c r="BW11" i="4" s="1"/>
  <c r="O10" i="4"/>
  <c r="BW10" i="4" s="1"/>
  <c r="O9" i="4"/>
  <c r="BW9" i="4" s="1"/>
  <c r="O8" i="4"/>
  <c r="BW8" i="4" s="1"/>
  <c r="O7" i="4"/>
  <c r="BW7" i="4" s="1"/>
  <c r="O6" i="4"/>
  <c r="O5" i="4"/>
  <c r="BW5" i="4" s="1"/>
  <c r="O4" i="4"/>
  <c r="BW4" i="4" s="1"/>
  <c r="O3" i="4"/>
  <c r="BW3" i="4" s="1"/>
  <c r="BW1" i="4"/>
  <c r="L327" i="4"/>
  <c r="BV327" i="4" s="1"/>
  <c r="L326" i="4"/>
  <c r="BV326" i="4" s="1"/>
  <c r="L325" i="4"/>
  <c r="L324" i="4"/>
  <c r="L323" i="4"/>
  <c r="BV323" i="4" s="1"/>
  <c r="L322" i="4"/>
  <c r="BV322" i="4" s="1"/>
  <c r="L321" i="4"/>
  <c r="BV321" i="4" s="1"/>
  <c r="L320" i="4"/>
  <c r="BV320" i="4" s="1"/>
  <c r="L319" i="4"/>
  <c r="BV319" i="4" s="1"/>
  <c r="L318" i="4"/>
  <c r="BV318" i="4" s="1"/>
  <c r="L317" i="4"/>
  <c r="BV317" i="4" s="1"/>
  <c r="L316" i="4"/>
  <c r="BV316" i="4" s="1"/>
  <c r="L315" i="4"/>
  <c r="BV315" i="4" s="1"/>
  <c r="L314" i="4"/>
  <c r="BV314" i="4" s="1"/>
  <c r="L313" i="4"/>
  <c r="L312" i="4"/>
  <c r="L290" i="4"/>
  <c r="BV290" i="4" s="1"/>
  <c r="L289" i="4"/>
  <c r="BV289" i="4" s="1"/>
  <c r="L288" i="4"/>
  <c r="BV288" i="4" s="1"/>
  <c r="L287" i="4"/>
  <c r="L286" i="4"/>
  <c r="BV286" i="4" s="1"/>
  <c r="L285" i="4"/>
  <c r="BV285" i="4" s="1"/>
  <c r="L284" i="4"/>
  <c r="BV284" i="4" s="1"/>
  <c r="L283" i="4"/>
  <c r="BV283" i="4" s="1"/>
  <c r="L282" i="4"/>
  <c r="BV282" i="4" s="1"/>
  <c r="L281" i="4"/>
  <c r="BV281" i="4" s="1"/>
  <c r="L280" i="4"/>
  <c r="L279" i="4"/>
  <c r="L278" i="4"/>
  <c r="BV278" i="4" s="1"/>
  <c r="L277" i="4"/>
  <c r="BV277" i="4" s="1"/>
  <c r="L276" i="4"/>
  <c r="L275" i="4"/>
  <c r="BV275" i="4" s="1"/>
  <c r="L274" i="4"/>
  <c r="BV274" i="4" s="1"/>
  <c r="L273" i="4"/>
  <c r="BV273" i="4" s="1"/>
  <c r="L272" i="4"/>
  <c r="BV272" i="4" s="1"/>
  <c r="L260" i="4"/>
  <c r="L259" i="4"/>
  <c r="BV259" i="4" s="1"/>
  <c r="L258" i="4"/>
  <c r="BV258" i="4" s="1"/>
  <c r="L257" i="4"/>
  <c r="L256" i="4"/>
  <c r="BV256" i="4" s="1"/>
  <c r="L253" i="4"/>
  <c r="BV253" i="4" s="1"/>
  <c r="L252" i="4"/>
  <c r="L236" i="4"/>
  <c r="L235" i="4"/>
  <c r="BV235" i="4" s="1"/>
  <c r="L234" i="4"/>
  <c r="L233" i="4"/>
  <c r="L232" i="4"/>
  <c r="BV232" i="4" s="1"/>
  <c r="L219" i="4"/>
  <c r="L218" i="4"/>
  <c r="BV218" i="4" s="1"/>
  <c r="L217" i="4"/>
  <c r="L215" i="4"/>
  <c r="L214" i="4"/>
  <c r="BV214" i="4" s="1"/>
  <c r="L213" i="4"/>
  <c r="L212" i="4"/>
  <c r="L211" i="4"/>
  <c r="BV211" i="4" s="1"/>
  <c r="L189" i="4"/>
  <c r="L188" i="4"/>
  <c r="BV188" i="4" s="1"/>
  <c r="L187" i="4"/>
  <c r="BV187" i="4" s="1"/>
  <c r="L186" i="4"/>
  <c r="BV186" i="4" s="1"/>
  <c r="L185" i="4"/>
  <c r="L184" i="4"/>
  <c r="BV184" i="4" s="1"/>
  <c r="L183" i="4"/>
  <c r="L182" i="4"/>
  <c r="BV182" i="4" s="1"/>
  <c r="L181" i="4"/>
  <c r="L180" i="4"/>
  <c r="BV180" i="4" s="1"/>
  <c r="L179" i="4"/>
  <c r="L178" i="4"/>
  <c r="BV178" i="4" s="1"/>
  <c r="L177" i="4"/>
  <c r="BV177" i="4" s="1"/>
  <c r="L176" i="4"/>
  <c r="BV176" i="4" s="1"/>
  <c r="L175" i="4"/>
  <c r="BV175" i="4" s="1"/>
  <c r="L174" i="4"/>
  <c r="BV174" i="4" s="1"/>
  <c r="L173" i="4"/>
  <c r="L172" i="4"/>
  <c r="BV172" i="4" s="1"/>
  <c r="L171" i="4"/>
  <c r="BV171" i="4" s="1"/>
  <c r="L170" i="4"/>
  <c r="BV170" i="4" s="1"/>
  <c r="L169" i="4"/>
  <c r="L168" i="4"/>
  <c r="BV168" i="4" s="1"/>
  <c r="L167" i="4"/>
  <c r="BV167" i="4" s="1"/>
  <c r="L166" i="4"/>
  <c r="L165" i="4"/>
  <c r="L164" i="4"/>
  <c r="BV164" i="4" s="1"/>
  <c r="L163" i="4"/>
  <c r="BV163" i="4" s="1"/>
  <c r="L162" i="4"/>
  <c r="BV162" i="4" s="1"/>
  <c r="L161" i="4"/>
  <c r="L160" i="4"/>
  <c r="BV160" i="4" s="1"/>
  <c r="L159" i="4"/>
  <c r="BV159" i="4" s="1"/>
  <c r="L158" i="4"/>
  <c r="BV158" i="4" s="1"/>
  <c r="L157" i="4"/>
  <c r="L156" i="4"/>
  <c r="L155" i="4"/>
  <c r="BV155" i="4" s="1"/>
  <c r="L154" i="4"/>
  <c r="BV154" i="4" s="1"/>
  <c r="L153" i="4"/>
  <c r="L152" i="4"/>
  <c r="BV152" i="4" s="1"/>
  <c r="L151" i="4"/>
  <c r="L137" i="4"/>
  <c r="BV137" i="4" s="1"/>
  <c r="L136" i="4"/>
  <c r="BV136" i="4" s="1"/>
  <c r="L135" i="4"/>
  <c r="BV135" i="4" s="1"/>
  <c r="L134" i="4"/>
  <c r="BV134" i="4" s="1"/>
  <c r="L133" i="4"/>
  <c r="BV133" i="4" s="1"/>
  <c r="L132" i="4"/>
  <c r="BV132" i="4" s="1"/>
  <c r="L131" i="4"/>
  <c r="BV131" i="4" s="1"/>
  <c r="L119" i="4"/>
  <c r="BV119" i="4" s="1"/>
  <c r="L118" i="4"/>
  <c r="BV118" i="4" s="1"/>
  <c r="L117" i="4"/>
  <c r="BV117" i="4" s="1"/>
  <c r="L116" i="4"/>
  <c r="BV116" i="4" s="1"/>
  <c r="L115" i="4"/>
  <c r="BV115" i="4" s="1"/>
  <c r="L114" i="4"/>
  <c r="BV114" i="4" s="1"/>
  <c r="L113" i="4"/>
  <c r="BV113" i="4" s="1"/>
  <c r="L112" i="4"/>
  <c r="BV112" i="4" s="1"/>
  <c r="L111" i="4"/>
  <c r="BV111" i="4" s="1"/>
  <c r="L97" i="4"/>
  <c r="BV97" i="4" s="1"/>
  <c r="L96" i="4"/>
  <c r="BV96" i="4" s="1"/>
  <c r="L95" i="4"/>
  <c r="BV95" i="4" s="1"/>
  <c r="L94" i="4"/>
  <c r="BV94" i="4" s="1"/>
  <c r="L93" i="4"/>
  <c r="BV93" i="4" s="1"/>
  <c r="L92" i="4"/>
  <c r="BV92" i="4" s="1"/>
  <c r="L91" i="4"/>
  <c r="BV91" i="4" s="1"/>
  <c r="L75" i="4"/>
  <c r="BV75" i="4" s="1"/>
  <c r="L74" i="4"/>
  <c r="BV74" i="4" s="1"/>
  <c r="L73" i="4"/>
  <c r="BV73" i="4" s="1"/>
  <c r="L72" i="4"/>
  <c r="BV72" i="4" s="1"/>
  <c r="L71" i="4"/>
  <c r="BV71" i="4" s="1"/>
  <c r="L55" i="4"/>
  <c r="BV55" i="4" s="1"/>
  <c r="L54" i="4"/>
  <c r="BV54" i="4" s="1"/>
  <c r="L53" i="4"/>
  <c r="BV53" i="4" s="1"/>
  <c r="L52" i="4"/>
  <c r="BV52" i="4" s="1"/>
  <c r="L51" i="4"/>
  <c r="BV51" i="4" s="1"/>
  <c r="L50" i="4"/>
  <c r="BV50" i="4" s="1"/>
  <c r="L36" i="4"/>
  <c r="BV36" i="4" s="1"/>
  <c r="L35" i="4"/>
  <c r="BV35" i="4" s="1"/>
  <c r="L34" i="4"/>
  <c r="BV34" i="4" s="1"/>
  <c r="L33" i="4"/>
  <c r="BV33" i="4" s="1"/>
  <c r="L32" i="4"/>
  <c r="BV32" i="4" s="1"/>
  <c r="L31" i="4"/>
  <c r="BV31" i="4" s="1"/>
  <c r="L30" i="4"/>
  <c r="BV30" i="4" s="1"/>
  <c r="L12" i="4"/>
  <c r="BV12" i="4" s="1"/>
  <c r="L11" i="4"/>
  <c r="BV11" i="4" s="1"/>
  <c r="L10" i="4"/>
  <c r="BV10" i="4" s="1"/>
  <c r="L9" i="4"/>
  <c r="BV9" i="4" s="1"/>
  <c r="L8" i="4"/>
  <c r="BV8" i="4" s="1"/>
  <c r="L7" i="4"/>
  <c r="BV7" i="4" s="1"/>
  <c r="L6" i="4"/>
  <c r="BV6" i="4" s="1"/>
  <c r="L5" i="4"/>
  <c r="BV5" i="4" s="1"/>
  <c r="L4" i="4"/>
  <c r="BV4" i="4" s="1"/>
  <c r="L3" i="4"/>
  <c r="BV1" i="4"/>
  <c r="G253" i="4"/>
  <c r="G252" i="4"/>
  <c r="G257" i="4"/>
  <c r="G258" i="4"/>
  <c r="G259" i="4"/>
  <c r="G260" i="4"/>
  <c r="G256" i="4"/>
  <c r="G313" i="4"/>
  <c r="G314" i="4"/>
  <c r="G315" i="4"/>
  <c r="G316" i="4"/>
  <c r="G317" i="4"/>
  <c r="G318" i="4"/>
  <c r="G319" i="4"/>
  <c r="G320" i="4"/>
  <c r="G321" i="4"/>
  <c r="G322" i="4"/>
  <c r="G323" i="4"/>
  <c r="G324" i="4"/>
  <c r="G325" i="4"/>
  <c r="G326" i="4"/>
  <c r="G327" i="4"/>
  <c r="G312" i="4"/>
  <c r="G280" i="4"/>
  <c r="G281" i="4"/>
  <c r="G282" i="4"/>
  <c r="G283" i="4"/>
  <c r="G284" i="4"/>
  <c r="G285" i="4"/>
  <c r="G286" i="4"/>
  <c r="G287" i="4"/>
  <c r="G288" i="4"/>
  <c r="G289" i="4"/>
  <c r="G290" i="4"/>
  <c r="G278" i="4"/>
  <c r="G279" i="4"/>
  <c r="G273" i="4"/>
  <c r="G274" i="4"/>
  <c r="G275" i="4"/>
  <c r="G276" i="4"/>
  <c r="G277" i="4"/>
  <c r="G272" i="4"/>
  <c r="G233" i="4"/>
  <c r="G234" i="4"/>
  <c r="G235" i="4"/>
  <c r="G236" i="4"/>
  <c r="G232" i="4"/>
  <c r="G219" i="4"/>
  <c r="G218" i="4"/>
  <c r="G217" i="4"/>
  <c r="G212" i="4"/>
  <c r="G213" i="4"/>
  <c r="G214" i="4"/>
  <c r="G215" i="4"/>
  <c r="G211" i="4"/>
  <c r="G179" i="4"/>
  <c r="G180" i="4"/>
  <c r="G181" i="4"/>
  <c r="G182" i="4"/>
  <c r="G183" i="4"/>
  <c r="G184" i="4"/>
  <c r="G185" i="4"/>
  <c r="G186" i="4"/>
  <c r="G187" i="4"/>
  <c r="G188" i="4"/>
  <c r="G189" i="4"/>
  <c r="G178" i="4"/>
  <c r="G166" i="4"/>
  <c r="G167" i="4"/>
  <c r="G168" i="4"/>
  <c r="G169" i="4"/>
  <c r="G170" i="4"/>
  <c r="G171" i="4"/>
  <c r="G172" i="4"/>
  <c r="G173" i="4"/>
  <c r="G174" i="4"/>
  <c r="G175" i="4"/>
  <c r="G176" i="4"/>
  <c r="G165" i="4"/>
  <c r="G153" i="4"/>
  <c r="G154" i="4"/>
  <c r="G155" i="4"/>
  <c r="G156" i="4"/>
  <c r="G157" i="4"/>
  <c r="G158" i="4"/>
  <c r="G159" i="4"/>
  <c r="G160" i="4"/>
  <c r="G161" i="4"/>
  <c r="G162" i="4"/>
  <c r="G163" i="4"/>
  <c r="G152" i="4"/>
  <c r="G164" i="4"/>
  <c r="G10" i="4"/>
  <c r="G177" i="4"/>
  <c r="G151" i="4"/>
  <c r="G132" i="4"/>
  <c r="G133" i="4"/>
  <c r="G134" i="4"/>
  <c r="G135" i="4"/>
  <c r="G136" i="4"/>
  <c r="G137" i="4"/>
  <c r="G131" i="4"/>
  <c r="G112" i="4"/>
  <c r="G113" i="4"/>
  <c r="G114" i="4"/>
  <c r="G115" i="4"/>
  <c r="G116" i="4"/>
  <c r="G117" i="4"/>
  <c r="G118" i="4"/>
  <c r="G119" i="4"/>
  <c r="G111" i="4"/>
  <c r="G97" i="4"/>
  <c r="G96" i="4"/>
  <c r="G95" i="4"/>
  <c r="G94" i="4"/>
  <c r="G93" i="4"/>
  <c r="G92" i="4"/>
  <c r="G91" i="4"/>
  <c r="G75" i="4"/>
  <c r="G74" i="4"/>
  <c r="G73" i="4"/>
  <c r="G72" i="4"/>
  <c r="G71" i="4"/>
  <c r="G55" i="4"/>
  <c r="G54" i="4"/>
  <c r="G53" i="4"/>
  <c r="G52" i="4"/>
  <c r="G51" i="4"/>
  <c r="G50" i="4"/>
  <c r="G31" i="4"/>
  <c r="G32" i="4"/>
  <c r="G33" i="4"/>
  <c r="G34" i="4"/>
  <c r="G35" i="4"/>
  <c r="G36" i="4"/>
  <c r="G30" i="4"/>
  <c r="G4" i="4"/>
  <c r="G5" i="4"/>
  <c r="G6" i="4"/>
  <c r="G7" i="4"/>
  <c r="G8" i="4"/>
  <c r="G9" i="4"/>
  <c r="G11" i="4"/>
  <c r="G12" i="4"/>
  <c r="G13" i="4"/>
  <c r="G14" i="4"/>
  <c r="G15" i="4"/>
  <c r="G16" i="4"/>
  <c r="G17" i="4"/>
  <c r="G3" i="4"/>
  <c r="BG17" i="4"/>
  <c r="BG16" i="4"/>
  <c r="BG15" i="4"/>
  <c r="BG14" i="4"/>
  <c r="BG13" i="4"/>
  <c r="BD17" i="4"/>
  <c r="BE17" i="4" s="1"/>
  <c r="BD16" i="4"/>
  <c r="BE16" i="4" s="1"/>
  <c r="CK16" i="4" s="1"/>
  <c r="BD15" i="4"/>
  <c r="BE15" i="4" s="1"/>
  <c r="BD14" i="4"/>
  <c r="BE14" i="4" s="1"/>
  <c r="CK14" i="4" s="1"/>
  <c r="BD13" i="4"/>
  <c r="BE13" i="4" s="1"/>
  <c r="BA17" i="4"/>
  <c r="BA16" i="4"/>
  <c r="BA15" i="4"/>
  <c r="BA14" i="4"/>
  <c r="BA13" i="4"/>
  <c r="AX17" i="4"/>
  <c r="AY17" i="4" s="1"/>
  <c r="AX16" i="4"/>
  <c r="AY16" i="4" s="1"/>
  <c r="AX15" i="4"/>
  <c r="AY15" i="4" s="1"/>
  <c r="AX14" i="4"/>
  <c r="AY14" i="4" s="1"/>
  <c r="CI14" i="4" s="1"/>
  <c r="AX13" i="4"/>
  <c r="AY13" i="4" s="1"/>
  <c r="CI13" i="4" s="1"/>
  <c r="AU17" i="4"/>
  <c r="AV17" i="4" s="1"/>
  <c r="CH17" i="4" s="1"/>
  <c r="AU16" i="4"/>
  <c r="AV16" i="4" s="1"/>
  <c r="CH16" i="4" s="1"/>
  <c r="AU15" i="4"/>
  <c r="AV15" i="4" s="1"/>
  <c r="CH15" i="4" s="1"/>
  <c r="AU14" i="4"/>
  <c r="AV14" i="4" s="1"/>
  <c r="CH14" i="4" s="1"/>
  <c r="AU13" i="4"/>
  <c r="AV13" i="4" s="1"/>
  <c r="CH13" i="4" s="1"/>
  <c r="AR17" i="4"/>
  <c r="AS17" i="4" s="1"/>
  <c r="AR16" i="4"/>
  <c r="AS16" i="4" s="1"/>
  <c r="CG16" i="4" s="1"/>
  <c r="AR15" i="4"/>
  <c r="AS15" i="4" s="1"/>
  <c r="AR14" i="4"/>
  <c r="AS14" i="4" s="1"/>
  <c r="AR13" i="4"/>
  <c r="AS13" i="4" s="1"/>
  <c r="AO17" i="4"/>
  <c r="AP17" i="4" s="1"/>
  <c r="CF17" i="4" s="1"/>
  <c r="AO16" i="4"/>
  <c r="AP16" i="4" s="1"/>
  <c r="CF16" i="4" s="1"/>
  <c r="AO15" i="4"/>
  <c r="AP15" i="4" s="1"/>
  <c r="AO14" i="4"/>
  <c r="AP14" i="4" s="1"/>
  <c r="AO13" i="4"/>
  <c r="AP13" i="4" s="1"/>
  <c r="CF13" i="4" s="1"/>
  <c r="AL17" i="4"/>
  <c r="AM17" i="4" s="1"/>
  <c r="CE17" i="4" s="1"/>
  <c r="AL16" i="4"/>
  <c r="AM16" i="4" s="1"/>
  <c r="AL15" i="4"/>
  <c r="AM15" i="4" s="1"/>
  <c r="AL14" i="4"/>
  <c r="AM14" i="4" s="1"/>
  <c r="AL13" i="4"/>
  <c r="AM13" i="4" s="1"/>
  <c r="CE13" i="4" s="1"/>
  <c r="AI17" i="4"/>
  <c r="AI16" i="4"/>
  <c r="AI15" i="4"/>
  <c r="AI14" i="4"/>
  <c r="AI13" i="4"/>
  <c r="AF17" i="4"/>
  <c r="AG17" i="4" s="1"/>
  <c r="AF16" i="4"/>
  <c r="AG16" i="4" s="1"/>
  <c r="CC16" i="4" s="1"/>
  <c r="AF15" i="4"/>
  <c r="AG15" i="4" s="1"/>
  <c r="AF14" i="4"/>
  <c r="AG14" i="4" s="1"/>
  <c r="CC14" i="4" s="1"/>
  <c r="AF13" i="4"/>
  <c r="AG13" i="4" s="1"/>
  <c r="AC17" i="4"/>
  <c r="AD17" i="4" s="1"/>
  <c r="CB17" i="4" s="1"/>
  <c r="AC16" i="4"/>
  <c r="AD16" i="4" s="1"/>
  <c r="CB16" i="4" s="1"/>
  <c r="AC15" i="4"/>
  <c r="AD15" i="4" s="1"/>
  <c r="CB15" i="4" s="1"/>
  <c r="AC14" i="4"/>
  <c r="AD14" i="4" s="1"/>
  <c r="AC13" i="4"/>
  <c r="AD13" i="4" s="1"/>
  <c r="CB13" i="4" s="1"/>
  <c r="Z17" i="4"/>
  <c r="AA17" i="4" s="1"/>
  <c r="CA17" i="4" s="1"/>
  <c r="Z16" i="4"/>
  <c r="AA16" i="4" s="1"/>
  <c r="CA16" i="4" s="1"/>
  <c r="Z15" i="4"/>
  <c r="AA15" i="4" s="1"/>
  <c r="CA15" i="4" s="1"/>
  <c r="Z14" i="4"/>
  <c r="AA14" i="4" s="1"/>
  <c r="Z13" i="4"/>
  <c r="AA13" i="4" s="1"/>
  <c r="CA13" i="4" s="1"/>
  <c r="W17" i="4"/>
  <c r="X17" i="4" s="1"/>
  <c r="BZ17" i="4" s="1"/>
  <c r="W16" i="4"/>
  <c r="X16" i="4" s="1"/>
  <c r="W15" i="4"/>
  <c r="X15" i="4" s="1"/>
  <c r="W14" i="4"/>
  <c r="X14" i="4" s="1"/>
  <c r="BZ14" i="4" s="1"/>
  <c r="W13" i="4"/>
  <c r="X13" i="4" s="1"/>
  <c r="T17" i="4"/>
  <c r="U17" i="4" s="1"/>
  <c r="T16" i="4"/>
  <c r="U16" i="4" s="1"/>
  <c r="T15" i="4"/>
  <c r="U15" i="4" s="1"/>
  <c r="T14" i="4"/>
  <c r="U14" i="4" s="1"/>
  <c r="BY14" i="4" s="1"/>
  <c r="T13" i="4"/>
  <c r="U13" i="4" s="1"/>
  <c r="Q17" i="4"/>
  <c r="R17" i="4" s="1"/>
  <c r="BX17" i="4" s="1"/>
  <c r="Q16" i="4"/>
  <c r="R16" i="4" s="1"/>
  <c r="BX16" i="4" s="1"/>
  <c r="Q15" i="4"/>
  <c r="R15" i="4" s="1"/>
  <c r="Q14" i="4"/>
  <c r="R14" i="4" s="1"/>
  <c r="Q13" i="4"/>
  <c r="R13" i="4" s="1"/>
  <c r="BX13" i="4" s="1"/>
  <c r="N17" i="4"/>
  <c r="O17" i="4" s="1"/>
  <c r="BW17" i="4" s="1"/>
  <c r="N16" i="4"/>
  <c r="O16" i="4" s="1"/>
  <c r="N15" i="4"/>
  <c r="O15" i="4" s="1"/>
  <c r="N14" i="4"/>
  <c r="O14" i="4" s="1"/>
  <c r="P14" i="4" s="1"/>
  <c r="N13" i="4"/>
  <c r="O13" i="4" s="1"/>
  <c r="BW13" i="4" s="1"/>
  <c r="K17" i="4"/>
  <c r="K16" i="4"/>
  <c r="K15" i="4"/>
  <c r="K14" i="4"/>
  <c r="K13" i="4"/>
  <c r="M10" i="22" l="1"/>
  <c r="N35" i="9"/>
  <c r="R35" i="9"/>
  <c r="V38" i="9"/>
  <c r="J38" i="9"/>
  <c r="J8" i="17"/>
  <c r="M24" i="20"/>
  <c r="I30" i="20"/>
  <c r="J27" i="20"/>
  <c r="T9" i="9"/>
  <c r="H9" i="9"/>
  <c r="L14" i="9"/>
  <c r="N9" i="18"/>
  <c r="T13" i="9"/>
  <c r="L10" i="6"/>
  <c r="H22" i="6"/>
  <c r="H17" i="6"/>
  <c r="M9" i="18"/>
  <c r="N12" i="18"/>
  <c r="L27" i="6"/>
  <c r="H19" i="6"/>
  <c r="H12" i="6"/>
  <c r="I46" i="9"/>
  <c r="L18" i="9"/>
  <c r="H49" i="9"/>
  <c r="P57" i="9"/>
  <c r="L46" i="9"/>
  <c r="T39" i="9"/>
  <c r="L41" i="9"/>
  <c r="T29" i="9"/>
  <c r="T34" i="9"/>
  <c r="P16" i="9"/>
  <c r="P25" i="9"/>
  <c r="L57" i="9"/>
  <c r="H54" i="9"/>
  <c r="P52" i="9"/>
  <c r="P38" i="9"/>
  <c r="T19" i="9"/>
  <c r="T53" i="9"/>
  <c r="L50" i="9"/>
  <c r="P43" i="9"/>
  <c r="H44" i="9"/>
  <c r="T49" i="9"/>
  <c r="H48" i="9"/>
  <c r="P39" i="9"/>
  <c r="H40" i="9"/>
  <c r="H27" i="9"/>
  <c r="H35" i="9"/>
  <c r="H22" i="9"/>
  <c r="H20" i="9"/>
  <c r="P32" i="9"/>
  <c r="L28" i="9"/>
  <c r="T27" i="9"/>
  <c r="T35" i="9"/>
  <c r="P23" i="9"/>
  <c r="H25" i="9"/>
  <c r="L51" i="16"/>
  <c r="L42" i="22"/>
  <c r="H43" i="22"/>
  <c r="L38" i="22"/>
  <c r="H37" i="21"/>
  <c r="L44" i="21"/>
  <c r="H39" i="21"/>
  <c r="H19" i="21"/>
  <c r="L29" i="23"/>
  <c r="H48" i="16"/>
  <c r="L42" i="16"/>
  <c r="H32" i="16"/>
  <c r="H8" i="23"/>
  <c r="H16" i="23"/>
  <c r="H13" i="22"/>
  <c r="J10" i="21"/>
  <c r="L26" i="21"/>
  <c r="H30" i="21"/>
  <c r="H30" i="20"/>
  <c r="H37" i="15"/>
  <c r="L13" i="16"/>
  <c r="H8" i="18"/>
  <c r="H17" i="16"/>
  <c r="H20" i="15"/>
  <c r="H33" i="15"/>
  <c r="L16" i="14"/>
  <c r="H15" i="14"/>
  <c r="H16" i="14"/>
  <c r="I56" i="9"/>
  <c r="L33" i="21"/>
  <c r="H48" i="22"/>
  <c r="L49" i="22"/>
  <c r="L48" i="22"/>
  <c r="M10" i="21"/>
  <c r="H56" i="21"/>
  <c r="H44" i="21"/>
  <c r="L43" i="21"/>
  <c r="H30" i="23"/>
  <c r="L35" i="16"/>
  <c r="H49" i="16"/>
  <c r="L40" i="16"/>
  <c r="L11" i="23"/>
  <c r="L14" i="23"/>
  <c r="H18" i="20"/>
  <c r="L10" i="22"/>
  <c r="H18" i="21"/>
  <c r="H11" i="20"/>
  <c r="H23" i="20"/>
  <c r="L34" i="15"/>
  <c r="H18" i="15"/>
  <c r="H9" i="18"/>
  <c r="L20" i="16"/>
  <c r="L24" i="15"/>
  <c r="L8" i="15"/>
  <c r="H12" i="14"/>
  <c r="I11" i="14"/>
  <c r="I17" i="14"/>
  <c r="H37" i="22"/>
  <c r="H44" i="22"/>
  <c r="H47" i="22"/>
  <c r="L14" i="22"/>
  <c r="H61" i="21"/>
  <c r="H34" i="21"/>
  <c r="L56" i="21"/>
  <c r="M26" i="23"/>
  <c r="L47" i="16"/>
  <c r="L30" i="16"/>
  <c r="L32" i="16"/>
  <c r="H43" i="16"/>
  <c r="H23" i="23"/>
  <c r="L24" i="23"/>
  <c r="L24" i="20"/>
  <c r="L22" i="22"/>
  <c r="L21" i="21"/>
  <c r="H16" i="20"/>
  <c r="H35" i="22"/>
  <c r="H25" i="22"/>
  <c r="H27" i="22"/>
  <c r="L18" i="22"/>
  <c r="L60" i="21"/>
  <c r="H60" i="21"/>
  <c r="L47" i="21"/>
  <c r="H31" i="23"/>
  <c r="L45" i="16"/>
  <c r="L28" i="16"/>
  <c r="L26" i="16"/>
  <c r="L49" i="16"/>
  <c r="L17" i="23"/>
  <c r="L15" i="20"/>
  <c r="L13" i="22"/>
  <c r="H8" i="21"/>
  <c r="L14" i="21"/>
  <c r="L11" i="20"/>
  <c r="H19" i="20"/>
  <c r="H36" i="15"/>
  <c r="L11" i="18"/>
  <c r="N11" i="14"/>
  <c r="M10" i="18"/>
  <c r="H18" i="16"/>
  <c r="H40" i="15"/>
  <c r="L25" i="15"/>
  <c r="J11" i="14"/>
  <c r="N17" i="14"/>
  <c r="H10" i="18"/>
  <c r="M9" i="14"/>
  <c r="J9" i="14"/>
  <c r="J53" i="9"/>
  <c r="L10" i="16"/>
  <c r="M12" i="14"/>
  <c r="N12" i="14"/>
  <c r="U58" i="9"/>
  <c r="L17" i="15"/>
  <c r="H15" i="15"/>
  <c r="L21" i="14"/>
  <c r="L15" i="14"/>
  <c r="J57" i="9"/>
  <c r="V53" i="9"/>
  <c r="N50" i="9"/>
  <c r="V45" i="9"/>
  <c r="T14" i="9"/>
  <c r="L17" i="6"/>
  <c r="H25" i="6"/>
  <c r="H33" i="6"/>
  <c r="M12" i="18"/>
  <c r="P9" i="9"/>
  <c r="L12" i="6"/>
  <c r="H30" i="6"/>
  <c r="Q43" i="9"/>
  <c r="R46" i="9"/>
  <c r="M46" i="9"/>
  <c r="L58" i="9"/>
  <c r="H19" i="9"/>
  <c r="P49" i="9"/>
  <c r="L48" i="9"/>
  <c r="T44" i="9"/>
  <c r="L38" i="9"/>
  <c r="L27" i="9"/>
  <c r="L35" i="9"/>
  <c r="L22" i="9"/>
  <c r="L20" i="9"/>
  <c r="T56" i="9"/>
  <c r="P46" i="9"/>
  <c r="T40" i="9"/>
  <c r="L43" i="9"/>
  <c r="H18" i="9"/>
  <c r="L54" i="9"/>
  <c r="T52" i="9"/>
  <c r="L39" i="9"/>
  <c r="L19" i="9"/>
  <c r="H53" i="9"/>
  <c r="P50" i="9"/>
  <c r="P44" i="9"/>
  <c r="H45" i="9"/>
  <c r="P31" i="9"/>
  <c r="P36" i="9"/>
  <c r="T23" i="9"/>
  <c r="T16" i="9"/>
  <c r="H29" i="9"/>
  <c r="H34" i="9"/>
  <c r="L23" i="9"/>
  <c r="L31" i="9"/>
  <c r="L36" i="9"/>
  <c r="P20" i="9"/>
  <c r="T20" i="9"/>
  <c r="H10" i="21"/>
  <c r="L35" i="22"/>
  <c r="L36" i="22"/>
  <c r="L12" i="22"/>
  <c r="H36" i="21"/>
  <c r="L41" i="21"/>
  <c r="L59" i="21"/>
  <c r="L20" i="21"/>
  <c r="H32" i="23"/>
  <c r="H37" i="16"/>
  <c r="L34" i="16"/>
  <c r="L27" i="16"/>
  <c r="H19" i="23"/>
  <c r="L28" i="20"/>
  <c r="H14" i="22"/>
  <c r="H21" i="21"/>
  <c r="H29" i="21"/>
  <c r="H25" i="20"/>
  <c r="L13" i="20"/>
  <c r="H34" i="15"/>
  <c r="L12" i="18"/>
  <c r="H12" i="18"/>
  <c r="L12" i="16"/>
  <c r="L30" i="15"/>
  <c r="L13" i="15"/>
  <c r="L12" i="14"/>
  <c r="H20" i="14"/>
  <c r="H21" i="14"/>
  <c r="M58" i="9"/>
  <c r="L21" i="22"/>
  <c r="L41" i="22"/>
  <c r="H41" i="22"/>
  <c r="H32" i="22"/>
  <c r="L36" i="21"/>
  <c r="L50" i="21"/>
  <c r="H38" i="21"/>
  <c r="L28" i="21"/>
  <c r="M27" i="23"/>
  <c r="H41" i="16"/>
  <c r="H39" i="16"/>
  <c r="H30" i="16"/>
  <c r="L21" i="23"/>
  <c r="L20" i="23"/>
  <c r="H19" i="22"/>
  <c r="H12" i="21"/>
  <c r="H28" i="21"/>
  <c r="H29" i="20"/>
  <c r="H15" i="20"/>
  <c r="L40" i="15"/>
  <c r="H15" i="16"/>
  <c r="L9" i="18"/>
  <c r="H13" i="16"/>
  <c r="H31" i="15"/>
  <c r="H14" i="15"/>
  <c r="I9" i="14"/>
  <c r="M15" i="14"/>
  <c r="V58" i="9"/>
  <c r="H46" i="22"/>
  <c r="L47" i="22"/>
  <c r="H42" i="22"/>
  <c r="L25" i="21"/>
  <c r="L54" i="21"/>
  <c r="H52" i="21"/>
  <c r="L48" i="21"/>
  <c r="H27" i="23"/>
  <c r="L41" i="16"/>
  <c r="L48" i="16"/>
  <c r="L43" i="16"/>
  <c r="J26" i="23"/>
  <c r="H14" i="23"/>
  <c r="H21" i="23"/>
  <c r="H8" i="22"/>
  <c r="H17" i="21"/>
  <c r="L31" i="21"/>
  <c r="H8" i="20"/>
  <c r="L44" i="22"/>
  <c r="L46" i="22"/>
  <c r="H40" i="22"/>
  <c r="H41" i="21"/>
  <c r="H53" i="21"/>
  <c r="H50" i="21"/>
  <c r="H14" i="21"/>
  <c r="L32" i="23"/>
  <c r="L33" i="16"/>
  <c r="H47" i="16"/>
  <c r="H50" i="16"/>
  <c r="N27" i="23"/>
  <c r="L8" i="23"/>
  <c r="L8" i="20"/>
  <c r="H21" i="22"/>
  <c r="H13" i="21"/>
  <c r="L19" i="21"/>
  <c r="L20" i="20"/>
  <c r="H28" i="20"/>
  <c r="H8" i="15"/>
  <c r="M11" i="18"/>
  <c r="H11" i="18"/>
  <c r="L14" i="16"/>
  <c r="L9" i="15"/>
  <c r="L10" i="18"/>
  <c r="H9" i="15"/>
  <c r="N20" i="14"/>
  <c r="M57" i="9"/>
  <c r="L18" i="20"/>
  <c r="L17" i="16"/>
  <c r="H8" i="14"/>
  <c r="H11" i="14"/>
  <c r="R58" i="9"/>
  <c r="H17" i="20"/>
  <c r="L15" i="15"/>
  <c r="N15" i="14"/>
  <c r="R57" i="9"/>
  <c r="I53" i="9"/>
  <c r="N10" i="18"/>
  <c r="H21" i="15"/>
  <c r="N9" i="14"/>
  <c r="I57" i="9"/>
  <c r="M52" i="9"/>
  <c r="N53" i="9"/>
  <c r="M13" i="14"/>
  <c r="U45" i="9"/>
  <c r="I19" i="14"/>
  <c r="U57" i="9"/>
  <c r="I16" i="14"/>
  <c r="N29" i="9"/>
  <c r="L18" i="6"/>
  <c r="H32" i="6"/>
  <c r="R43" i="9"/>
  <c r="J12" i="18"/>
  <c r="V29" i="9"/>
  <c r="L29" i="6"/>
  <c r="H20" i="6"/>
  <c r="I43" i="9"/>
  <c r="N46" i="9"/>
  <c r="V46" i="9"/>
  <c r="T57" i="9"/>
  <c r="T18" i="9"/>
  <c r="L53" i="9"/>
  <c r="T50" i="9"/>
  <c r="P40" i="9"/>
  <c r="H41" i="9"/>
  <c r="T31" i="9"/>
  <c r="T36" i="9"/>
  <c r="H23" i="9"/>
  <c r="P18" i="9"/>
  <c r="L49" i="9"/>
  <c r="P48" i="9"/>
  <c r="T45" i="9"/>
  <c r="H38" i="9"/>
  <c r="H57" i="9"/>
  <c r="T46" i="9"/>
  <c r="T41" i="9"/>
  <c r="L44" i="9"/>
  <c r="T58" i="9"/>
  <c r="P54" i="9"/>
  <c r="H52" i="9"/>
  <c r="L40" i="9"/>
  <c r="U29" i="9"/>
  <c r="H32" i="9"/>
  <c r="T28" i="9"/>
  <c r="P24" i="9"/>
  <c r="H24" i="9"/>
  <c r="P27" i="9"/>
  <c r="P35" i="9"/>
  <c r="L24" i="9"/>
  <c r="T32" i="9"/>
  <c r="H28" i="9"/>
  <c r="H16" i="9"/>
  <c r="M29" i="9"/>
  <c r="L43" i="22"/>
  <c r="H26" i="22"/>
  <c r="L27" i="22"/>
  <c r="L17" i="22"/>
  <c r="H59" i="21"/>
  <c r="H57" i="21"/>
  <c r="L52" i="21"/>
  <c r="L30" i="23"/>
  <c r="H42" i="16"/>
  <c r="H25" i="16"/>
  <c r="L24" i="16"/>
  <c r="N26" i="23"/>
  <c r="H10" i="23"/>
  <c r="L19" i="20"/>
  <c r="H22" i="22"/>
  <c r="I10" i="21"/>
  <c r="H15" i="21"/>
  <c r="H12" i="20"/>
  <c r="L23" i="20"/>
  <c r="H20" i="16"/>
  <c r="L21" i="15"/>
  <c r="I11" i="18"/>
  <c r="L21" i="16"/>
  <c r="H17" i="15"/>
  <c r="L23" i="15"/>
  <c r="L17" i="14"/>
  <c r="J20" i="14"/>
  <c r="N57" i="9"/>
  <c r="Q57" i="9"/>
  <c r="H29" i="15"/>
  <c r="L32" i="22"/>
  <c r="H34" i="22"/>
  <c r="H10" i="22"/>
  <c r="L39" i="21"/>
  <c r="H43" i="21"/>
  <c r="L57" i="21"/>
  <c r="H23" i="21"/>
  <c r="J27" i="23"/>
  <c r="L36" i="16"/>
  <c r="H33" i="16"/>
  <c r="L44" i="16"/>
  <c r="L12" i="23"/>
  <c r="L17" i="20"/>
  <c r="L19" i="22"/>
  <c r="H26" i="21"/>
  <c r="L10" i="21"/>
  <c r="L16" i="20"/>
  <c r="H24" i="20"/>
  <c r="H23" i="15"/>
  <c r="H14" i="16"/>
  <c r="N11" i="18"/>
  <c r="H22" i="16"/>
  <c r="L11" i="15"/>
  <c r="H24" i="15"/>
  <c r="H13" i="14"/>
  <c r="M20" i="14"/>
  <c r="H15" i="22"/>
  <c r="H38" i="22"/>
  <c r="L40" i="22"/>
  <c r="H30" i="22"/>
  <c r="L34" i="21"/>
  <c r="H48" i="21"/>
  <c r="L22" i="21"/>
  <c r="L13" i="21"/>
  <c r="L27" i="23"/>
  <c r="H26" i="16"/>
  <c r="L52" i="16"/>
  <c r="L37" i="16"/>
  <c r="H11" i="23"/>
  <c r="H24" i="23"/>
  <c r="L30" i="20"/>
  <c r="H17" i="22"/>
  <c r="H31" i="21"/>
  <c r="H11" i="21"/>
  <c r="L33" i="15"/>
  <c r="H36" i="22"/>
  <c r="L37" i="22"/>
  <c r="L29" i="22"/>
  <c r="H42" i="21"/>
  <c r="H45" i="21"/>
  <c r="L61" i="21"/>
  <c r="L15" i="21"/>
  <c r="H26" i="23"/>
  <c r="H24" i="16"/>
  <c r="H51" i="16"/>
  <c r="H34" i="16"/>
  <c r="L10" i="23"/>
  <c r="L19" i="23"/>
  <c r="L10" i="20"/>
  <c r="L15" i="22"/>
  <c r="H22" i="21"/>
  <c r="L29" i="21"/>
  <c r="L29" i="20"/>
  <c r="L36" i="15"/>
  <c r="L26" i="15"/>
  <c r="L12" i="15"/>
  <c r="J10" i="18"/>
  <c r="L15" i="16"/>
  <c r="L19" i="15"/>
  <c r="H21" i="16"/>
  <c r="L28" i="15"/>
  <c r="L19" i="14"/>
  <c r="U56" i="9"/>
  <c r="L37" i="15"/>
  <c r="H12" i="15"/>
  <c r="I15" i="14"/>
  <c r="L20" i="14"/>
  <c r="J58" i="9"/>
  <c r="L27" i="20"/>
  <c r="L18" i="15"/>
  <c r="L13" i="14"/>
  <c r="N56" i="9"/>
  <c r="H26" i="20"/>
  <c r="I10" i="18"/>
  <c r="L31" i="15"/>
  <c r="I20" i="14"/>
  <c r="J56" i="9"/>
  <c r="V56" i="9"/>
  <c r="V50" i="9"/>
  <c r="Q54" i="9"/>
  <c r="Q52" i="9"/>
  <c r="I50" i="9"/>
  <c r="L24" i="6"/>
  <c r="L14" i="6"/>
  <c r="H24" i="6"/>
  <c r="U43" i="9"/>
  <c r="I12" i="18"/>
  <c r="L22" i="6"/>
  <c r="L23" i="6"/>
  <c r="H29" i="6"/>
  <c r="Q46" i="9"/>
  <c r="J46" i="9"/>
  <c r="U46" i="9"/>
  <c r="P19" i="9"/>
  <c r="L56" i="9"/>
  <c r="P58" i="9"/>
  <c r="T54" i="9"/>
  <c r="L52" i="9"/>
  <c r="P45" i="9"/>
  <c r="I29" i="9"/>
  <c r="L32" i="9"/>
  <c r="P28" i="9"/>
  <c r="T24" i="9"/>
  <c r="H58" i="9"/>
  <c r="P53" i="9"/>
  <c r="H50" i="9"/>
  <c r="P41" i="9"/>
  <c r="H43" i="9"/>
  <c r="P56" i="9"/>
  <c r="T48" i="9"/>
  <c r="T38" i="9"/>
  <c r="H39" i="9"/>
  <c r="H56" i="9"/>
  <c r="H46" i="9"/>
  <c r="T43" i="9"/>
  <c r="L45" i="9"/>
  <c r="P29" i="9"/>
  <c r="P34" i="9"/>
  <c r="L16" i="9"/>
  <c r="L25" i="9"/>
  <c r="T25" i="9"/>
  <c r="H31" i="9"/>
  <c r="H36" i="9"/>
  <c r="L29" i="9"/>
  <c r="L34" i="9"/>
  <c r="P22" i="9"/>
  <c r="T22" i="9"/>
  <c r="H28" i="15"/>
  <c r="L50" i="22"/>
  <c r="H50" i="22"/>
  <c r="H49" i="22"/>
  <c r="L8" i="21"/>
  <c r="H51" i="21"/>
  <c r="H47" i="21"/>
  <c r="L45" i="21"/>
  <c r="L31" i="23"/>
  <c r="H29" i="16"/>
  <c r="L50" i="16"/>
  <c r="H52" i="16"/>
  <c r="H17" i="23"/>
  <c r="H20" i="23"/>
  <c r="L12" i="20"/>
  <c r="H18" i="22"/>
  <c r="L17" i="21"/>
  <c r="H20" i="21"/>
  <c r="H22" i="20"/>
  <c r="H35" i="15"/>
  <c r="L18" i="16"/>
  <c r="L8" i="18"/>
  <c r="L19" i="16"/>
  <c r="H11" i="15"/>
  <c r="H26" i="15"/>
  <c r="L11" i="14"/>
  <c r="H9" i="14"/>
  <c r="M11" i="14"/>
  <c r="Q56" i="9"/>
  <c r="L34" i="22"/>
  <c r="L25" i="22"/>
  <c r="L26" i="22"/>
  <c r="L23" i="22"/>
  <c r="L35" i="21"/>
  <c r="H54" i="21"/>
  <c r="L51" i="21"/>
  <c r="H29" i="23"/>
  <c r="H27" i="16"/>
  <c r="H45" i="16"/>
  <c r="H44" i="16"/>
  <c r="I26" i="23"/>
  <c r="L23" i="23"/>
  <c r="L22" i="20"/>
  <c r="L11" i="22"/>
  <c r="N10" i="21"/>
  <c r="L23" i="21"/>
  <c r="L25" i="20"/>
  <c r="H39" i="15"/>
  <c r="H13" i="15"/>
  <c r="L8" i="16"/>
  <c r="L11" i="16"/>
  <c r="L14" i="15"/>
  <c r="L20" i="15"/>
  <c r="L8" i="14"/>
  <c r="H19" i="14"/>
  <c r="I12" i="14"/>
  <c r="L25" i="16"/>
  <c r="L31" i="22"/>
  <c r="H31" i="22"/>
  <c r="L8" i="22"/>
  <c r="L38" i="21"/>
  <c r="L11" i="21"/>
  <c r="H35" i="21"/>
  <c r="L30" i="21"/>
  <c r="I27" i="23"/>
  <c r="H40" i="16"/>
  <c r="H36" i="16"/>
  <c r="L29" i="16"/>
  <c r="H12" i="23"/>
  <c r="H15" i="23"/>
  <c r="H13" i="20"/>
  <c r="H12" i="22"/>
  <c r="L12" i="21"/>
  <c r="H25" i="21"/>
  <c r="L29" i="15"/>
  <c r="H29" i="22"/>
  <c r="L30" i="22"/>
  <c r="H11" i="22"/>
  <c r="L37" i="21"/>
  <c r="L42" i="21"/>
  <c r="L53" i="21"/>
  <c r="L18" i="21"/>
  <c r="L26" i="23"/>
  <c r="L39" i="16"/>
  <c r="H35" i="16"/>
  <c r="H28" i="16"/>
  <c r="L16" i="23"/>
  <c r="L15" i="23"/>
  <c r="L26" i="20"/>
  <c r="H23" i="22"/>
  <c r="H33" i="21"/>
  <c r="H20" i="20"/>
  <c r="H10" i="20"/>
  <c r="L39" i="15"/>
  <c r="H10" i="16"/>
  <c r="H19" i="16"/>
  <c r="J11" i="18"/>
  <c r="H8" i="16"/>
  <c r="H27" i="20"/>
  <c r="H25" i="15"/>
  <c r="H17" i="14"/>
  <c r="L9" i="14"/>
  <c r="V57" i="9"/>
  <c r="L22" i="16"/>
  <c r="H30" i="15"/>
  <c r="J12" i="14"/>
  <c r="Q58" i="9"/>
  <c r="I58" i="9"/>
  <c r="H11" i="16"/>
  <c r="M17" i="14"/>
  <c r="J15" i="14"/>
  <c r="M56" i="9"/>
  <c r="L35" i="15"/>
  <c r="H12" i="16"/>
  <c r="H19" i="15"/>
  <c r="J17" i="14"/>
  <c r="R56" i="9"/>
  <c r="N49" i="9"/>
  <c r="N13" i="14"/>
  <c r="I44" i="9"/>
  <c r="R54" i="9"/>
  <c r="J19" i="14"/>
  <c r="N21" i="14"/>
  <c r="U53" i="9"/>
  <c r="Q49" i="9"/>
  <c r="M16" i="14"/>
  <c r="N16" i="14"/>
  <c r="U52" i="9"/>
  <c r="V44" i="9"/>
  <c r="N58" i="9"/>
  <c r="J16" i="14"/>
  <c r="R45" i="9"/>
  <c r="M54" i="9"/>
  <c r="I21" i="14"/>
  <c r="J54" i="9"/>
  <c r="R49" i="9"/>
  <c r="L32" i="6"/>
  <c r="H14" i="6"/>
  <c r="H23" i="6"/>
  <c r="L15" i="9"/>
  <c r="P14" i="9"/>
  <c r="L9" i="6"/>
  <c r="H9" i="6"/>
  <c r="H28" i="6"/>
  <c r="I9" i="18"/>
  <c r="M53" i="9"/>
  <c r="Q45" i="9"/>
  <c r="J50" i="9"/>
  <c r="N19" i="14"/>
  <c r="I45" i="9"/>
  <c r="N52" i="9"/>
  <c r="U49" i="9"/>
  <c r="M49" i="9"/>
  <c r="V52" i="9"/>
  <c r="J44" i="9"/>
  <c r="M50" i="9"/>
  <c r="L9" i="9"/>
  <c r="L25" i="6"/>
  <c r="H18" i="6"/>
  <c r="J43" i="9"/>
  <c r="L13" i="9"/>
  <c r="J29" i="9"/>
  <c r="L30" i="6"/>
  <c r="H13" i="6"/>
  <c r="N43" i="9"/>
  <c r="Q50" i="9"/>
  <c r="M45" i="9"/>
  <c r="J45" i="9"/>
  <c r="I54" i="9"/>
  <c r="U50" i="9"/>
  <c r="I13" i="14"/>
  <c r="M21" i="14"/>
  <c r="J52" i="9"/>
  <c r="N54" i="9"/>
  <c r="R44" i="9"/>
  <c r="Q29" i="9"/>
  <c r="J13" i="14"/>
  <c r="U54" i="9"/>
  <c r="N44" i="9"/>
  <c r="V49" i="9"/>
  <c r="H15" i="9"/>
  <c r="R29" i="9"/>
  <c r="L8" i="6"/>
  <c r="H15" i="6"/>
  <c r="M43" i="9"/>
  <c r="T15" i="9"/>
  <c r="L13" i="6"/>
  <c r="L19" i="6"/>
  <c r="H10" i="6"/>
  <c r="V43" i="9"/>
  <c r="Q53" i="9"/>
  <c r="Q44" i="9"/>
  <c r="I52" i="9"/>
  <c r="J21" i="14"/>
  <c r="M19" i="14"/>
  <c r="M44" i="9"/>
  <c r="J49" i="9"/>
  <c r="V54" i="9"/>
  <c r="R50" i="9"/>
  <c r="I49" i="9"/>
  <c r="R53" i="9"/>
  <c r="N45" i="9"/>
  <c r="R52" i="9"/>
  <c r="U44" i="9"/>
  <c r="H14" i="9"/>
  <c r="P15" i="9"/>
  <c r="L20" i="6"/>
  <c r="L28" i="6"/>
  <c r="H27" i="6"/>
  <c r="J9" i="18"/>
  <c r="H13" i="9"/>
  <c r="P13" i="9"/>
  <c r="L15" i="6"/>
  <c r="L33" i="6"/>
  <c r="H8" i="6"/>
  <c r="F23" i="23"/>
  <c r="F29" i="15"/>
  <c r="I10" i="22"/>
  <c r="J35" i="9"/>
  <c r="V35" i="9"/>
  <c r="Q38" i="9"/>
  <c r="N38" i="9"/>
  <c r="M8" i="17"/>
  <c r="J24" i="20"/>
  <c r="J30" i="20"/>
  <c r="M27" i="20"/>
  <c r="I29" i="20"/>
  <c r="AB14" i="4"/>
  <c r="CA14" i="4"/>
  <c r="E23" i="23"/>
  <c r="E29" i="15"/>
  <c r="N10" i="22"/>
  <c r="M35" i="9"/>
  <c r="I35" i="9"/>
  <c r="R38" i="9"/>
  <c r="I38" i="9"/>
  <c r="M38" i="9"/>
  <c r="N8" i="17"/>
  <c r="N24" i="20"/>
  <c r="N30" i="20"/>
  <c r="J29" i="20"/>
  <c r="J24" i="23"/>
  <c r="N24" i="23"/>
  <c r="N8" i="23"/>
  <c r="J8" i="23"/>
  <c r="J10" i="22"/>
  <c r="U35" i="9"/>
  <c r="Q35" i="9"/>
  <c r="U38" i="9"/>
  <c r="I8" i="17"/>
  <c r="I24" i="20"/>
  <c r="M30" i="20"/>
  <c r="N27" i="20"/>
  <c r="M29" i="20"/>
  <c r="I22" i="20"/>
  <c r="M22" i="20"/>
  <c r="M25" i="20"/>
  <c r="J25" i="20"/>
  <c r="N25" i="20"/>
  <c r="I25" i="20"/>
  <c r="J23" i="20"/>
  <c r="M23" i="20"/>
  <c r="N23" i="20"/>
  <c r="I23" i="20"/>
  <c r="N28" i="20"/>
  <c r="J28" i="20"/>
  <c r="I28" i="20"/>
  <c r="M28" i="20"/>
  <c r="M26" i="20"/>
  <c r="J26" i="20"/>
  <c r="I26" i="20"/>
  <c r="N26" i="20"/>
  <c r="I25" i="22"/>
  <c r="M25" i="22"/>
  <c r="N25" i="22"/>
  <c r="J25" i="22"/>
  <c r="I44" i="22"/>
  <c r="M44" i="22"/>
  <c r="N44" i="22"/>
  <c r="J44" i="22"/>
  <c r="I35" i="22"/>
  <c r="M35" i="22"/>
  <c r="N35" i="22"/>
  <c r="J35" i="22"/>
  <c r="J31" i="22"/>
  <c r="M31" i="22"/>
  <c r="N31" i="22"/>
  <c r="I31" i="22"/>
  <c r="J40" i="22"/>
  <c r="I40" i="22"/>
  <c r="M40" i="22"/>
  <c r="N40" i="22"/>
  <c r="M37" i="22"/>
  <c r="I37" i="22"/>
  <c r="J37" i="22"/>
  <c r="N37" i="22"/>
  <c r="M36" i="22"/>
  <c r="N36" i="22"/>
  <c r="I36" i="22"/>
  <c r="J36" i="22"/>
  <c r="I30" i="22"/>
  <c r="J30" i="22"/>
  <c r="M30" i="22"/>
  <c r="N30" i="22"/>
  <c r="I49" i="22"/>
  <c r="M49" i="22"/>
  <c r="J49" i="22"/>
  <c r="N49" i="22"/>
  <c r="M39" i="17"/>
  <c r="J39" i="17"/>
  <c r="I39" i="17"/>
  <c r="N39" i="17"/>
  <c r="N35" i="17"/>
  <c r="I35" i="17"/>
  <c r="J35" i="17"/>
  <c r="M35" i="17"/>
  <c r="I34" i="17"/>
  <c r="M34" i="17"/>
  <c r="N34" i="17"/>
  <c r="J34" i="17"/>
  <c r="M13" i="17"/>
  <c r="N13" i="17"/>
  <c r="J13" i="17"/>
  <c r="I13" i="17"/>
  <c r="M16" i="17"/>
  <c r="N16" i="17"/>
  <c r="I16" i="17"/>
  <c r="J16" i="17"/>
  <c r="F11" i="17"/>
  <c r="F39" i="9"/>
  <c r="J35" i="23"/>
  <c r="M35" i="23"/>
  <c r="I35" i="23"/>
  <c r="N35" i="23"/>
  <c r="M32" i="23"/>
  <c r="J32" i="23"/>
  <c r="N32" i="23"/>
  <c r="I32" i="23"/>
  <c r="I14" i="23"/>
  <c r="M14" i="23"/>
  <c r="N14" i="23"/>
  <c r="J14" i="23"/>
  <c r="N15" i="20"/>
  <c r="I15" i="20"/>
  <c r="J15" i="20"/>
  <c r="M15" i="20"/>
  <c r="J8" i="22"/>
  <c r="N8" i="22"/>
  <c r="N32" i="6"/>
  <c r="M32" i="6"/>
  <c r="I32" i="6"/>
  <c r="J32" i="6"/>
  <c r="L16" i="4"/>
  <c r="BV16" i="4" s="1"/>
  <c r="BJ16" i="4"/>
  <c r="BK16" i="4" s="1"/>
  <c r="BL16" i="4" s="1"/>
  <c r="AJ16" i="4"/>
  <c r="BS16" i="4"/>
  <c r="BT16" i="4" s="1"/>
  <c r="BU16" i="4" s="1"/>
  <c r="BB14" i="4"/>
  <c r="CJ14" i="4" s="1"/>
  <c r="BP14" i="4"/>
  <c r="BQ14" i="4" s="1"/>
  <c r="BR14" i="4" s="1"/>
  <c r="BH16" i="4"/>
  <c r="BM16" i="4"/>
  <c r="BN16" i="4" s="1"/>
  <c r="BO16" i="4" s="1"/>
  <c r="BO12" i="4"/>
  <c r="BR12" i="4"/>
  <c r="BL12" i="4"/>
  <c r="BU12" i="4"/>
  <c r="BL30" i="4"/>
  <c r="BO30" i="4"/>
  <c r="BU30" i="4"/>
  <c r="BR30" i="4"/>
  <c r="BO51" i="4"/>
  <c r="BR51" i="4"/>
  <c r="BL51" i="4"/>
  <c r="BU51" i="4"/>
  <c r="BO93" i="4"/>
  <c r="BL93" i="4"/>
  <c r="BR93" i="4"/>
  <c r="BU93" i="4"/>
  <c r="BR117" i="4"/>
  <c r="BL117" i="4"/>
  <c r="BO117" i="4"/>
  <c r="BU117" i="4"/>
  <c r="BO136" i="4"/>
  <c r="BR136" i="4"/>
  <c r="BL136" i="4"/>
  <c r="BU136" i="4"/>
  <c r="BL164" i="4"/>
  <c r="BR164" i="4"/>
  <c r="BO164" i="4"/>
  <c r="BU164" i="4"/>
  <c r="BU157" i="4"/>
  <c r="BL157" i="4"/>
  <c r="BO157" i="4"/>
  <c r="BR157" i="4"/>
  <c r="BR174" i="4"/>
  <c r="BU174" i="4"/>
  <c r="BO174" i="4"/>
  <c r="BL174" i="4"/>
  <c r="BR166" i="4"/>
  <c r="BO166" i="4"/>
  <c r="BU166" i="4"/>
  <c r="BL166" i="4"/>
  <c r="BR183" i="4"/>
  <c r="BO183" i="4"/>
  <c r="BU183" i="4"/>
  <c r="BL183" i="4"/>
  <c r="BU213" i="4"/>
  <c r="BL213" i="4"/>
  <c r="BR213" i="4"/>
  <c r="BO213" i="4"/>
  <c r="BU219" i="4"/>
  <c r="BO219" i="4"/>
  <c r="BL219" i="4"/>
  <c r="BR219" i="4"/>
  <c r="BO276" i="4"/>
  <c r="BU276" i="4"/>
  <c r="BR276" i="4"/>
  <c r="BL276" i="4"/>
  <c r="BU288" i="4"/>
  <c r="BL288" i="4"/>
  <c r="BO288" i="4"/>
  <c r="BR288" i="4"/>
  <c r="BR280" i="4"/>
  <c r="BL280" i="4"/>
  <c r="BO280" i="4"/>
  <c r="BU280" i="4"/>
  <c r="BL321" i="4"/>
  <c r="BU321" i="4"/>
  <c r="BO321" i="4"/>
  <c r="BR321" i="4"/>
  <c r="BU313" i="4"/>
  <c r="BL313" i="4"/>
  <c r="BR313" i="4"/>
  <c r="BO313" i="4"/>
  <c r="BR258" i="4"/>
  <c r="BU258" i="4"/>
  <c r="BL258" i="4"/>
  <c r="BO258" i="4"/>
  <c r="L15" i="4"/>
  <c r="BV15" i="4" s="1"/>
  <c r="BJ15" i="4"/>
  <c r="BK15" i="4" s="1"/>
  <c r="BL15" i="4" s="1"/>
  <c r="AJ15" i="4"/>
  <c r="BS15" i="4"/>
  <c r="BT15" i="4" s="1"/>
  <c r="BU15" i="4" s="1"/>
  <c r="BB13" i="4"/>
  <c r="CJ13" i="4" s="1"/>
  <c r="BP13" i="4"/>
  <c r="BQ13" i="4" s="1"/>
  <c r="BR13" i="4" s="1"/>
  <c r="BB17" i="4"/>
  <c r="CJ17" i="4" s="1"/>
  <c r="BP17" i="4"/>
  <c r="BQ17" i="4" s="1"/>
  <c r="BR17" i="4" s="1"/>
  <c r="BH15" i="4"/>
  <c r="CL15" i="4" s="1"/>
  <c r="BM15" i="4"/>
  <c r="BN15" i="4" s="1"/>
  <c r="BO15" i="4" s="1"/>
  <c r="BO4" i="4"/>
  <c r="BL4" i="4"/>
  <c r="BU4" i="4"/>
  <c r="BR4" i="4"/>
  <c r="BU50" i="4"/>
  <c r="BL50" i="4"/>
  <c r="BO50" i="4"/>
  <c r="BR50" i="4"/>
  <c r="BR73" i="4"/>
  <c r="BL73" i="4"/>
  <c r="BO73" i="4"/>
  <c r="BU73" i="4"/>
  <c r="BO92" i="4"/>
  <c r="BU92" i="4"/>
  <c r="BR92" i="4"/>
  <c r="BL92" i="4"/>
  <c r="BU118" i="4"/>
  <c r="BL118" i="4"/>
  <c r="BR118" i="4"/>
  <c r="BO118" i="4"/>
  <c r="BO137" i="4"/>
  <c r="BL137" i="4"/>
  <c r="BR137" i="4"/>
  <c r="BU137" i="4"/>
  <c r="BL10" i="4"/>
  <c r="BU10" i="4"/>
  <c r="BO10" i="4"/>
  <c r="BR10" i="4"/>
  <c r="M158" i="4"/>
  <c r="BU158" i="4"/>
  <c r="BL158" i="4"/>
  <c r="BO158" i="4"/>
  <c r="BR158" i="4"/>
  <c r="BO175" i="4"/>
  <c r="BR175" i="4"/>
  <c r="BU175" i="4"/>
  <c r="BL175" i="4"/>
  <c r="BR171" i="4"/>
  <c r="BO171" i="4"/>
  <c r="BU171" i="4"/>
  <c r="BL171" i="4"/>
  <c r="BU188" i="4"/>
  <c r="BL188" i="4"/>
  <c r="BO188" i="4"/>
  <c r="BR188" i="4"/>
  <c r="BO180" i="4"/>
  <c r="BL180" i="4"/>
  <c r="BR180" i="4"/>
  <c r="BU180" i="4"/>
  <c r="V218" i="4"/>
  <c r="BO218" i="4"/>
  <c r="BR218" i="4"/>
  <c r="BL218" i="4"/>
  <c r="BU218" i="4"/>
  <c r="BU235" i="4"/>
  <c r="BO235" i="4"/>
  <c r="BR235" i="4"/>
  <c r="BL235" i="4"/>
  <c r="BU273" i="4"/>
  <c r="BR273" i="4"/>
  <c r="BO273" i="4"/>
  <c r="BL273" i="4"/>
  <c r="BR285" i="4"/>
  <c r="BO285" i="4"/>
  <c r="BU285" i="4"/>
  <c r="BL285" i="4"/>
  <c r="BL281" i="4"/>
  <c r="BO281" i="4"/>
  <c r="BR281" i="4"/>
  <c r="BU281" i="4"/>
  <c r="BR322" i="4"/>
  <c r="BL322" i="4"/>
  <c r="BU322" i="4"/>
  <c r="BO322" i="4"/>
  <c r="BR314" i="4"/>
  <c r="BU314" i="4"/>
  <c r="BL314" i="4"/>
  <c r="BO314" i="4"/>
  <c r="BB16" i="4"/>
  <c r="CJ16" i="4" s="1"/>
  <c r="BP16" i="4"/>
  <c r="BQ16" i="4" s="1"/>
  <c r="BR16" i="4" s="1"/>
  <c r="BU3" i="4"/>
  <c r="BL3" i="4"/>
  <c r="BO3" i="4"/>
  <c r="BR3" i="4"/>
  <c r="BL35" i="4"/>
  <c r="BR35" i="4"/>
  <c r="BO35" i="4"/>
  <c r="BU35" i="4"/>
  <c r="BR72" i="4"/>
  <c r="BL72" i="4"/>
  <c r="BU72" i="4"/>
  <c r="BO72" i="4"/>
  <c r="BU119" i="4"/>
  <c r="BR119" i="4"/>
  <c r="BL119" i="4"/>
  <c r="BO119" i="4"/>
  <c r="BO134" i="4"/>
  <c r="BL134" i="4"/>
  <c r="BU134" i="4"/>
  <c r="BR134" i="4"/>
  <c r="BO159" i="4"/>
  <c r="BL159" i="4"/>
  <c r="BU159" i="4"/>
  <c r="BR159" i="4"/>
  <c r="BR172" i="4"/>
  <c r="BU172" i="4"/>
  <c r="BO172" i="4"/>
  <c r="BL172" i="4"/>
  <c r="BL185" i="4"/>
  <c r="BR185" i="4"/>
  <c r="BO185" i="4"/>
  <c r="BU185" i="4"/>
  <c r="BL217" i="4"/>
  <c r="BR217" i="4"/>
  <c r="BU217" i="4"/>
  <c r="BO217" i="4"/>
  <c r="BO272" i="4"/>
  <c r="BL272" i="4"/>
  <c r="BU272" i="4"/>
  <c r="BR272" i="4"/>
  <c r="BO286" i="4"/>
  <c r="BL286" i="4"/>
  <c r="BR286" i="4"/>
  <c r="BU286" i="4"/>
  <c r="BR327" i="4"/>
  <c r="BO327" i="4"/>
  <c r="BL327" i="4"/>
  <c r="BU327" i="4"/>
  <c r="BR319" i="4"/>
  <c r="BO319" i="4"/>
  <c r="BL319" i="4"/>
  <c r="BU319" i="4"/>
  <c r="BR260" i="4"/>
  <c r="BO260" i="4"/>
  <c r="BU260" i="4"/>
  <c r="BL260" i="4"/>
  <c r="BU7" i="4"/>
  <c r="BL7" i="4"/>
  <c r="BR7" i="4"/>
  <c r="BO7" i="4"/>
  <c r="BL33" i="4"/>
  <c r="BU33" i="4"/>
  <c r="BR33" i="4"/>
  <c r="BO33" i="4"/>
  <c r="BL55" i="4"/>
  <c r="BR55" i="4"/>
  <c r="BU55" i="4"/>
  <c r="BO55" i="4"/>
  <c r="BL74" i="4"/>
  <c r="BR74" i="4"/>
  <c r="BO74" i="4"/>
  <c r="BU74" i="4"/>
  <c r="BO113" i="4"/>
  <c r="BL113" i="4"/>
  <c r="BR113" i="4"/>
  <c r="BU113" i="4"/>
  <c r="BR132" i="4"/>
  <c r="BO132" i="4"/>
  <c r="BL132" i="4"/>
  <c r="BU132" i="4"/>
  <c r="BO161" i="4"/>
  <c r="BL161" i="4"/>
  <c r="BU161" i="4"/>
  <c r="BR161" i="4"/>
  <c r="BL153" i="4"/>
  <c r="BU153" i="4"/>
  <c r="BO153" i="4"/>
  <c r="BR153" i="4"/>
  <c r="BO170" i="4"/>
  <c r="BU170" i="4"/>
  <c r="BR170" i="4"/>
  <c r="BL170" i="4"/>
  <c r="BR187" i="4"/>
  <c r="BO187" i="4"/>
  <c r="BL187" i="4"/>
  <c r="BU187" i="4"/>
  <c r="BU179" i="4"/>
  <c r="BR179" i="4"/>
  <c r="BO179" i="4"/>
  <c r="BL179" i="4"/>
  <c r="BU234" i="4"/>
  <c r="BR234" i="4"/>
  <c r="BL234" i="4"/>
  <c r="BO234" i="4"/>
  <c r="BO279" i="4"/>
  <c r="BL279" i="4"/>
  <c r="BU279" i="4"/>
  <c r="BR279" i="4"/>
  <c r="BL284" i="4"/>
  <c r="BU284" i="4"/>
  <c r="BO284" i="4"/>
  <c r="BR284" i="4"/>
  <c r="BU325" i="4"/>
  <c r="BL325" i="4"/>
  <c r="BR325" i="4"/>
  <c r="BO325" i="4"/>
  <c r="BU317" i="4"/>
  <c r="BR317" i="4"/>
  <c r="BO317" i="4"/>
  <c r="BL317" i="4"/>
  <c r="BO8" i="4"/>
  <c r="BL8" i="4"/>
  <c r="BU8" i="4"/>
  <c r="BR8" i="4"/>
  <c r="BR34" i="4"/>
  <c r="BL34" i="4"/>
  <c r="BU34" i="4"/>
  <c r="BO34" i="4"/>
  <c r="BR54" i="4"/>
  <c r="BO54" i="4"/>
  <c r="BU54" i="4"/>
  <c r="BL54" i="4"/>
  <c r="BR114" i="4"/>
  <c r="BU114" i="4"/>
  <c r="BL114" i="4"/>
  <c r="BO114" i="4"/>
  <c r="BO133" i="4"/>
  <c r="BR133" i="4"/>
  <c r="BU133" i="4"/>
  <c r="BL133" i="4"/>
  <c r="BU162" i="4"/>
  <c r="BO162" i="4"/>
  <c r="BL162" i="4"/>
  <c r="BR162" i="4"/>
  <c r="BO154" i="4"/>
  <c r="BR154" i="4"/>
  <c r="BU154" i="4"/>
  <c r="BL154" i="4"/>
  <c r="BR167" i="4"/>
  <c r="BL167" i="4"/>
  <c r="BO167" i="4"/>
  <c r="BU167" i="4"/>
  <c r="V184" i="4"/>
  <c r="BL184" i="4"/>
  <c r="BO184" i="4"/>
  <c r="BR184" i="4"/>
  <c r="BU184" i="4"/>
  <c r="BL214" i="4"/>
  <c r="BR214" i="4"/>
  <c r="BO214" i="4"/>
  <c r="BU214" i="4"/>
  <c r="BU277" i="4"/>
  <c r="BR277" i="4"/>
  <c r="BO277" i="4"/>
  <c r="BL277" i="4"/>
  <c r="BU289" i="4"/>
  <c r="BL289" i="4"/>
  <c r="BO289" i="4"/>
  <c r="BR289" i="4"/>
  <c r="BU326" i="4"/>
  <c r="BR326" i="4"/>
  <c r="BO326" i="4"/>
  <c r="BL326" i="4"/>
  <c r="BR318" i="4"/>
  <c r="BU318" i="4"/>
  <c r="BL318" i="4"/>
  <c r="BO318" i="4"/>
  <c r="V259" i="4"/>
  <c r="BO259" i="4"/>
  <c r="BU259" i="4"/>
  <c r="BR259" i="4"/>
  <c r="BL259" i="4"/>
  <c r="L14" i="4"/>
  <c r="BV14" i="4" s="1"/>
  <c r="BJ14" i="4"/>
  <c r="BK14" i="4" s="1"/>
  <c r="BL14" i="4" s="1"/>
  <c r="AJ14" i="4"/>
  <c r="CD14" i="4" s="1"/>
  <c r="BS14" i="4"/>
  <c r="BT14" i="4" s="1"/>
  <c r="BU14" i="4" s="1"/>
  <c r="BH14" i="4"/>
  <c r="CL14" i="4" s="1"/>
  <c r="BM14" i="4"/>
  <c r="BN14" i="4" s="1"/>
  <c r="BO14" i="4" s="1"/>
  <c r="BL9" i="4"/>
  <c r="BR9" i="4"/>
  <c r="BU9" i="4"/>
  <c r="BO9" i="4"/>
  <c r="BL5" i="4"/>
  <c r="BO5" i="4"/>
  <c r="BU5" i="4"/>
  <c r="BR5" i="4"/>
  <c r="BR31" i="4"/>
  <c r="BO31" i="4"/>
  <c r="BU31" i="4"/>
  <c r="BL31" i="4"/>
  <c r="BO53" i="4"/>
  <c r="BU53" i="4"/>
  <c r="BL53" i="4"/>
  <c r="BR53" i="4"/>
  <c r="BO91" i="4"/>
  <c r="BL91" i="4"/>
  <c r="BU91" i="4"/>
  <c r="BR91" i="4"/>
  <c r="BR95" i="4"/>
  <c r="BL95" i="4"/>
  <c r="BU95" i="4"/>
  <c r="BO95" i="4"/>
  <c r="BU115" i="4"/>
  <c r="BO115" i="4"/>
  <c r="BL115" i="4"/>
  <c r="BR115" i="4"/>
  <c r="BR131" i="4"/>
  <c r="BU131" i="4"/>
  <c r="BL131" i="4"/>
  <c r="BO131" i="4"/>
  <c r="BL177" i="4"/>
  <c r="BO177" i="4"/>
  <c r="BU177" i="4"/>
  <c r="BR177" i="4"/>
  <c r="BL163" i="4"/>
  <c r="BO163" i="4"/>
  <c r="BU163" i="4"/>
  <c r="BR163" i="4"/>
  <c r="BO155" i="4"/>
  <c r="BL155" i="4"/>
  <c r="BU155" i="4"/>
  <c r="BR155" i="4"/>
  <c r="BR176" i="4"/>
  <c r="BO176" i="4"/>
  <c r="BU176" i="4"/>
  <c r="BL176" i="4"/>
  <c r="BU168" i="4"/>
  <c r="BO168" i="4"/>
  <c r="BL168" i="4"/>
  <c r="BR168" i="4"/>
  <c r="BO189" i="4"/>
  <c r="BR189" i="4"/>
  <c r="BL189" i="4"/>
  <c r="BU189" i="4"/>
  <c r="BR181" i="4"/>
  <c r="BO181" i="4"/>
  <c r="BU181" i="4"/>
  <c r="BL181" i="4"/>
  <c r="BU215" i="4"/>
  <c r="BO215" i="4"/>
  <c r="BR215" i="4"/>
  <c r="BL215" i="4"/>
  <c r="BO236" i="4"/>
  <c r="BU236" i="4"/>
  <c r="BR236" i="4"/>
  <c r="BL236" i="4"/>
  <c r="BL274" i="4"/>
  <c r="BU274" i="4"/>
  <c r="BO274" i="4"/>
  <c r="BR274" i="4"/>
  <c r="BO290" i="4"/>
  <c r="BL290" i="4"/>
  <c r="BR290" i="4"/>
  <c r="BU290" i="4"/>
  <c r="BO282" i="4"/>
  <c r="BL282" i="4"/>
  <c r="BU282" i="4"/>
  <c r="BR282" i="4"/>
  <c r="BR323" i="4"/>
  <c r="BL323" i="4"/>
  <c r="BU323" i="4"/>
  <c r="BO323" i="4"/>
  <c r="BO315" i="4"/>
  <c r="BR315" i="4"/>
  <c r="BL315" i="4"/>
  <c r="BU315" i="4"/>
  <c r="L13" i="4"/>
  <c r="BV13" i="4" s="1"/>
  <c r="BJ13" i="4"/>
  <c r="BK13" i="4" s="1"/>
  <c r="BL13" i="4" s="1"/>
  <c r="L17" i="4"/>
  <c r="BV17" i="4" s="1"/>
  <c r="BJ17" i="4"/>
  <c r="BK17" i="4" s="1"/>
  <c r="BL17" i="4" s="1"/>
  <c r="AJ13" i="4"/>
  <c r="CD13" i="4" s="1"/>
  <c r="BS13" i="4"/>
  <c r="BT13" i="4" s="1"/>
  <c r="BU13" i="4" s="1"/>
  <c r="AJ17" i="4"/>
  <c r="CD17" i="4" s="1"/>
  <c r="BS17" i="4"/>
  <c r="BT17" i="4" s="1"/>
  <c r="BU17" i="4" s="1"/>
  <c r="BB15" i="4"/>
  <c r="BP15" i="4"/>
  <c r="BQ15" i="4" s="1"/>
  <c r="BR15" i="4" s="1"/>
  <c r="BH13" i="4"/>
  <c r="CL13" i="4" s="1"/>
  <c r="BM13" i="4"/>
  <c r="BN13" i="4" s="1"/>
  <c r="BO13" i="4" s="1"/>
  <c r="BH17" i="4"/>
  <c r="CL17" i="4" s="1"/>
  <c r="BM17" i="4"/>
  <c r="BN17" i="4" s="1"/>
  <c r="BO17" i="4" s="1"/>
  <c r="BL11" i="4"/>
  <c r="BU11" i="4"/>
  <c r="BO11" i="4"/>
  <c r="BR11" i="4"/>
  <c r="BL6" i="4"/>
  <c r="BU6" i="4"/>
  <c r="BO6" i="4"/>
  <c r="BR6" i="4"/>
  <c r="BC36" i="4"/>
  <c r="BL36" i="4"/>
  <c r="BU36" i="4"/>
  <c r="BR36" i="4"/>
  <c r="BO36" i="4"/>
  <c r="BL32" i="4"/>
  <c r="BR32" i="4"/>
  <c r="BU32" i="4"/>
  <c r="BO32" i="4"/>
  <c r="BR52" i="4"/>
  <c r="BO52" i="4"/>
  <c r="BU52" i="4"/>
  <c r="BL52" i="4"/>
  <c r="BU71" i="4"/>
  <c r="BL71" i="4"/>
  <c r="BR71" i="4"/>
  <c r="BO71" i="4"/>
  <c r="BO75" i="4"/>
  <c r="BR75" i="4"/>
  <c r="BL75" i="4"/>
  <c r="BU75" i="4"/>
  <c r="BO94" i="4"/>
  <c r="BU94" i="4"/>
  <c r="BR94" i="4"/>
  <c r="BL94" i="4"/>
  <c r="BL111" i="4"/>
  <c r="BU111" i="4"/>
  <c r="BO111" i="4"/>
  <c r="BR111" i="4"/>
  <c r="BR116" i="4"/>
  <c r="BL116" i="4"/>
  <c r="BU116" i="4"/>
  <c r="BO116" i="4"/>
  <c r="BL112" i="4"/>
  <c r="BO112" i="4"/>
  <c r="BU112" i="4"/>
  <c r="BR112" i="4"/>
  <c r="BL135" i="4"/>
  <c r="BO135" i="4"/>
  <c r="BU135" i="4"/>
  <c r="BR135" i="4"/>
  <c r="BU151" i="4"/>
  <c r="BL151" i="4"/>
  <c r="BO151" i="4"/>
  <c r="BR151" i="4"/>
  <c r="S152" i="4"/>
  <c r="BL152" i="4"/>
  <c r="BO152" i="4"/>
  <c r="BU152" i="4"/>
  <c r="BR152" i="4"/>
  <c r="BR160" i="4"/>
  <c r="BO160" i="4"/>
  <c r="BU160" i="4"/>
  <c r="BL160" i="4"/>
  <c r="Y156" i="4"/>
  <c r="BR156" i="4"/>
  <c r="BU156" i="4"/>
  <c r="BO156" i="4"/>
  <c r="BL156" i="4"/>
  <c r="BU165" i="4"/>
  <c r="BL165" i="4"/>
  <c r="BR165" i="4"/>
  <c r="BO165" i="4"/>
  <c r="BU173" i="4"/>
  <c r="BR173" i="4"/>
  <c r="BL173" i="4"/>
  <c r="BO173" i="4"/>
  <c r="BR169" i="4"/>
  <c r="BL169" i="4"/>
  <c r="BU169" i="4"/>
  <c r="BO169" i="4"/>
  <c r="P178" i="4"/>
  <c r="BU178" i="4"/>
  <c r="BL178" i="4"/>
  <c r="BR178" i="4"/>
  <c r="BO178" i="4"/>
  <c r="BR186" i="4"/>
  <c r="BO186" i="4"/>
  <c r="BL186" i="4"/>
  <c r="BU186" i="4"/>
  <c r="BO182" i="4"/>
  <c r="BL182" i="4"/>
  <c r="BR182" i="4"/>
  <c r="BU182" i="4"/>
  <c r="BO211" i="4"/>
  <c r="BR211" i="4"/>
  <c r="BL211" i="4"/>
  <c r="BU211" i="4"/>
  <c r="BU212" i="4"/>
  <c r="BL212" i="4"/>
  <c r="BR212" i="4"/>
  <c r="BO212" i="4"/>
  <c r="BR232" i="4"/>
  <c r="BL232" i="4"/>
  <c r="BO232" i="4"/>
  <c r="BU232" i="4"/>
  <c r="BO233" i="4"/>
  <c r="BL233" i="4"/>
  <c r="BR233" i="4"/>
  <c r="BU233" i="4"/>
  <c r="BL275" i="4"/>
  <c r="BU275" i="4"/>
  <c r="BR275" i="4"/>
  <c r="BO275" i="4"/>
  <c r="BI278" i="4"/>
  <c r="BR278" i="4"/>
  <c r="BL278" i="4"/>
  <c r="BU278" i="4"/>
  <c r="BO278" i="4"/>
  <c r="BU287" i="4"/>
  <c r="BL287" i="4"/>
  <c r="BO287" i="4"/>
  <c r="BR287" i="4"/>
  <c r="BU283" i="4"/>
  <c r="BO283" i="4"/>
  <c r="BL283" i="4"/>
  <c r="BR283" i="4"/>
  <c r="BO312" i="4"/>
  <c r="BL312" i="4"/>
  <c r="BR312" i="4"/>
  <c r="BU312" i="4"/>
  <c r="BU324" i="4"/>
  <c r="BR324" i="4"/>
  <c r="BL324" i="4"/>
  <c r="BO324" i="4"/>
  <c r="BO320" i="4"/>
  <c r="BL320" i="4"/>
  <c r="BU320" i="4"/>
  <c r="BR320" i="4"/>
  <c r="BU316" i="4"/>
  <c r="BR316" i="4"/>
  <c r="BL316" i="4"/>
  <c r="BO316" i="4"/>
  <c r="BR256" i="4"/>
  <c r="BU256" i="4"/>
  <c r="BL256" i="4"/>
  <c r="BO256" i="4"/>
  <c r="BO257" i="4"/>
  <c r="BR257" i="4"/>
  <c r="BU257" i="4"/>
  <c r="BL257" i="4"/>
  <c r="I538" i="4"/>
  <c r="E42" i="22" s="1"/>
  <c r="I447" i="4"/>
  <c r="E18" i="17" s="1"/>
  <c r="I522" i="4"/>
  <c r="E22" i="22" s="1"/>
  <c r="I423" i="4"/>
  <c r="E15" i="17" s="1"/>
  <c r="I486" i="4"/>
  <c r="E44" i="17" s="1"/>
  <c r="I334" i="4"/>
  <c r="E16" i="20" s="1"/>
  <c r="I521" i="4"/>
  <c r="E21" i="22" s="1"/>
  <c r="J393" i="4"/>
  <c r="F31" i="23" s="1"/>
  <c r="I535" i="4"/>
  <c r="E38" i="22" s="1"/>
  <c r="I527" i="4"/>
  <c r="E29" i="22" s="1"/>
  <c r="I503" i="4"/>
  <c r="I461" i="4"/>
  <c r="AT15" i="4"/>
  <c r="AN217" i="4"/>
  <c r="J442" i="4"/>
  <c r="F23" i="17" s="1"/>
  <c r="I446" i="4"/>
  <c r="E28" i="17" s="1"/>
  <c r="J336" i="4"/>
  <c r="F18" i="20" s="1"/>
  <c r="J501" i="4"/>
  <c r="I526" i="4"/>
  <c r="E27" i="22" s="1"/>
  <c r="I367" i="4"/>
  <c r="E16" i="23" s="1"/>
  <c r="J427" i="4"/>
  <c r="F10" i="17" s="1"/>
  <c r="J422" i="4"/>
  <c r="F14" i="17" s="1"/>
  <c r="J537" i="4"/>
  <c r="F41" i="22" s="1"/>
  <c r="J530" i="4"/>
  <c r="F32" i="22" s="1"/>
  <c r="J441" i="4"/>
  <c r="F22" i="17" s="1"/>
  <c r="I369" i="4"/>
  <c r="E19" i="23" s="1"/>
  <c r="J464" i="4"/>
  <c r="F30" i="17" s="1"/>
  <c r="I469" i="4"/>
  <c r="E36" i="17" s="1"/>
  <c r="I363" i="4"/>
  <c r="E11" i="23" s="1"/>
  <c r="J539" i="4"/>
  <c r="F43" i="22" s="1"/>
  <c r="J531" i="4"/>
  <c r="F34" i="22" s="1"/>
  <c r="J523" i="4"/>
  <c r="F23" i="22" s="1"/>
  <c r="I466" i="4"/>
  <c r="E32" i="17" s="1"/>
  <c r="J411" i="4"/>
  <c r="F34" i="23" s="1"/>
  <c r="J502" i="4"/>
  <c r="J466" i="4"/>
  <c r="F32" i="17" s="1"/>
  <c r="I335" i="4"/>
  <c r="E17" i="20" s="1"/>
  <c r="J331" i="4"/>
  <c r="F33" i="6" s="1"/>
  <c r="I366" i="4"/>
  <c r="E15" i="23" s="1"/>
  <c r="J367" i="4"/>
  <c r="F16" i="23" s="1"/>
  <c r="I338" i="4"/>
  <c r="E20" i="20" s="1"/>
  <c r="I427" i="4"/>
  <c r="E10" i="17" s="1"/>
  <c r="I441" i="4"/>
  <c r="E22" i="17" s="1"/>
  <c r="I336" i="4"/>
  <c r="E18" i="20" s="1"/>
  <c r="J526" i="4"/>
  <c r="F27" i="22" s="1"/>
  <c r="I504" i="4"/>
  <c r="I462" i="4"/>
  <c r="J366" i="4"/>
  <c r="F15" i="23" s="1"/>
  <c r="J362" i="4"/>
  <c r="F10" i="23" s="1"/>
  <c r="I539" i="4"/>
  <c r="E43" i="22" s="1"/>
  <c r="I411" i="4"/>
  <c r="E34" i="23" s="1"/>
  <c r="J424" i="4"/>
  <c r="F16" i="17" s="1"/>
  <c r="I530" i="4"/>
  <c r="E32" i="22" s="1"/>
  <c r="J504" i="4"/>
  <c r="J481" i="4"/>
  <c r="F38" i="17" s="1"/>
  <c r="J370" i="4"/>
  <c r="F20" i="23" s="1"/>
  <c r="I542" i="4"/>
  <c r="E47" i="22" s="1"/>
  <c r="I502" i="4"/>
  <c r="I445" i="4"/>
  <c r="E27" i="17" s="1"/>
  <c r="I392" i="4"/>
  <c r="E30" i="23" s="1"/>
  <c r="J334" i="4"/>
  <c r="F16" i="20" s="1"/>
  <c r="J521" i="4"/>
  <c r="F21" i="22" s="1"/>
  <c r="I443" i="4"/>
  <c r="E24" i="17" s="1"/>
  <c r="J543" i="4"/>
  <c r="F48" i="22" s="1"/>
  <c r="J535" i="4"/>
  <c r="F38" i="22" s="1"/>
  <c r="J527" i="4"/>
  <c r="F29" i="22" s="1"/>
  <c r="J503" i="4"/>
  <c r="J461" i="4"/>
  <c r="I337" i="4"/>
  <c r="E19" i="20" s="1"/>
  <c r="I422" i="4"/>
  <c r="E14" i="17" s="1"/>
  <c r="J469" i="4"/>
  <c r="F36" i="17" s="1"/>
  <c r="J524" i="4"/>
  <c r="F25" i="22" s="1"/>
  <c r="I465" i="4"/>
  <c r="E31" i="17" s="1"/>
  <c r="I484" i="4"/>
  <c r="E42" i="17" s="1"/>
  <c r="J426" i="4"/>
  <c r="F9" i="17" s="1"/>
  <c r="I537" i="4"/>
  <c r="E41" i="22" s="1"/>
  <c r="J462" i="4"/>
  <c r="I362" i="4"/>
  <c r="E10" i="23" s="1"/>
  <c r="J412" i="4"/>
  <c r="F35" i="23" s="1"/>
  <c r="I368" i="4"/>
  <c r="E17" i="23" s="1"/>
  <c r="J467" i="4"/>
  <c r="F34" i="17" s="1"/>
  <c r="J483" i="4"/>
  <c r="F40" i="17" s="1"/>
  <c r="I371" i="4"/>
  <c r="E21" i="23" s="1"/>
  <c r="J335" i="4"/>
  <c r="F17" i="20" s="1"/>
  <c r="I370" i="4"/>
  <c r="E20" i="23" s="1"/>
  <c r="I545" i="4"/>
  <c r="E50" i="22" s="1"/>
  <c r="J538" i="4"/>
  <c r="F42" i="22" s="1"/>
  <c r="J447" i="4"/>
  <c r="F18" i="17" s="1"/>
  <c r="J394" i="4"/>
  <c r="F32" i="23" s="1"/>
  <c r="J446" i="4"/>
  <c r="F28" i="17" s="1"/>
  <c r="I331" i="4"/>
  <c r="E33" i="6" s="1"/>
  <c r="J484" i="4"/>
  <c r="F42" i="17" s="1"/>
  <c r="I541" i="4"/>
  <c r="E46" i="22" s="1"/>
  <c r="I531" i="4"/>
  <c r="E34" i="22" s="1"/>
  <c r="J522" i="4"/>
  <c r="F22" i="22" s="1"/>
  <c r="I483" i="4"/>
  <c r="E40" i="17" s="1"/>
  <c r="I464" i="4"/>
  <c r="E30" i="17" s="1"/>
  <c r="I428" i="4"/>
  <c r="I391" i="4"/>
  <c r="E29" i="23" s="1"/>
  <c r="J363" i="4"/>
  <c r="F11" i="23" s="1"/>
  <c r="I481" i="4"/>
  <c r="E38" i="17" s="1"/>
  <c r="J425" i="4"/>
  <c r="F13" i="17" s="1"/>
  <c r="J337" i="4"/>
  <c r="F19" i="20" s="1"/>
  <c r="I525" i="4"/>
  <c r="E26" i="22" s="1"/>
  <c r="I444" i="4"/>
  <c r="E26" i="17" s="1"/>
  <c r="J371" i="4"/>
  <c r="F21" i="23" s="1"/>
  <c r="J333" i="4"/>
  <c r="F15" i="20" s="1"/>
  <c r="J369" i="4"/>
  <c r="F19" i="23" s="1"/>
  <c r="J445" i="4"/>
  <c r="F27" i="17" s="1"/>
  <c r="J542" i="4"/>
  <c r="F47" i="22" s="1"/>
  <c r="I543" i="4"/>
  <c r="E48" i="22" s="1"/>
  <c r="J532" i="4"/>
  <c r="F35" i="22" s="1"/>
  <c r="I523" i="4"/>
  <c r="E23" i="22" s="1"/>
  <c r="I485" i="4"/>
  <c r="E43" i="17" s="1"/>
  <c r="J465" i="4"/>
  <c r="F31" i="17" s="1"/>
  <c r="I442" i="4"/>
  <c r="E23" i="17" s="1"/>
  <c r="I393" i="4"/>
  <c r="E31" i="23" s="1"/>
  <c r="I364" i="4"/>
  <c r="E12" i="23" s="1"/>
  <c r="J392" i="4"/>
  <c r="F30" i="23" s="1"/>
  <c r="J534" i="4"/>
  <c r="F37" i="22" s="1"/>
  <c r="J486" i="4"/>
  <c r="F44" i="17" s="1"/>
  <c r="J443" i="4"/>
  <c r="F24" i="17" s="1"/>
  <c r="J423" i="4"/>
  <c r="F15" i="17" s="1"/>
  <c r="I501" i="4"/>
  <c r="I426" i="4"/>
  <c r="E9" i="17" s="1"/>
  <c r="J536" i="4"/>
  <c r="F40" i="22" s="1"/>
  <c r="BC96" i="4"/>
  <c r="AT137" i="4"/>
  <c r="AH133" i="4"/>
  <c r="P162" i="4"/>
  <c r="P154" i="4"/>
  <c r="S253" i="4"/>
  <c r="BC53" i="4"/>
  <c r="AE131" i="4"/>
  <c r="AB215" i="4"/>
  <c r="AW327" i="4"/>
  <c r="M312" i="4"/>
  <c r="P325" i="4"/>
  <c r="AZ176" i="4"/>
  <c r="BI272" i="4"/>
  <c r="BF286" i="4"/>
  <c r="BF75" i="4"/>
  <c r="AZ111" i="4"/>
  <c r="AN151" i="4"/>
  <c r="BI173" i="4"/>
  <c r="BF233" i="4"/>
  <c r="AQ320" i="4"/>
  <c r="P317" i="4"/>
  <c r="AB170" i="4"/>
  <c r="AW131" i="4"/>
  <c r="AN95" i="4"/>
  <c r="BF172" i="4"/>
  <c r="BF315" i="4"/>
  <c r="BC33" i="4"/>
  <c r="BF187" i="4"/>
  <c r="S217" i="4"/>
  <c r="V177" i="4"/>
  <c r="AK217" i="4"/>
  <c r="AQ111" i="4"/>
  <c r="AW151" i="4"/>
  <c r="AW159" i="4"/>
  <c r="AW252" i="4"/>
  <c r="BC134" i="4"/>
  <c r="BC252" i="4"/>
  <c r="BI217" i="4"/>
  <c r="BI252" i="4"/>
  <c r="CI276" i="4"/>
  <c r="CI233" i="4"/>
  <c r="AZ33" i="4"/>
  <c r="AW10" i="4"/>
  <c r="S171" i="4"/>
  <c r="S273" i="4"/>
  <c r="S289" i="4"/>
  <c r="S281" i="4"/>
  <c r="S322" i="4"/>
  <c r="S314" i="4"/>
  <c r="S174" i="4"/>
  <c r="S211" i="4"/>
  <c r="S272" i="4"/>
  <c r="S288" i="4"/>
  <c r="AN3" i="4"/>
  <c r="M177" i="4"/>
  <c r="AK272" i="4"/>
  <c r="CI183" i="4"/>
  <c r="AK119" i="4"/>
  <c r="AE159" i="4"/>
  <c r="M165" i="4"/>
  <c r="S256" i="4"/>
  <c r="V151" i="4"/>
  <c r="Y177" i="4"/>
  <c r="AE177" i="4"/>
  <c r="AH134" i="4"/>
  <c r="AW177" i="4"/>
  <c r="AN177" i="4"/>
  <c r="CE3" i="4"/>
  <c r="BW317" i="4"/>
  <c r="BZ260" i="4"/>
  <c r="CI257" i="4"/>
  <c r="BZ233" i="4"/>
  <c r="BX217" i="4"/>
  <c r="CI163" i="4"/>
  <c r="V165" i="4"/>
  <c r="AB275" i="4"/>
  <c r="AB283" i="4"/>
  <c r="V312" i="4"/>
  <c r="AB30" i="4"/>
  <c r="AB178" i="4"/>
  <c r="AB232" i="4"/>
  <c r="AK213" i="4"/>
  <c r="AN74" i="4"/>
  <c r="AN97" i="4"/>
  <c r="AN272" i="4"/>
  <c r="AQ7" i="4"/>
  <c r="AT272" i="4"/>
  <c r="AW3" i="4"/>
  <c r="AH177" i="4"/>
  <c r="AN164" i="4"/>
  <c r="BC131" i="4"/>
  <c r="BZ1" i="4"/>
  <c r="CI326" i="4"/>
  <c r="CI323" i="4"/>
  <c r="BZ318" i="4"/>
  <c r="CI281" i="4"/>
  <c r="CI278" i="4"/>
  <c r="BY177" i="4"/>
  <c r="BZ171" i="4"/>
  <c r="I171" i="4" s="1"/>
  <c r="E32" i="16" s="1"/>
  <c r="V3" i="4"/>
  <c r="AW155" i="4"/>
  <c r="AZ185" i="4"/>
  <c r="V323" i="4"/>
  <c r="P10" i="4"/>
  <c r="AB10" i="4"/>
  <c r="AE3" i="4"/>
  <c r="M272" i="4"/>
  <c r="V272" i="4"/>
  <c r="AW253" i="4"/>
  <c r="BC272" i="4"/>
  <c r="BV312" i="4"/>
  <c r="BZ287" i="4"/>
  <c r="BX272" i="4"/>
  <c r="CD217" i="4"/>
  <c r="BZ182" i="4"/>
  <c r="CB177" i="4"/>
  <c r="BX174" i="4"/>
  <c r="AE15" i="4"/>
  <c r="BC71" i="4"/>
  <c r="AK160" i="4"/>
  <c r="AZ169" i="4"/>
  <c r="AB186" i="4"/>
  <c r="BC182" i="4"/>
  <c r="BI211" i="4"/>
  <c r="AK212" i="4"/>
  <c r="AW232" i="4"/>
  <c r="Y287" i="4"/>
  <c r="Y324" i="4"/>
  <c r="BF256" i="4"/>
  <c r="AN257" i="4"/>
  <c r="M3" i="4"/>
  <c r="M213" i="4"/>
  <c r="M234" i="4"/>
  <c r="P170" i="4"/>
  <c r="P288" i="4"/>
  <c r="S3" i="4"/>
  <c r="AB165" i="4"/>
  <c r="AB177" i="4"/>
  <c r="AB312" i="4"/>
  <c r="AQ211" i="4"/>
  <c r="AT3" i="4"/>
  <c r="AT164" i="4"/>
  <c r="AW165" i="4"/>
  <c r="BC177" i="4"/>
  <c r="BC256" i="4"/>
  <c r="Y272" i="4"/>
  <c r="AE163" i="4"/>
  <c r="AH272" i="4"/>
  <c r="AK131" i="4"/>
  <c r="AQ164" i="4"/>
  <c r="AT217" i="4"/>
  <c r="AZ217" i="4"/>
  <c r="BC217" i="4"/>
  <c r="BI253" i="4"/>
  <c r="CI318" i="4"/>
  <c r="BW288" i="4"/>
  <c r="CI286" i="4"/>
  <c r="BZ279" i="4"/>
  <c r="CG272" i="4"/>
  <c r="CI252" i="4"/>
  <c r="BX211" i="4"/>
  <c r="CI187" i="4"/>
  <c r="BZ174" i="4"/>
  <c r="CI166" i="4"/>
  <c r="CI160" i="4"/>
  <c r="CI36" i="4"/>
  <c r="AK10" i="4"/>
  <c r="CI181" i="4"/>
  <c r="P3" i="4"/>
  <c r="BF177" i="4"/>
  <c r="AZ181" i="4"/>
  <c r="V319" i="4"/>
  <c r="AB252" i="4"/>
  <c r="AB272" i="4"/>
  <c r="AQ217" i="4"/>
  <c r="AQ252" i="4"/>
  <c r="AW272" i="4"/>
  <c r="AE164" i="4"/>
  <c r="AH30" i="4"/>
  <c r="AQ253" i="4"/>
  <c r="Y30" i="4"/>
  <c r="BI55" i="4"/>
  <c r="Y161" i="4"/>
  <c r="V213" i="4"/>
  <c r="Y279" i="4"/>
  <c r="AB288" i="4"/>
  <c r="S280" i="4"/>
  <c r="AH313" i="4"/>
  <c r="M217" i="4"/>
  <c r="M252" i="4"/>
  <c r="AB131" i="4"/>
  <c r="AB152" i="4"/>
  <c r="AB164" i="4"/>
  <c r="AB253" i="4"/>
  <c r="AH131" i="4"/>
  <c r="AH152" i="4"/>
  <c r="AH253" i="4"/>
  <c r="AW164" i="4"/>
  <c r="M164" i="4"/>
  <c r="S164" i="4"/>
  <c r="V131" i="4"/>
  <c r="AE253" i="4"/>
  <c r="AH252" i="4"/>
  <c r="AK30" i="4"/>
  <c r="AT10" i="4"/>
  <c r="AZ10" i="4"/>
  <c r="BC164" i="4"/>
  <c r="CI325" i="4"/>
  <c r="BZ316" i="4"/>
  <c r="BX288" i="4"/>
  <c r="BZ258" i="4"/>
  <c r="CJ252" i="4"/>
  <c r="BZ219" i="4"/>
  <c r="CI188" i="4"/>
  <c r="CI185" i="4"/>
  <c r="BW14" i="4"/>
  <c r="CI9" i="4"/>
  <c r="M317" i="4"/>
  <c r="M174" i="4"/>
  <c r="CC134" i="4"/>
  <c r="BZ133" i="4"/>
  <c r="BZ118" i="4"/>
  <c r="BZ51" i="4"/>
  <c r="AW115" i="4"/>
  <c r="M219" i="4"/>
  <c r="M279" i="4"/>
  <c r="AB51" i="4"/>
  <c r="AB55" i="4"/>
  <c r="AB74" i="4"/>
  <c r="AB93" i="4"/>
  <c r="AB97" i="4"/>
  <c r="AB280" i="4"/>
  <c r="AB317" i="4"/>
  <c r="AH51" i="4"/>
  <c r="AH97" i="4"/>
  <c r="AK187" i="4"/>
  <c r="AQ115" i="4"/>
  <c r="M321" i="4"/>
  <c r="P280" i="4"/>
  <c r="S159" i="4"/>
  <c r="AE187" i="4"/>
  <c r="BZ137" i="4"/>
  <c r="CI73" i="4"/>
  <c r="P257" i="4"/>
  <c r="AB16" i="4"/>
  <c r="AB33" i="4"/>
  <c r="AB113" i="4"/>
  <c r="AB117" i="4"/>
  <c r="AB132" i="4"/>
  <c r="AB136" i="4"/>
  <c r="AB153" i="4"/>
  <c r="AB173" i="4"/>
  <c r="AB279" i="4"/>
  <c r="AB287" i="4"/>
  <c r="AB324" i="4"/>
  <c r="AT72" i="4"/>
  <c r="AW5" i="4"/>
  <c r="AW9" i="4"/>
  <c r="AW113" i="4"/>
  <c r="AW117" i="4"/>
  <c r="AW132" i="4"/>
  <c r="AW136" i="4"/>
  <c r="AW275" i="4"/>
  <c r="AW279" i="4"/>
  <c r="BI117" i="4"/>
  <c r="AB325" i="4"/>
  <c r="CG72" i="4"/>
  <c r="CI54" i="4"/>
  <c r="CI32" i="4"/>
  <c r="CI4" i="4"/>
  <c r="M183" i="4"/>
  <c r="AE186" i="4"/>
  <c r="AE288" i="4"/>
  <c r="AH7" i="4"/>
  <c r="AH91" i="4"/>
  <c r="AH95" i="4"/>
  <c r="AK113" i="4"/>
  <c r="AK117" i="4"/>
  <c r="AK136" i="4"/>
  <c r="AZ55" i="4"/>
  <c r="M284" i="4"/>
  <c r="BZ93" i="4"/>
  <c r="Y16" i="4"/>
  <c r="BZ16" i="4"/>
  <c r="BI16" i="4"/>
  <c r="CL16" i="4"/>
  <c r="P16" i="4"/>
  <c r="BW16" i="4"/>
  <c r="AN16" i="4"/>
  <c r="CE16" i="4"/>
  <c r="AZ16" i="4"/>
  <c r="CI16" i="4"/>
  <c r="CI17" i="4"/>
  <c r="BF15" i="4"/>
  <c r="CK15" i="4"/>
  <c r="BW152" i="4"/>
  <c r="P152" i="4"/>
  <c r="V71" i="4"/>
  <c r="BY71" i="4"/>
  <c r="BY183" i="4"/>
  <c r="V183" i="4"/>
  <c r="BZ8" i="4"/>
  <c r="Y12" i="4"/>
  <c r="BZ12" i="4"/>
  <c r="Y36" i="4"/>
  <c r="BZ36" i="4"/>
  <c r="BZ53" i="4"/>
  <c r="BZ91" i="4"/>
  <c r="BZ95" i="4"/>
  <c r="Y116" i="4"/>
  <c r="BZ116" i="4"/>
  <c r="Y135" i="4"/>
  <c r="BZ135" i="4"/>
  <c r="BZ172" i="4"/>
  <c r="BZ180" i="4"/>
  <c r="AE6" i="4"/>
  <c r="CB6" i="4"/>
  <c r="CB30" i="4"/>
  <c r="AE30" i="4"/>
  <c r="AE51" i="4"/>
  <c r="CB51" i="4"/>
  <c r="AE74" i="4"/>
  <c r="CB74" i="4"/>
  <c r="AE97" i="4"/>
  <c r="CB97" i="4"/>
  <c r="CB166" i="4"/>
  <c r="AE166" i="4"/>
  <c r="CC3" i="4"/>
  <c r="AH3" i="4"/>
  <c r="AH11" i="4"/>
  <c r="CC11" i="4"/>
  <c r="AH36" i="4"/>
  <c r="CC36" i="4"/>
  <c r="AH72" i="4"/>
  <c r="CC72" i="4"/>
  <c r="AH116" i="4"/>
  <c r="CC116" i="4"/>
  <c r="AH135" i="4"/>
  <c r="CC135" i="4"/>
  <c r="AK9" i="4"/>
  <c r="CD9" i="4"/>
  <c r="AK16" i="4"/>
  <c r="CD16" i="4"/>
  <c r="CD177" i="4"/>
  <c r="AK177" i="4"/>
  <c r="CE10" i="4"/>
  <c r="AN10" i="4"/>
  <c r="AN51" i="4"/>
  <c r="CE51" i="4"/>
  <c r="AN55" i="4"/>
  <c r="CE55" i="4"/>
  <c r="AN93" i="4"/>
  <c r="CE93" i="4"/>
  <c r="AQ11" i="4"/>
  <c r="CF11" i="4"/>
  <c r="AQ52" i="4"/>
  <c r="CF52" i="4"/>
  <c r="AQ134" i="4"/>
  <c r="CF134" i="4"/>
  <c r="Y13" i="4"/>
  <c r="BZ13" i="4"/>
  <c r="AQ15" i="4"/>
  <c r="CF15" i="4"/>
  <c r="Y3" i="4"/>
  <c r="BZ11" i="4"/>
  <c r="BZ119" i="4"/>
  <c r="BZ151" i="4"/>
  <c r="AH75" i="4"/>
  <c r="CC75" i="4"/>
  <c r="AK12" i="4"/>
  <c r="CD12" i="4"/>
  <c r="AK36" i="4"/>
  <c r="CD36" i="4"/>
  <c r="AK112" i="4"/>
  <c r="CD112" i="4"/>
  <c r="AN113" i="4"/>
  <c r="CE113" i="4"/>
  <c r="AN132" i="4"/>
  <c r="CE132" i="4"/>
  <c r="CE312" i="4"/>
  <c r="AN312" i="4"/>
  <c r="AQ51" i="4"/>
  <c r="CF51" i="4"/>
  <c r="AQ93" i="4"/>
  <c r="CF93" i="4"/>
  <c r="AT7" i="4"/>
  <c r="CG7" i="4"/>
  <c r="AT32" i="4"/>
  <c r="CG32" i="4"/>
  <c r="AT95" i="4"/>
  <c r="CG95" i="4"/>
  <c r="CG131" i="4"/>
  <c r="AT131" i="4"/>
  <c r="CI34" i="4"/>
  <c r="AZ93" i="4"/>
  <c r="CI114" i="4"/>
  <c r="CI182" i="4"/>
  <c r="AZ211" i="4"/>
  <c r="AZ232" i="4"/>
  <c r="CI280" i="4"/>
  <c r="BC119" i="4"/>
  <c r="CJ119" i="4"/>
  <c r="M15" i="4"/>
  <c r="V16" i="4"/>
  <c r="BY16" i="4"/>
  <c r="Y15" i="4"/>
  <c r="AK15" i="4"/>
  <c r="CD15" i="4"/>
  <c r="AN14" i="4"/>
  <c r="CE14" i="4"/>
  <c r="AZ14" i="4"/>
  <c r="M156" i="4"/>
  <c r="BV156" i="4"/>
  <c r="P33" i="4"/>
  <c r="BW33" i="4"/>
  <c r="P113" i="4"/>
  <c r="BW113" i="4"/>
  <c r="P117" i="4"/>
  <c r="BW117" i="4"/>
  <c r="P132" i="4"/>
  <c r="BW132" i="4"/>
  <c r="P136" i="4"/>
  <c r="BW136" i="4"/>
  <c r="BW324" i="4"/>
  <c r="P324" i="4"/>
  <c r="S6" i="4"/>
  <c r="BX6" i="4"/>
  <c r="BX10" i="4"/>
  <c r="S10" i="4"/>
  <c r="S51" i="4"/>
  <c r="BX51" i="4"/>
  <c r="S55" i="4"/>
  <c r="BX55" i="4"/>
  <c r="S74" i="4"/>
  <c r="BX74" i="4"/>
  <c r="S93" i="4"/>
  <c r="BX93" i="4"/>
  <c r="S97" i="4"/>
  <c r="BX97" i="4"/>
  <c r="BX178" i="4"/>
  <c r="S178" i="4"/>
  <c r="V7" i="4"/>
  <c r="BY7" i="4"/>
  <c r="V32" i="4"/>
  <c r="BY32" i="4"/>
  <c r="V36" i="4"/>
  <c r="BY36" i="4"/>
  <c r="V72" i="4"/>
  <c r="BY72" i="4"/>
  <c r="V91" i="4"/>
  <c r="BY91" i="4"/>
  <c r="V116" i="4"/>
  <c r="BY116" i="4"/>
  <c r="V135" i="4"/>
  <c r="BY135" i="4"/>
  <c r="BY164" i="4"/>
  <c r="V164" i="4"/>
  <c r="BY290" i="4"/>
  <c r="V290" i="4"/>
  <c r="Y9" i="4"/>
  <c r="BZ9" i="4"/>
  <c r="Y33" i="4"/>
  <c r="Y50" i="4"/>
  <c r="BZ50" i="4"/>
  <c r="BZ54" i="4"/>
  <c r="BZ73" i="4"/>
  <c r="Y92" i="4"/>
  <c r="BZ92" i="4"/>
  <c r="Y96" i="4"/>
  <c r="BZ96" i="4"/>
  <c r="Y113" i="4"/>
  <c r="BZ113" i="4"/>
  <c r="Y117" i="4"/>
  <c r="Y132" i="4"/>
  <c r="Y136" i="4"/>
  <c r="BZ136" i="4"/>
  <c r="BZ153" i="4"/>
  <c r="BZ157" i="4"/>
  <c r="BZ165" i="4"/>
  <c r="BZ169" i="4"/>
  <c r="Y169" i="4"/>
  <c r="BZ177" i="4"/>
  <c r="BZ185" i="4"/>
  <c r="Y185" i="4"/>
  <c r="BZ189" i="4"/>
  <c r="BZ256" i="4"/>
  <c r="Y256" i="4"/>
  <c r="BZ283" i="4"/>
  <c r="Y312" i="4"/>
  <c r="BZ320" i="4"/>
  <c r="AE7" i="4"/>
  <c r="CB7" i="4"/>
  <c r="AE35" i="4"/>
  <c r="CB35" i="4"/>
  <c r="AE52" i="4"/>
  <c r="CB52" i="4"/>
  <c r="AE71" i="4"/>
  <c r="CB71" i="4"/>
  <c r="AE94" i="4"/>
  <c r="CB94" i="4"/>
  <c r="AE115" i="4"/>
  <c r="CB115" i="4"/>
  <c r="AE134" i="4"/>
  <c r="CB134" i="4"/>
  <c r="CB179" i="4"/>
  <c r="AE179" i="4"/>
  <c r="AH12" i="4"/>
  <c r="CC12" i="4"/>
  <c r="CI8" i="4"/>
  <c r="AZ12" i="4"/>
  <c r="CI12" i="4"/>
  <c r="CI53" i="4"/>
  <c r="AZ72" i="4"/>
  <c r="CI72" i="4"/>
  <c r="CI91" i="4"/>
  <c r="CI95" i="4"/>
  <c r="CI112" i="4"/>
  <c r="CI116" i="4"/>
  <c r="AZ116" i="4"/>
  <c r="AZ131" i="4"/>
  <c r="CI135" i="4"/>
  <c r="CI152" i="4"/>
  <c r="CI164" i="4"/>
  <c r="CI172" i="4"/>
  <c r="CK10" i="4"/>
  <c r="BF10" i="4"/>
  <c r="CK35" i="4"/>
  <c r="BF35" i="4"/>
  <c r="BF94" i="4"/>
  <c r="CK94" i="4"/>
  <c r="BF119" i="4"/>
  <c r="CK119" i="4"/>
  <c r="CK217" i="4"/>
  <c r="BF217" i="4"/>
  <c r="BI12" i="4"/>
  <c r="CL12" i="4"/>
  <c r="BI112" i="4"/>
  <c r="CL112" i="4"/>
  <c r="BI116" i="4"/>
  <c r="CL116" i="4"/>
  <c r="BI135" i="4"/>
  <c r="CL135" i="4"/>
  <c r="CL152" i="4"/>
  <c r="BI152" i="4"/>
  <c r="V111" i="4"/>
  <c r="AB256" i="4"/>
  <c r="AB316" i="4"/>
  <c r="AN182" i="4"/>
  <c r="AQ94" i="4"/>
  <c r="BF211" i="4"/>
  <c r="P165" i="4"/>
  <c r="P256" i="4"/>
  <c r="S232" i="4"/>
  <c r="Y164" i="4"/>
  <c r="Y178" i="4"/>
  <c r="Y234" i="4"/>
  <c r="AB151" i="4"/>
  <c r="AB211" i="4"/>
  <c r="AE211" i="4"/>
  <c r="AE325" i="4"/>
  <c r="AH151" i="4"/>
  <c r="AN30" i="4"/>
  <c r="AN232" i="4"/>
  <c r="AQ173" i="4"/>
  <c r="AT152" i="4"/>
  <c r="AZ152" i="4"/>
  <c r="BC151" i="4"/>
  <c r="BF151" i="4"/>
  <c r="BI169" i="4"/>
  <c r="BZ323" i="4"/>
  <c r="J323" i="4" s="1"/>
  <c r="F56" i="21" s="1"/>
  <c r="BX256" i="4"/>
  <c r="BZ176" i="4"/>
  <c r="CC152" i="4"/>
  <c r="CF115" i="4"/>
  <c r="CD113" i="4"/>
  <c r="CF111" i="4"/>
  <c r="CF94" i="4"/>
  <c r="CE74" i="4"/>
  <c r="AE256" i="4"/>
  <c r="AE312" i="4"/>
  <c r="AH71" i="4"/>
  <c r="AK278" i="4"/>
  <c r="AN33" i="4"/>
  <c r="AQ178" i="4"/>
  <c r="AT116" i="4"/>
  <c r="AW33" i="4"/>
  <c r="AW169" i="4"/>
  <c r="AW256" i="4"/>
  <c r="AW312" i="4"/>
  <c r="BC7" i="4"/>
  <c r="BC111" i="4"/>
  <c r="M178" i="4"/>
  <c r="M30" i="4"/>
  <c r="P164" i="4"/>
  <c r="P253" i="4"/>
  <c r="Y111" i="4"/>
  <c r="Y217" i="4"/>
  <c r="Y320" i="4"/>
  <c r="AE151" i="4"/>
  <c r="AH14" i="4"/>
  <c r="AK111" i="4"/>
  <c r="AK165" i="4"/>
  <c r="AK256" i="4"/>
  <c r="AN283" i="4"/>
  <c r="AQ232" i="4"/>
  <c r="AT151" i="4"/>
  <c r="AW30" i="4"/>
  <c r="AZ151" i="4"/>
  <c r="AZ272" i="4"/>
  <c r="BC211" i="4"/>
  <c r="BF178" i="4"/>
  <c r="BI165" i="4"/>
  <c r="BZ290" i="4"/>
  <c r="BZ285" i="4"/>
  <c r="CI284" i="4"/>
  <c r="BZ282" i="4"/>
  <c r="BZ277" i="4"/>
  <c r="CC253" i="4"/>
  <c r="CF217" i="4"/>
  <c r="BZ213" i="4"/>
  <c r="CF211" i="4"/>
  <c r="BZ187" i="4"/>
  <c r="CB186" i="4"/>
  <c r="BV183" i="4"/>
  <c r="AW15" i="4"/>
  <c r="BC35" i="4"/>
  <c r="BI31" i="4"/>
  <c r="BC163" i="4"/>
  <c r="AT168" i="4"/>
  <c r="AB189" i="4"/>
  <c r="AE185" i="4"/>
  <c r="AN236" i="4"/>
  <c r="AB290" i="4"/>
  <c r="AT282" i="4"/>
  <c r="Y323" i="4"/>
  <c r="AB260" i="4"/>
  <c r="M160" i="4"/>
  <c r="M278" i="4"/>
  <c r="V11" i="4"/>
  <c r="V53" i="4"/>
  <c r="V95" i="4"/>
  <c r="V112" i="4"/>
  <c r="V253" i="4"/>
  <c r="Y5" i="4"/>
  <c r="AB6" i="4"/>
  <c r="AE11" i="4"/>
  <c r="AE31" i="4"/>
  <c r="AE75" i="4"/>
  <c r="AE119" i="4"/>
  <c r="AE217" i="4"/>
  <c r="AT211" i="4"/>
  <c r="AW11" i="4"/>
  <c r="AW71" i="4"/>
  <c r="AW111" i="4"/>
  <c r="AW119" i="4"/>
  <c r="AW217" i="4"/>
  <c r="AZ253" i="4"/>
  <c r="BC165" i="4"/>
  <c r="BC275" i="4"/>
  <c r="BC312" i="4"/>
  <c r="BI327" i="4"/>
  <c r="M253" i="4"/>
  <c r="M187" i="4"/>
  <c r="M131" i="4"/>
  <c r="P151" i="4"/>
  <c r="P173" i="4"/>
  <c r="P217" i="4"/>
  <c r="P312" i="4"/>
  <c r="S131" i="4"/>
  <c r="S166" i="4"/>
  <c r="S183" i="4"/>
  <c r="S233" i="4"/>
  <c r="S317" i="4"/>
  <c r="V10" i="4"/>
  <c r="V152" i="4"/>
  <c r="V211" i="4"/>
  <c r="V233" i="4"/>
  <c r="V274" i="4"/>
  <c r="Y10" i="4"/>
  <c r="Y152" i="4"/>
  <c r="Y165" i="4"/>
  <c r="Y211" i="4"/>
  <c r="Y252" i="4"/>
  <c r="Y283" i="4"/>
  <c r="AE111" i="4"/>
  <c r="AE178" i="4"/>
  <c r="AE232" i="4"/>
  <c r="AE276" i="4"/>
  <c r="AH74" i="4"/>
  <c r="AH187" i="4"/>
  <c r="AH256" i="4"/>
  <c r="AK32" i="4"/>
  <c r="AK152" i="4"/>
  <c r="AK179" i="4"/>
  <c r="AK232" i="4"/>
  <c r="AK312" i="4"/>
  <c r="AN111" i="4"/>
  <c r="AN178" i="4"/>
  <c r="AN256" i="4"/>
  <c r="AQ131" i="4"/>
  <c r="AQ179" i="4"/>
  <c r="AQ272" i="4"/>
  <c r="AT30" i="4"/>
  <c r="AT165" i="4"/>
  <c r="AT256" i="4"/>
  <c r="AW178" i="4"/>
  <c r="AZ164" i="4"/>
  <c r="AZ252" i="4"/>
  <c r="BC3" i="4"/>
  <c r="BC253" i="4"/>
  <c r="BF3" i="4"/>
  <c r="BF152" i="4"/>
  <c r="BF232" i="4"/>
  <c r="BI131" i="4"/>
  <c r="BI179" i="4"/>
  <c r="BX3" i="4"/>
  <c r="CB3" i="4"/>
  <c r="CI319" i="4"/>
  <c r="BZ312" i="4"/>
  <c r="CI288" i="4"/>
  <c r="CB288" i="4"/>
  <c r="BZ286" i="4"/>
  <c r="CJ275" i="4"/>
  <c r="CI259" i="4"/>
  <c r="CJ256" i="4"/>
  <c r="BY253" i="4"/>
  <c r="BZ235" i="4"/>
  <c r="CI234" i="4"/>
  <c r="BV234" i="4"/>
  <c r="CI232" i="4"/>
  <c r="BV219" i="4"/>
  <c r="CB217" i="4"/>
  <c r="BV217" i="4"/>
  <c r="BZ214" i="4"/>
  <c r="CD213" i="4"/>
  <c r="BV213" i="4"/>
  <c r="CI211" i="4"/>
  <c r="BZ188" i="4"/>
  <c r="CD187" i="4"/>
  <c r="CJ177" i="4"/>
  <c r="CI168" i="4"/>
  <c r="I168" i="4" s="1"/>
  <c r="E28" i="16" s="1"/>
  <c r="BZ167" i="4"/>
  <c r="CJ165" i="4"/>
  <c r="BV165" i="4"/>
  <c r="BZ161" i="4"/>
  <c r="CI156" i="4"/>
  <c r="BZ155" i="4"/>
  <c r="BY151" i="4"/>
  <c r="BZ134" i="4"/>
  <c r="BZ132" i="4"/>
  <c r="CB119" i="4"/>
  <c r="BZ117" i="4"/>
  <c r="BY112" i="4"/>
  <c r="BZ111" i="4"/>
  <c r="CC97" i="4"/>
  <c r="CC91" i="4"/>
  <c r="CB75" i="4"/>
  <c r="CC71" i="4"/>
  <c r="CC51" i="4"/>
  <c r="CE33" i="4"/>
  <c r="CG15" i="4"/>
  <c r="CF7" i="4"/>
  <c r="V15" i="4"/>
  <c r="BY15" i="4"/>
  <c r="AH15" i="4"/>
  <c r="CC15" i="4"/>
  <c r="BV151" i="4"/>
  <c r="M151" i="4"/>
  <c r="BV179" i="4"/>
  <c r="M179" i="4"/>
  <c r="M233" i="4"/>
  <c r="BV233" i="4"/>
  <c r="BX165" i="4"/>
  <c r="S165" i="4"/>
  <c r="V52" i="4"/>
  <c r="BY52" i="4"/>
  <c r="V94" i="4"/>
  <c r="BY94" i="4"/>
  <c r="BY217" i="4"/>
  <c r="V217" i="4"/>
  <c r="BZ4" i="4"/>
  <c r="Y32" i="4"/>
  <c r="BZ32" i="4"/>
  <c r="BZ72" i="4"/>
  <c r="Y112" i="4"/>
  <c r="BZ112" i="4"/>
  <c r="BZ131" i="4"/>
  <c r="Y131" i="4"/>
  <c r="BZ160" i="4"/>
  <c r="Y160" i="4"/>
  <c r="AE55" i="4"/>
  <c r="CB55" i="4"/>
  <c r="AE93" i="4"/>
  <c r="CB93" i="4"/>
  <c r="AH32" i="4"/>
  <c r="CC32" i="4"/>
  <c r="AH53" i="4"/>
  <c r="CC53" i="4"/>
  <c r="AH112" i="4"/>
  <c r="CC112" i="4"/>
  <c r="AK5" i="4"/>
  <c r="CD5" i="4"/>
  <c r="AK33" i="4"/>
  <c r="CD33" i="4"/>
  <c r="AK132" i="4"/>
  <c r="CD132" i="4"/>
  <c r="AN6" i="4"/>
  <c r="CE6" i="4"/>
  <c r="AN211" i="4"/>
  <c r="CE211" i="4"/>
  <c r="AQ31" i="4"/>
  <c r="CF31" i="4"/>
  <c r="AQ35" i="4"/>
  <c r="CF35" i="4"/>
  <c r="AQ75" i="4"/>
  <c r="CF75" i="4"/>
  <c r="AQ119" i="4"/>
  <c r="CF119" i="4"/>
  <c r="CF151" i="4"/>
  <c r="AQ151" i="4"/>
  <c r="AT12" i="4"/>
  <c r="CG12" i="4"/>
  <c r="CK272" i="4"/>
  <c r="BF272" i="4"/>
  <c r="CL94" i="4"/>
  <c r="BI94" i="4"/>
  <c r="BI134" i="4"/>
  <c r="CL134" i="4"/>
  <c r="CL151" i="4"/>
  <c r="BI151" i="4"/>
  <c r="AT14" i="4"/>
  <c r="CG14" i="4"/>
  <c r="BC15" i="4"/>
  <c r="CJ15" i="4"/>
  <c r="BZ7" i="4"/>
  <c r="BZ31" i="4"/>
  <c r="BZ35" i="4"/>
  <c r="BZ52" i="4"/>
  <c r="BZ75" i="4"/>
  <c r="BZ94" i="4"/>
  <c r="BZ115" i="4"/>
  <c r="AH31" i="4"/>
  <c r="CC31" i="4"/>
  <c r="AH52" i="4"/>
  <c r="CC52" i="4"/>
  <c r="AK53" i="4"/>
  <c r="CD53" i="4"/>
  <c r="AK116" i="4"/>
  <c r="CD116" i="4"/>
  <c r="AK135" i="4"/>
  <c r="CD135" i="4"/>
  <c r="AN9" i="4"/>
  <c r="CE9" i="4"/>
  <c r="AN117" i="4"/>
  <c r="CE117" i="4"/>
  <c r="AN136" i="4"/>
  <c r="CE136" i="4"/>
  <c r="CE165" i="4"/>
  <c r="AN165" i="4"/>
  <c r="CE279" i="4"/>
  <c r="AN279" i="4"/>
  <c r="AQ6" i="4"/>
  <c r="CF6" i="4"/>
  <c r="CF10" i="4"/>
  <c r="AQ10" i="4"/>
  <c r="AQ55" i="4"/>
  <c r="CF55" i="4"/>
  <c r="AQ74" i="4"/>
  <c r="CF74" i="4"/>
  <c r="AQ97" i="4"/>
  <c r="CF97" i="4"/>
  <c r="AT11" i="4"/>
  <c r="CG11" i="4"/>
  <c r="AT36" i="4"/>
  <c r="CG36" i="4"/>
  <c r="AT53" i="4"/>
  <c r="CG53" i="4"/>
  <c r="AT91" i="4"/>
  <c r="CG91" i="4"/>
  <c r="AT112" i="4"/>
  <c r="CG112" i="4"/>
  <c r="AT253" i="4"/>
  <c r="CG253" i="4"/>
  <c r="CI1" i="4"/>
  <c r="AZ6" i="4"/>
  <c r="CI30" i="4"/>
  <c r="AZ30" i="4"/>
  <c r="AZ51" i="4"/>
  <c r="CI51" i="4"/>
  <c r="AZ74" i="4"/>
  <c r="CI74" i="4"/>
  <c r="AZ97" i="4"/>
  <c r="CI97" i="4"/>
  <c r="CI133" i="4"/>
  <c r="CI162" i="4"/>
  <c r="CI170" i="4"/>
  <c r="CI186" i="4"/>
  <c r="CI236" i="4"/>
  <c r="CI317" i="4"/>
  <c r="BC11" i="4"/>
  <c r="CJ11" i="4"/>
  <c r="BC115" i="4"/>
  <c r="CJ115" i="4"/>
  <c r="BF12" i="4"/>
  <c r="CK12" i="4"/>
  <c r="P15" i="4"/>
  <c r="BW15" i="4"/>
  <c r="S14" i="4"/>
  <c r="BX14" i="4"/>
  <c r="V13" i="4"/>
  <c r="BY13" i="4"/>
  <c r="V17" i="4"/>
  <c r="BY17" i="4"/>
  <c r="AE14" i="4"/>
  <c r="CB14" i="4"/>
  <c r="AH13" i="4"/>
  <c r="CC13" i="4"/>
  <c r="AH17" i="4"/>
  <c r="CC17" i="4"/>
  <c r="AN15" i="4"/>
  <c r="CE15" i="4"/>
  <c r="AQ14" i="4"/>
  <c r="CF14" i="4"/>
  <c r="AT13" i="4"/>
  <c r="CG13" i="4"/>
  <c r="AT17" i="4"/>
  <c r="CG17" i="4"/>
  <c r="AZ15" i="4"/>
  <c r="CI15" i="4"/>
  <c r="BF13" i="4"/>
  <c r="CK13" i="4"/>
  <c r="BF17" i="4"/>
  <c r="CK17" i="4"/>
  <c r="M153" i="4"/>
  <c r="BV153" i="4"/>
  <c r="M157" i="4"/>
  <c r="BV157" i="4"/>
  <c r="M161" i="4"/>
  <c r="BV161" i="4"/>
  <c r="M169" i="4"/>
  <c r="BV169" i="4"/>
  <c r="M173" i="4"/>
  <c r="BV173" i="4"/>
  <c r="M181" i="4"/>
  <c r="BV181" i="4"/>
  <c r="M185" i="4"/>
  <c r="BV185" i="4"/>
  <c r="M260" i="4"/>
  <c r="BV260" i="4"/>
  <c r="M287" i="4"/>
  <c r="BV287" i="4"/>
  <c r="M324" i="4"/>
  <c r="BV324" i="4"/>
  <c r="P6" i="4"/>
  <c r="BW6" i="4"/>
  <c r="P51" i="4"/>
  <c r="BW51" i="4"/>
  <c r="P55" i="4"/>
  <c r="BW55" i="4"/>
  <c r="P74" i="4"/>
  <c r="BW74" i="4"/>
  <c r="P93" i="4"/>
  <c r="BW93" i="4"/>
  <c r="P97" i="4"/>
  <c r="BW97" i="4"/>
  <c r="P133" i="4"/>
  <c r="BW133" i="4"/>
  <c r="P137" i="4"/>
  <c r="BW137" i="4"/>
  <c r="S7" i="4"/>
  <c r="BX7" i="4"/>
  <c r="S11" i="4"/>
  <c r="BX11" i="4"/>
  <c r="S31" i="4"/>
  <c r="BX31" i="4"/>
  <c r="S52" i="4"/>
  <c r="BX52" i="4"/>
  <c r="S71" i="4"/>
  <c r="BX71" i="4"/>
  <c r="S75" i="4"/>
  <c r="BX75" i="4"/>
  <c r="S119" i="4"/>
  <c r="BX119" i="4"/>
  <c r="S134" i="4"/>
  <c r="BX134" i="4"/>
  <c r="BX151" i="4"/>
  <c r="S151" i="4"/>
  <c r="BX212" i="4"/>
  <c r="S212" i="4"/>
  <c r="BX258" i="4"/>
  <c r="S258" i="4"/>
  <c r="V4" i="4"/>
  <c r="BY4" i="4"/>
  <c r="V12" i="4"/>
  <c r="BY12" i="4"/>
  <c r="CD7" i="4"/>
  <c r="AK7" i="4"/>
  <c r="CD75" i="4"/>
  <c r="AK75" i="4"/>
  <c r="AN32" i="4"/>
  <c r="CE32" i="4"/>
  <c r="AN116" i="4"/>
  <c r="CE116" i="4"/>
  <c r="CE131" i="4"/>
  <c r="AN131" i="4"/>
  <c r="CF33" i="4"/>
  <c r="AQ33" i="4"/>
  <c r="AQ256" i="4"/>
  <c r="CF256" i="4"/>
  <c r="AT71" i="4"/>
  <c r="CG71" i="4"/>
  <c r="AT75" i="4"/>
  <c r="CG75" i="4"/>
  <c r="AT94" i="4"/>
  <c r="CG94" i="4"/>
  <c r="AT111" i="4"/>
  <c r="CG111" i="4"/>
  <c r="CG252" i="4"/>
  <c r="AT252" i="4"/>
  <c r="CI5" i="4"/>
  <c r="CI33" i="4"/>
  <c r="CI92" i="4"/>
  <c r="CI96" i="4"/>
  <c r="AZ113" i="4"/>
  <c r="AZ117" i="4"/>
  <c r="CI117" i="4"/>
  <c r="AZ132" i="4"/>
  <c r="CI132" i="4"/>
  <c r="AZ136" i="4"/>
  <c r="CI136" i="4"/>
  <c r="CI157" i="4"/>
  <c r="CI165" i="4"/>
  <c r="AZ165" i="4"/>
  <c r="CI169" i="4"/>
  <c r="CI177" i="4"/>
  <c r="AZ177" i="4"/>
  <c r="CI219" i="4"/>
  <c r="CI275" i="4"/>
  <c r="CI312" i="4"/>
  <c r="AZ312" i="4"/>
  <c r="CI320" i="4"/>
  <c r="AZ320" i="4"/>
  <c r="BC6" i="4"/>
  <c r="CJ6" i="4"/>
  <c r="CJ30" i="4"/>
  <c r="BC30" i="4"/>
  <c r="BC93" i="4"/>
  <c r="CJ93" i="4"/>
  <c r="BC97" i="4"/>
  <c r="CJ97" i="4"/>
  <c r="BF7" i="4"/>
  <c r="CK7" i="4"/>
  <c r="BF95" i="4"/>
  <c r="CK95" i="4"/>
  <c r="BF116" i="4"/>
  <c r="CK116" i="4"/>
  <c r="CK131" i="4"/>
  <c r="BF131" i="4"/>
  <c r="BF135" i="4"/>
  <c r="CK135" i="4"/>
  <c r="CK164" i="4"/>
  <c r="BF164" i="4"/>
  <c r="BI9" i="4"/>
  <c r="CL9" i="4"/>
  <c r="BI113" i="4"/>
  <c r="CL113" i="4"/>
  <c r="BI132" i="4"/>
  <c r="CL132" i="4"/>
  <c r="BI136" i="4"/>
  <c r="CL136" i="4"/>
  <c r="CL177" i="4"/>
  <c r="BI177" i="4"/>
  <c r="M212" i="4"/>
  <c r="V75" i="4"/>
  <c r="AQ71" i="4"/>
  <c r="AW211" i="4"/>
  <c r="M258" i="4"/>
  <c r="M211" i="4"/>
  <c r="M152" i="4"/>
  <c r="P131" i="4"/>
  <c r="P211" i="4"/>
  <c r="P287" i="4"/>
  <c r="S111" i="4"/>
  <c r="S182" i="4"/>
  <c r="S257" i="4"/>
  <c r="S312" i="4"/>
  <c r="V178" i="4"/>
  <c r="V232" i="4"/>
  <c r="Y151" i="4"/>
  <c r="AB257" i="4"/>
  <c r="AE272" i="4"/>
  <c r="AH178" i="4"/>
  <c r="AK178" i="4"/>
  <c r="AN321" i="4"/>
  <c r="AT232" i="4"/>
  <c r="BF312" i="4"/>
  <c r="BI111" i="4"/>
  <c r="CE272" i="4"/>
  <c r="BZ253" i="4"/>
  <c r="BV252" i="4"/>
  <c r="CL217" i="4"/>
  <c r="CK211" i="4"/>
  <c r="BZ156" i="4"/>
  <c r="CD136" i="4"/>
  <c r="CC131" i="4"/>
  <c r="CD117" i="4"/>
  <c r="CE97" i="4"/>
  <c r="CC95" i="4"/>
  <c r="CF71" i="4"/>
  <c r="S15" i="4"/>
  <c r="AH94" i="4"/>
  <c r="AT135" i="4"/>
  <c r="AW16" i="4"/>
  <c r="BC94" i="4"/>
  <c r="M232" i="4"/>
  <c r="P111" i="4"/>
  <c r="S30" i="4"/>
  <c r="S177" i="4"/>
  <c r="V256" i="4"/>
  <c r="AB111" i="4"/>
  <c r="AB182" i="4"/>
  <c r="AE10" i="4"/>
  <c r="AE170" i="4"/>
  <c r="AE321" i="4"/>
  <c r="AH232" i="4"/>
  <c r="AN219" i="4"/>
  <c r="AQ30" i="4"/>
  <c r="AQ165" i="4"/>
  <c r="AT312" i="4"/>
  <c r="BF111" i="4"/>
  <c r="BI30" i="4"/>
  <c r="BI232" i="4"/>
  <c r="BV3" i="4"/>
  <c r="CG3" i="4"/>
  <c r="CI313" i="4"/>
  <c r="CD278" i="4"/>
  <c r="CL252" i="4"/>
  <c r="CI215" i="4"/>
  <c r="BV212" i="4"/>
  <c r="CE182" i="4"/>
  <c r="CF178" i="4"/>
  <c r="CG164" i="4"/>
  <c r="CI158" i="4"/>
  <c r="CG135" i="4"/>
  <c r="CJ134" i="4"/>
  <c r="CI118" i="4"/>
  <c r="CG116" i="4"/>
  <c r="CJ111" i="4"/>
  <c r="CJ94" i="4"/>
  <c r="CI93" i="4"/>
  <c r="CI55" i="4"/>
  <c r="BX15" i="4"/>
  <c r="AB15" i="4"/>
  <c r="M189" i="4"/>
  <c r="M256" i="4"/>
  <c r="M275" i="4"/>
  <c r="M283" i="4"/>
  <c r="M316" i="4"/>
  <c r="M320" i="4"/>
  <c r="P30" i="4"/>
  <c r="P114" i="4"/>
  <c r="P182" i="4"/>
  <c r="P272" i="4"/>
  <c r="S35" i="4"/>
  <c r="S94" i="4"/>
  <c r="S115" i="4"/>
  <c r="S252" i="4"/>
  <c r="AB3" i="4"/>
  <c r="AB217" i="4"/>
  <c r="AH211" i="4"/>
  <c r="AK52" i="4"/>
  <c r="AK151" i="4"/>
  <c r="AK252" i="4"/>
  <c r="AN152" i="4"/>
  <c r="AN253" i="4"/>
  <c r="AQ177" i="4"/>
  <c r="AT52" i="4"/>
  <c r="AT119" i="4"/>
  <c r="AW12" i="4"/>
  <c r="AW32" i="4"/>
  <c r="AW36" i="4"/>
  <c r="AW112" i="4"/>
  <c r="AW116" i="4"/>
  <c r="AW135" i="4"/>
  <c r="AW152" i="4"/>
  <c r="BC178" i="4"/>
  <c r="BC232" i="4"/>
  <c r="BF11" i="4"/>
  <c r="BF91" i="4"/>
  <c r="BF112" i="4"/>
  <c r="BF253" i="4"/>
  <c r="BI5" i="4"/>
  <c r="BI256" i="4"/>
  <c r="BI316" i="4"/>
  <c r="M182" i="4"/>
  <c r="M111" i="4"/>
  <c r="P157" i="4"/>
  <c r="P177" i="4"/>
  <c r="P232" i="4"/>
  <c r="P279" i="4"/>
  <c r="P316" i="4"/>
  <c r="S276" i="4"/>
  <c r="S325" i="4"/>
  <c r="V30" i="4"/>
  <c r="V212" i="4"/>
  <c r="V252" i="4"/>
  <c r="Y153" i="4"/>
  <c r="Y173" i="4"/>
  <c r="Y213" i="4"/>
  <c r="Y253" i="4"/>
  <c r="Y316" i="4"/>
  <c r="AE165" i="4"/>
  <c r="AE252" i="4"/>
  <c r="AH10" i="4"/>
  <c r="AH111" i="4"/>
  <c r="AH164" i="4"/>
  <c r="AH217" i="4"/>
  <c r="AH258" i="4"/>
  <c r="AK3" i="4"/>
  <c r="AK91" i="4"/>
  <c r="AK164" i="4"/>
  <c r="AK253" i="4"/>
  <c r="AQ3" i="4"/>
  <c r="AQ312" i="4"/>
  <c r="AT97" i="4"/>
  <c r="AT178" i="4"/>
  <c r="AZ178" i="4"/>
  <c r="AZ256" i="4"/>
  <c r="BC10" i="4"/>
  <c r="BF30" i="4"/>
  <c r="BF252" i="4"/>
  <c r="BI3" i="4"/>
  <c r="BI164" i="4"/>
  <c r="BI312" i="4"/>
  <c r="BZ324" i="4"/>
  <c r="CI321" i="4"/>
  <c r="BZ319" i="4"/>
  <c r="BZ314" i="4"/>
  <c r="BV279" i="4"/>
  <c r="BZ275" i="4"/>
  <c r="CI272" i="4"/>
  <c r="CB256" i="4"/>
  <c r="CK253" i="4"/>
  <c r="CF252" i="4"/>
  <c r="CI213" i="4"/>
  <c r="CG211" i="4"/>
  <c r="BV189" i="4"/>
  <c r="BZ184" i="4"/>
  <c r="BW182" i="4"/>
  <c r="BZ179" i="4"/>
  <c r="CI178" i="4"/>
  <c r="CF177" i="4"/>
  <c r="CI173" i="4"/>
  <c r="BW170" i="4"/>
  <c r="CI154" i="4"/>
  <c r="CL117" i="4"/>
  <c r="BW114" i="4"/>
  <c r="CK112" i="4"/>
  <c r="BY111" i="4"/>
  <c r="BY95" i="4"/>
  <c r="BX94" i="4"/>
  <c r="BY75" i="4"/>
  <c r="BZ71" i="4"/>
  <c r="BY53" i="4"/>
  <c r="BZ33" i="4"/>
  <c r="CB31" i="4"/>
  <c r="BZ15" i="4"/>
  <c r="CB11" i="4"/>
  <c r="CC7" i="4"/>
  <c r="M166" i="4"/>
  <c r="BV166" i="4"/>
  <c r="M215" i="4"/>
  <c r="BV215" i="4"/>
  <c r="M236" i="4"/>
  <c r="BV236" i="4"/>
  <c r="M257" i="4"/>
  <c r="BV257" i="4"/>
  <c r="M276" i="4"/>
  <c r="BV276" i="4"/>
  <c r="M280" i="4"/>
  <c r="BV280" i="4"/>
  <c r="M313" i="4"/>
  <c r="BV313" i="4"/>
  <c r="M325" i="4"/>
  <c r="BV325" i="4"/>
  <c r="BZ30" i="4"/>
  <c r="BZ74" i="4"/>
  <c r="BZ97" i="4"/>
  <c r="BZ154" i="4"/>
  <c r="BZ162" i="4"/>
  <c r="BZ170" i="4"/>
  <c r="CF152" i="4"/>
  <c r="AQ152" i="4"/>
  <c r="CI7" i="4"/>
  <c r="CI11" i="4"/>
  <c r="CI52" i="4"/>
  <c r="CI71" i="4"/>
  <c r="CI94" i="4"/>
  <c r="CI111" i="4"/>
  <c r="CI119" i="4"/>
  <c r="CI134" i="4"/>
  <c r="CI151" i="4"/>
  <c r="BC51" i="4"/>
  <c r="BF74" i="4"/>
  <c r="AQ117" i="4"/>
  <c r="BC136" i="4"/>
  <c r="AN161" i="4"/>
  <c r="AE157" i="4"/>
  <c r="BC153" i="4"/>
  <c r="AZ174" i="4"/>
  <c r="AN170" i="4"/>
  <c r="V166" i="4"/>
  <c r="Y187" i="4"/>
  <c r="AK183" i="4"/>
  <c r="AW179" i="4"/>
  <c r="BI213" i="4"/>
  <c r="AE219" i="4"/>
  <c r="AB234" i="4"/>
  <c r="AZ276" i="4"/>
  <c r="AE279" i="4"/>
  <c r="AT288" i="4"/>
  <c r="V284" i="4"/>
  <c r="V280" i="4"/>
  <c r="AZ325" i="4"/>
  <c r="V321" i="4"/>
  <c r="AH317" i="4"/>
  <c r="BC313" i="4"/>
  <c r="Y258" i="4"/>
  <c r="M154" i="4"/>
  <c r="M186" i="4"/>
  <c r="AN252" i="4"/>
  <c r="BC152" i="4"/>
  <c r="BF165" i="4"/>
  <c r="M288" i="4"/>
  <c r="M170" i="4"/>
  <c r="M10" i="4"/>
  <c r="P252" i="4"/>
  <c r="Y232" i="4"/>
  <c r="AE152" i="4"/>
  <c r="AH165" i="4"/>
  <c r="AH312" i="4"/>
  <c r="AK211" i="4"/>
  <c r="AT177" i="4"/>
  <c r="AZ3" i="4"/>
  <c r="BI10" i="4"/>
  <c r="BI178" i="4"/>
  <c r="CK165" i="4"/>
  <c r="CJ152" i="4"/>
  <c r="P34" i="4"/>
  <c r="Y73" i="4"/>
  <c r="S17" i="4"/>
  <c r="AE13" i="4"/>
  <c r="M172" i="4"/>
  <c r="M286" i="4"/>
  <c r="M315" i="4"/>
  <c r="M323" i="4"/>
  <c r="P5" i="4"/>
  <c r="V31" i="4"/>
  <c r="V119" i="4"/>
  <c r="Y53" i="4"/>
  <c r="Y91" i="4"/>
  <c r="AB9" i="4"/>
  <c r="AH115" i="4"/>
  <c r="AK72" i="4"/>
  <c r="AN5" i="4"/>
  <c r="AT31" i="4"/>
  <c r="AT115" i="4"/>
  <c r="AW91" i="4"/>
  <c r="AZ5" i="4"/>
  <c r="BF134" i="4"/>
  <c r="BI95" i="4"/>
  <c r="P215" i="4"/>
  <c r="S155" i="4"/>
  <c r="Y260" i="4"/>
  <c r="AB236" i="4"/>
  <c r="AQ215" i="4"/>
  <c r="BF159" i="4"/>
  <c r="Y14" i="4"/>
  <c r="AN17" i="4"/>
  <c r="AZ17" i="4"/>
  <c r="P4" i="4"/>
  <c r="P8" i="4"/>
  <c r="P12" i="4"/>
  <c r="P32" i="4"/>
  <c r="P36" i="4"/>
  <c r="P53" i="4"/>
  <c r="P72" i="4"/>
  <c r="P91" i="4"/>
  <c r="P95" i="4"/>
  <c r="P112" i="4"/>
  <c r="P116" i="4"/>
  <c r="P135" i="4"/>
  <c r="S5" i="4"/>
  <c r="S9" i="4"/>
  <c r="S16" i="4"/>
  <c r="S33" i="4"/>
  <c r="S50" i="4"/>
  <c r="S54" i="4"/>
  <c r="S73" i="4"/>
  <c r="S92" i="4"/>
  <c r="S96" i="4"/>
  <c r="S113" i="4"/>
  <c r="S117" i="4"/>
  <c r="S132" i="4"/>
  <c r="S136" i="4"/>
  <c r="V6" i="4"/>
  <c r="V34" i="4"/>
  <c r="V51" i="4"/>
  <c r="V55" i="4"/>
  <c r="V74" i="4"/>
  <c r="V93" i="4"/>
  <c r="V97" i="4"/>
  <c r="V114" i="4"/>
  <c r="V118" i="4"/>
  <c r="V133" i="4"/>
  <c r="V137" i="4"/>
  <c r="Y7" i="4"/>
  <c r="Y11" i="4"/>
  <c r="Y31" i="4"/>
  <c r="Y35" i="4"/>
  <c r="Y52" i="4"/>
  <c r="Y71" i="4"/>
  <c r="Y75" i="4"/>
  <c r="Y94" i="4"/>
  <c r="Y115" i="4"/>
  <c r="Y119" i="4"/>
  <c r="Y134" i="4"/>
  <c r="AB4" i="4"/>
  <c r="AB8" i="4"/>
  <c r="AB12" i="4"/>
  <c r="AB32" i="4"/>
  <c r="AB36" i="4"/>
  <c r="AB53" i="4"/>
  <c r="AB72" i="4"/>
  <c r="AB91" i="4"/>
  <c r="AB95" i="4"/>
  <c r="AB112" i="4"/>
  <c r="AB116" i="4"/>
  <c r="AB135" i="4"/>
  <c r="AE5" i="4"/>
  <c r="AE9" i="4"/>
  <c r="AE16" i="4"/>
  <c r="AE33" i="4"/>
  <c r="AE50" i="4"/>
  <c r="AE54" i="4"/>
  <c r="AE73" i="4"/>
  <c r="AE92" i="4"/>
  <c r="AE96" i="4"/>
  <c r="AE113" i="4"/>
  <c r="AE117" i="4"/>
  <c r="AE132" i="4"/>
  <c r="AE136" i="4"/>
  <c r="AH6" i="4"/>
  <c r="AH34" i="4"/>
  <c r="AH55" i="4"/>
  <c r="AH93" i="4"/>
  <c r="AH114" i="4"/>
  <c r="AH137" i="4"/>
  <c r="AK11" i="4"/>
  <c r="AK35" i="4"/>
  <c r="AK71" i="4"/>
  <c r="AK94" i="4"/>
  <c r="AK115" i="4"/>
  <c r="AK134" i="4"/>
  <c r="AN4" i="4"/>
  <c r="AN12" i="4"/>
  <c r="AN36" i="4"/>
  <c r="AN112" i="4"/>
  <c r="AQ5" i="4"/>
  <c r="AQ73" i="4"/>
  <c r="AQ92" i="4"/>
  <c r="AQ132" i="4"/>
  <c r="AQ136" i="4"/>
  <c r="AT51" i="4"/>
  <c r="AT114" i="4"/>
  <c r="AW7" i="4"/>
  <c r="AW75" i="4"/>
  <c r="BC5" i="4"/>
  <c r="BC9" i="4"/>
  <c r="BC92" i="4"/>
  <c r="BF114" i="4"/>
  <c r="BI119" i="4"/>
  <c r="P153" i="4"/>
  <c r="P169" i="4"/>
  <c r="P276" i="4"/>
  <c r="P284" i="4"/>
  <c r="P313" i="4"/>
  <c r="P321" i="4"/>
  <c r="S179" i="4"/>
  <c r="S187" i="4"/>
  <c r="S284" i="4"/>
  <c r="S313" i="4"/>
  <c r="V160" i="4"/>
  <c r="V172" i="4"/>
  <c r="V179" i="4"/>
  <c r="V282" i="4"/>
  <c r="V315" i="4"/>
  <c r="Y157" i="4"/>
  <c r="Y278" i="4"/>
  <c r="AB161" i="4"/>
  <c r="AB169" i="4"/>
  <c r="AB276" i="4"/>
  <c r="AB284" i="4"/>
  <c r="AB313" i="4"/>
  <c r="AB321" i="4"/>
  <c r="AE155" i="4"/>
  <c r="AE183" i="4"/>
  <c r="AE212" i="4"/>
  <c r="AE258" i="4"/>
  <c r="AE284" i="4"/>
  <c r="AE317" i="4"/>
  <c r="AH174" i="4"/>
  <c r="AH186" i="4"/>
  <c r="AH257" i="4"/>
  <c r="AH284" i="4"/>
  <c r="AK233" i="4"/>
  <c r="AK323" i="4"/>
  <c r="AN156" i="4"/>
  <c r="AN213" i="4"/>
  <c r="AN320" i="4"/>
  <c r="AQ233" i="4"/>
  <c r="AQ260" i="4"/>
  <c r="AT159" i="4"/>
  <c r="AT323" i="4"/>
  <c r="AZ282" i="4"/>
  <c r="BC173" i="4"/>
  <c r="BC183" i="4"/>
  <c r="BC233" i="4"/>
  <c r="BC258" i="4"/>
  <c r="BC287" i="4"/>
  <c r="BF215" i="4"/>
  <c r="BF280" i="4"/>
  <c r="BI53" i="4"/>
  <c r="P118" i="4"/>
  <c r="V8" i="4"/>
  <c r="Y54" i="4"/>
  <c r="S13" i="4"/>
  <c r="AE17" i="4"/>
  <c r="AQ17" i="4"/>
  <c r="M168" i="4"/>
  <c r="M176" i="4"/>
  <c r="M274" i="4"/>
  <c r="M282" i="4"/>
  <c r="M290" i="4"/>
  <c r="M319" i="4"/>
  <c r="M327" i="4"/>
  <c r="P9" i="4"/>
  <c r="V35" i="4"/>
  <c r="V115" i="4"/>
  <c r="V134" i="4"/>
  <c r="Y72" i="4"/>
  <c r="Y95" i="4"/>
  <c r="AB5" i="4"/>
  <c r="AH35" i="4"/>
  <c r="AH119" i="4"/>
  <c r="AK95" i="4"/>
  <c r="AW95" i="4"/>
  <c r="P236" i="4"/>
  <c r="V176" i="4"/>
  <c r="V286" i="4"/>
  <c r="Y181" i="4"/>
  <c r="AZ260" i="4"/>
  <c r="BF290" i="4"/>
  <c r="V14" i="4"/>
  <c r="BF14" i="4"/>
  <c r="BI13" i="4"/>
  <c r="P7" i="4"/>
  <c r="P11" i="4"/>
  <c r="P31" i="4"/>
  <c r="P35" i="4"/>
  <c r="P52" i="4"/>
  <c r="P71" i="4"/>
  <c r="P75" i="4"/>
  <c r="P94" i="4"/>
  <c r="P115" i="4"/>
  <c r="P119" i="4"/>
  <c r="P134" i="4"/>
  <c r="S4" i="4"/>
  <c r="S8" i="4"/>
  <c r="S12" i="4"/>
  <c r="S32" i="4"/>
  <c r="S36" i="4"/>
  <c r="S53" i="4"/>
  <c r="S72" i="4"/>
  <c r="S91" i="4"/>
  <c r="S95" i="4"/>
  <c r="S112" i="4"/>
  <c r="S116" i="4"/>
  <c r="S135" i="4"/>
  <c r="V5" i="4"/>
  <c r="V9" i="4"/>
  <c r="V33" i="4"/>
  <c r="V50" i="4"/>
  <c r="V54" i="4"/>
  <c r="V73" i="4"/>
  <c r="V92" i="4"/>
  <c r="V96" i="4"/>
  <c r="V113" i="4"/>
  <c r="V117" i="4"/>
  <c r="V132" i="4"/>
  <c r="V136" i="4"/>
  <c r="Y6" i="4"/>
  <c r="Y34" i="4"/>
  <c r="Y51" i="4"/>
  <c r="Y55" i="4"/>
  <c r="Y74" i="4"/>
  <c r="Y93" i="4"/>
  <c r="Y97" i="4"/>
  <c r="Y114" i="4"/>
  <c r="Y118" i="4"/>
  <c r="Y133" i="4"/>
  <c r="Y137" i="4"/>
  <c r="AB7" i="4"/>
  <c r="AB11" i="4"/>
  <c r="AB31" i="4"/>
  <c r="AB35" i="4"/>
  <c r="AB52" i="4"/>
  <c r="AB71" i="4"/>
  <c r="AB75" i="4"/>
  <c r="AB94" i="4"/>
  <c r="AB115" i="4"/>
  <c r="AB119" i="4"/>
  <c r="AB134" i="4"/>
  <c r="AE4" i="4"/>
  <c r="AE8" i="4"/>
  <c r="AE12" i="4"/>
  <c r="AE32" i="4"/>
  <c r="AE36" i="4"/>
  <c r="AE53" i="4"/>
  <c r="AE72" i="4"/>
  <c r="AE91" i="4"/>
  <c r="AE95" i="4"/>
  <c r="AE112" i="4"/>
  <c r="AE116" i="4"/>
  <c r="AE135" i="4"/>
  <c r="AH5" i="4"/>
  <c r="AH16" i="4"/>
  <c r="P161" i="4"/>
  <c r="P166" i="4"/>
  <c r="P174" i="4"/>
  <c r="P186" i="4"/>
  <c r="P219" i="4"/>
  <c r="P275" i="4"/>
  <c r="P283" i="4"/>
  <c r="P320" i="4"/>
  <c r="S163" i="4"/>
  <c r="S170" i="4"/>
  <c r="S186" i="4"/>
  <c r="S321" i="4"/>
  <c r="V156" i="4"/>
  <c r="V168" i="4"/>
  <c r="V187" i="4"/>
  <c r="V234" i="4"/>
  <c r="V258" i="4"/>
  <c r="V278" i="4"/>
  <c r="V327" i="4"/>
  <c r="Y189" i="4"/>
  <c r="Y219" i="4"/>
  <c r="Y275" i="4"/>
  <c r="AB157" i="4"/>
  <c r="AB166" i="4"/>
  <c r="AB174" i="4"/>
  <c r="AB219" i="4"/>
  <c r="AB320" i="4"/>
  <c r="AE174" i="4"/>
  <c r="AE182" i="4"/>
  <c r="AE233" i="4"/>
  <c r="AE257" i="4"/>
  <c r="AE280" i="4"/>
  <c r="AE313" i="4"/>
  <c r="AH166" i="4"/>
  <c r="AH179" i="4"/>
  <c r="AH276" i="4"/>
  <c r="AH321" i="4"/>
  <c r="AK315" i="4"/>
  <c r="AN176" i="4"/>
  <c r="AQ174" i="4"/>
  <c r="AQ183" i="4"/>
  <c r="AT313" i="4"/>
  <c r="AW233" i="4"/>
  <c r="AW260" i="4"/>
  <c r="AW290" i="4"/>
  <c r="AZ278" i="4"/>
  <c r="BC276" i="4"/>
  <c r="BF321" i="4"/>
  <c r="BI153" i="4"/>
  <c r="BI189" i="4"/>
  <c r="P17" i="4"/>
  <c r="AB17" i="4"/>
  <c r="AB13" i="4"/>
  <c r="AN13" i="4"/>
  <c r="P13" i="4"/>
  <c r="AK8" i="4"/>
  <c r="AN8" i="4"/>
  <c r="BI34" i="4"/>
  <c r="BC34" i="4"/>
  <c r="BF34" i="4"/>
  <c r="BF50" i="4"/>
  <c r="BI50" i="4"/>
  <c r="BC50" i="4"/>
  <c r="BF54" i="4"/>
  <c r="BC54" i="4"/>
  <c r="BI54" i="4"/>
  <c r="AN54" i="4"/>
  <c r="BF73" i="4"/>
  <c r="BC73" i="4"/>
  <c r="BI73" i="4"/>
  <c r="AH118" i="4"/>
  <c r="BF118" i="4"/>
  <c r="BI162" i="4"/>
  <c r="AW162" i="4"/>
  <c r="AT162" i="4"/>
  <c r="AN162" i="4"/>
  <c r="BF162" i="4"/>
  <c r="AZ162" i="4"/>
  <c r="AQ162" i="4"/>
  <c r="AK162" i="4"/>
  <c r="BC162" i="4"/>
  <c r="Y162" i="4"/>
  <c r="V162" i="4"/>
  <c r="S162" i="4"/>
  <c r="AH162" i="4"/>
  <c r="AB162" i="4"/>
  <c r="AE162" i="4"/>
  <c r="BI158" i="4"/>
  <c r="AW158" i="4"/>
  <c r="AT158" i="4"/>
  <c r="AN158" i="4"/>
  <c r="AK158" i="4"/>
  <c r="Y158" i="4"/>
  <c r="BC158" i="4"/>
  <c r="AQ158" i="4"/>
  <c r="AH158" i="4"/>
  <c r="V158" i="4"/>
  <c r="S158" i="4"/>
  <c r="AB158" i="4"/>
  <c r="BF158" i="4"/>
  <c r="AE158" i="4"/>
  <c r="AZ158" i="4"/>
  <c r="BI154" i="4"/>
  <c r="AW154" i="4"/>
  <c r="BC154" i="4"/>
  <c r="AK154" i="4"/>
  <c r="Y154" i="4"/>
  <c r="BF154" i="4"/>
  <c r="AT154" i="4"/>
  <c r="V154" i="4"/>
  <c r="AZ154" i="4"/>
  <c r="AQ154" i="4"/>
  <c r="AN154" i="4"/>
  <c r="AE154" i="4"/>
  <c r="S154" i="4"/>
  <c r="AH154" i="4"/>
  <c r="AB154" i="4"/>
  <c r="AZ175" i="4"/>
  <c r="AN175" i="4"/>
  <c r="BF175" i="4"/>
  <c r="AQ175" i="4"/>
  <c r="BC175" i="4"/>
  <c r="BI175" i="4"/>
  <c r="AH175" i="4"/>
  <c r="AB175" i="4"/>
  <c r="P175" i="4"/>
  <c r="AW175" i="4"/>
  <c r="Y175" i="4"/>
  <c r="M175" i="4"/>
  <c r="AK175" i="4"/>
  <c r="AT175" i="4"/>
  <c r="V175" i="4"/>
  <c r="AE175" i="4"/>
  <c r="AZ171" i="4"/>
  <c r="AN171" i="4"/>
  <c r="BI171" i="4"/>
  <c r="AT171" i="4"/>
  <c r="BF171" i="4"/>
  <c r="AQ171" i="4"/>
  <c r="AW171" i="4"/>
  <c r="AB171" i="4"/>
  <c r="P171" i="4"/>
  <c r="AE171" i="4"/>
  <c r="AK171" i="4"/>
  <c r="Y171" i="4"/>
  <c r="V171" i="4"/>
  <c r="BC171" i="4"/>
  <c r="AH171" i="4"/>
  <c r="M171" i="4"/>
  <c r="AZ167" i="4"/>
  <c r="AN167" i="4"/>
  <c r="AW167" i="4"/>
  <c r="BI167" i="4"/>
  <c r="AT167" i="4"/>
  <c r="AQ167" i="4"/>
  <c r="AH167" i="4"/>
  <c r="AB167" i="4"/>
  <c r="P167" i="4"/>
  <c r="BF167" i="4"/>
  <c r="AK167" i="4"/>
  <c r="BC167" i="4"/>
  <c r="Y167" i="4"/>
  <c r="V167" i="4"/>
  <c r="M167" i="4"/>
  <c r="AE167" i="4"/>
  <c r="BC188" i="4"/>
  <c r="AQ188" i="4"/>
  <c r="AZ188" i="4"/>
  <c r="AH188" i="4"/>
  <c r="AW188" i="4"/>
  <c r="BF188" i="4"/>
  <c r="AT188" i="4"/>
  <c r="AK188" i="4"/>
  <c r="AE188" i="4"/>
  <c r="S188" i="4"/>
  <c r="AN188" i="4"/>
  <c r="AB188" i="4"/>
  <c r="P188" i="4"/>
  <c r="Y188" i="4"/>
  <c r="BI188" i="4"/>
  <c r="BC184" i="4"/>
  <c r="AQ184" i="4"/>
  <c r="BF184" i="4"/>
  <c r="AN184" i="4"/>
  <c r="AH184" i="4"/>
  <c r="AZ184" i="4"/>
  <c r="AE184" i="4"/>
  <c r="S184" i="4"/>
  <c r="BI184" i="4"/>
  <c r="AB184" i="4"/>
  <c r="P184" i="4"/>
  <c r="AK184" i="4"/>
  <c r="Y184" i="4"/>
  <c r="AW184" i="4"/>
  <c r="AT184" i="4"/>
  <c r="BC180" i="4"/>
  <c r="AQ180" i="4"/>
  <c r="BI180" i="4"/>
  <c r="AT180" i="4"/>
  <c r="AH180" i="4"/>
  <c r="BF180" i="4"/>
  <c r="AN180" i="4"/>
  <c r="AK180" i="4"/>
  <c r="AE180" i="4"/>
  <c r="S180" i="4"/>
  <c r="AZ180" i="4"/>
  <c r="AB180" i="4"/>
  <c r="P180" i="4"/>
  <c r="Y180" i="4"/>
  <c r="AW180" i="4"/>
  <c r="BF214" i="4"/>
  <c r="AT214" i="4"/>
  <c r="AZ214" i="4"/>
  <c r="AK214" i="4"/>
  <c r="AQ214" i="4"/>
  <c r="AH214" i="4"/>
  <c r="AN214" i="4"/>
  <c r="V214" i="4"/>
  <c r="BC214" i="4"/>
  <c r="AE214" i="4"/>
  <c r="S214" i="4"/>
  <c r="AW214" i="4"/>
  <c r="BI214" i="4"/>
  <c r="AB214" i="4"/>
  <c r="P214" i="4"/>
  <c r="BC218" i="4"/>
  <c r="AQ218" i="4"/>
  <c r="AW218" i="4"/>
  <c r="AT218" i="4"/>
  <c r="AH218" i="4"/>
  <c r="BI218" i="4"/>
  <c r="BF218" i="4"/>
  <c r="AZ218" i="4"/>
  <c r="AE218" i="4"/>
  <c r="S218" i="4"/>
  <c r="AK218" i="4"/>
  <c r="AB218" i="4"/>
  <c r="P218" i="4"/>
  <c r="AN218" i="4"/>
  <c r="Y218" i="4"/>
  <c r="BF235" i="4"/>
  <c r="AT235" i="4"/>
  <c r="BC235" i="4"/>
  <c r="AK235" i="4"/>
  <c r="AW235" i="4"/>
  <c r="AH235" i="4"/>
  <c r="V235" i="4"/>
  <c r="AZ235" i="4"/>
  <c r="AQ235" i="4"/>
  <c r="AN235" i="4"/>
  <c r="AE235" i="4"/>
  <c r="S235" i="4"/>
  <c r="P235" i="4"/>
  <c r="BI235" i="4"/>
  <c r="AB235" i="4"/>
  <c r="AZ277" i="4"/>
  <c r="AN277" i="4"/>
  <c r="BF277" i="4"/>
  <c r="BC277" i="4"/>
  <c r="AW277" i="4"/>
  <c r="BI277" i="4"/>
  <c r="AB277" i="4"/>
  <c r="P277" i="4"/>
  <c r="AE277" i="4"/>
  <c r="AT277" i="4"/>
  <c r="AK277" i="4"/>
  <c r="Y277" i="4"/>
  <c r="AH277" i="4"/>
  <c r="AQ277" i="4"/>
  <c r="V277" i="4"/>
  <c r="M277" i="4"/>
  <c r="AZ273" i="4"/>
  <c r="AN273" i="4"/>
  <c r="AT273" i="4"/>
  <c r="AQ273" i="4"/>
  <c r="BF273" i="4"/>
  <c r="BC273" i="4"/>
  <c r="AW273" i="4"/>
  <c r="AB273" i="4"/>
  <c r="P273" i="4"/>
  <c r="AK273" i="4"/>
  <c r="BI273" i="4"/>
  <c r="AH273" i="4"/>
  <c r="Y273" i="4"/>
  <c r="V273" i="4"/>
  <c r="M273" i="4"/>
  <c r="AE273" i="4"/>
  <c r="AZ289" i="4"/>
  <c r="AN289" i="4"/>
  <c r="AT289" i="4"/>
  <c r="AQ289" i="4"/>
  <c r="BF289" i="4"/>
  <c r="BC289" i="4"/>
  <c r="AW289" i="4"/>
  <c r="AB289" i="4"/>
  <c r="P289" i="4"/>
  <c r="AH289" i="4"/>
  <c r="Y289" i="4"/>
  <c r="BI289" i="4"/>
  <c r="V289" i="4"/>
  <c r="M289" i="4"/>
  <c r="AK289" i="4"/>
  <c r="AE289" i="4"/>
  <c r="AZ285" i="4"/>
  <c r="AN285" i="4"/>
  <c r="AT285" i="4"/>
  <c r="AQ285" i="4"/>
  <c r="AB285" i="4"/>
  <c r="P285" i="4"/>
  <c r="AH285" i="4"/>
  <c r="AE285" i="4"/>
  <c r="BF285" i="4"/>
  <c r="AW285" i="4"/>
  <c r="AK285" i="4"/>
  <c r="Y285" i="4"/>
  <c r="V285" i="4"/>
  <c r="M285" i="4"/>
  <c r="BI285" i="4"/>
  <c r="BC285" i="4"/>
  <c r="AZ281" i="4"/>
  <c r="AN281" i="4"/>
  <c r="BI281" i="4"/>
  <c r="BF281" i="4"/>
  <c r="AW281" i="4"/>
  <c r="AB281" i="4"/>
  <c r="P281" i="4"/>
  <c r="BC281" i="4"/>
  <c r="AH281" i="4"/>
  <c r="Y281" i="4"/>
  <c r="V281" i="4"/>
  <c r="M281" i="4"/>
  <c r="AQ281" i="4"/>
  <c r="AK281" i="4"/>
  <c r="AE281" i="4"/>
  <c r="AT281" i="4"/>
  <c r="AZ326" i="4"/>
  <c r="AN326" i="4"/>
  <c r="AQ326" i="4"/>
  <c r="BC326" i="4"/>
  <c r="AW326" i="4"/>
  <c r="AT326" i="4"/>
  <c r="AK326" i="4"/>
  <c r="AB326" i="4"/>
  <c r="P326" i="4"/>
  <c r="BF326" i="4"/>
  <c r="Y326" i="4"/>
  <c r="V326" i="4"/>
  <c r="M326" i="4"/>
  <c r="BI326" i="4"/>
  <c r="AH326" i="4"/>
  <c r="AE326" i="4"/>
  <c r="AZ322" i="4"/>
  <c r="AN322" i="4"/>
  <c r="AQ322" i="4"/>
  <c r="BF322" i="4"/>
  <c r="BC322" i="4"/>
  <c r="AH322" i="4"/>
  <c r="AB322" i="4"/>
  <c r="P322" i="4"/>
  <c r="AW322" i="4"/>
  <c r="AE322" i="4"/>
  <c r="BI322" i="4"/>
  <c r="Y322" i="4"/>
  <c r="AT322" i="4"/>
  <c r="AK322" i="4"/>
  <c r="V322" i="4"/>
  <c r="M322" i="4"/>
  <c r="AZ318" i="4"/>
  <c r="AN318" i="4"/>
  <c r="BI318" i="4"/>
  <c r="BF318" i="4"/>
  <c r="AK318" i="4"/>
  <c r="AB318" i="4"/>
  <c r="P318" i="4"/>
  <c r="AT318" i="4"/>
  <c r="Y318" i="4"/>
  <c r="V318" i="4"/>
  <c r="M318" i="4"/>
  <c r="BC318" i="4"/>
  <c r="AE318" i="4"/>
  <c r="AW318" i="4"/>
  <c r="AQ318" i="4"/>
  <c r="AH318" i="4"/>
  <c r="AZ314" i="4"/>
  <c r="AN314" i="4"/>
  <c r="BC314" i="4"/>
  <c r="AW314" i="4"/>
  <c r="AT314" i="4"/>
  <c r="BI314" i="4"/>
  <c r="BF314" i="4"/>
  <c r="AH314" i="4"/>
  <c r="AB314" i="4"/>
  <c r="P314" i="4"/>
  <c r="AQ314" i="4"/>
  <c r="Y314" i="4"/>
  <c r="V314" i="4"/>
  <c r="M314" i="4"/>
  <c r="AE314" i="4"/>
  <c r="AK314" i="4"/>
  <c r="BC259" i="4"/>
  <c r="AQ259" i="4"/>
  <c r="AN259" i="4"/>
  <c r="AH259" i="4"/>
  <c r="AZ259" i="4"/>
  <c r="AE259" i="4"/>
  <c r="S259" i="4"/>
  <c r="AK259" i="4"/>
  <c r="AB259" i="4"/>
  <c r="P259" i="4"/>
  <c r="Y259" i="4"/>
  <c r="BF259" i="4"/>
  <c r="AW259" i="4"/>
  <c r="AT259" i="4"/>
  <c r="BI259" i="4"/>
  <c r="M214" i="4"/>
  <c r="M235" i="4"/>
  <c r="AB34" i="4"/>
  <c r="AB114" i="4"/>
  <c r="AB118" i="4"/>
  <c r="AB133" i="4"/>
  <c r="AB137" i="4"/>
  <c r="AH4" i="4"/>
  <c r="AH8" i="4"/>
  <c r="AK50" i="4"/>
  <c r="AK54" i="4"/>
  <c r="AK73" i="4"/>
  <c r="AK92" i="4"/>
  <c r="AK96" i="4"/>
  <c r="AN34" i="4"/>
  <c r="AN114" i="4"/>
  <c r="AN118" i="4"/>
  <c r="AN133" i="4"/>
  <c r="AN137" i="4"/>
  <c r="AT4" i="4"/>
  <c r="AT8" i="4"/>
  <c r="AW50" i="4"/>
  <c r="AW54" i="4"/>
  <c r="AW73" i="4"/>
  <c r="AW92" i="4"/>
  <c r="AW96" i="4"/>
  <c r="AZ34" i="4"/>
  <c r="AZ114" i="4"/>
  <c r="AZ118" i="4"/>
  <c r="AZ133" i="4"/>
  <c r="AZ137" i="4"/>
  <c r="BF4" i="4"/>
  <c r="BF8" i="4"/>
  <c r="BI92" i="4"/>
  <c r="BI96" i="4"/>
  <c r="M162" i="4"/>
  <c r="P158" i="4"/>
  <c r="S277" i="4"/>
  <c r="S285" i="4"/>
  <c r="V180" i="4"/>
  <c r="V188" i="4"/>
  <c r="Y235" i="4"/>
  <c r="M180" i="4"/>
  <c r="M184" i="4"/>
  <c r="M188" i="4"/>
  <c r="M218" i="4"/>
  <c r="M259" i="4"/>
  <c r="P50" i="4"/>
  <c r="P54" i="4"/>
  <c r="P73" i="4"/>
  <c r="P92" i="4"/>
  <c r="P96" i="4"/>
  <c r="S34" i="4"/>
  <c r="S114" i="4"/>
  <c r="S118" i="4"/>
  <c r="S133" i="4"/>
  <c r="S137" i="4"/>
  <c r="Y4" i="4"/>
  <c r="Y8" i="4"/>
  <c r="AB50" i="4"/>
  <c r="AB54" i="4"/>
  <c r="AB73" i="4"/>
  <c r="AB92" i="4"/>
  <c r="AB96" i="4"/>
  <c r="AE34" i="4"/>
  <c r="AE114" i="4"/>
  <c r="AE118" i="4"/>
  <c r="AE133" i="4"/>
  <c r="AE137" i="4"/>
  <c r="AK4" i="4"/>
  <c r="AN50" i="4"/>
  <c r="AN73" i="4"/>
  <c r="AQ34" i="4"/>
  <c r="AQ137" i="4"/>
  <c r="AZ73" i="4"/>
  <c r="AZ92" i="4"/>
  <c r="BC114" i="4"/>
  <c r="BI4" i="4"/>
  <c r="S167" i="4"/>
  <c r="S175" i="4"/>
  <c r="S318" i="4"/>
  <c r="S326" i="4"/>
  <c r="Y17" i="4"/>
  <c r="Y214" i="4"/>
  <c r="AZ159" i="4"/>
  <c r="AN159" i="4"/>
  <c r="BC159" i="4"/>
  <c r="BC168" i="4"/>
  <c r="AQ168" i="4"/>
  <c r="AN168" i="4"/>
  <c r="AH168" i="4"/>
  <c r="AZ168" i="4"/>
  <c r="AW168" i="4"/>
  <c r="BI215" i="4"/>
  <c r="AW215" i="4"/>
  <c r="AN215" i="4"/>
  <c r="AZ215" i="4"/>
  <c r="AK215" i="4"/>
  <c r="BC274" i="4"/>
  <c r="AQ274" i="4"/>
  <c r="AZ274" i="4"/>
  <c r="AH274" i="4"/>
  <c r="AT274" i="4"/>
  <c r="BC319" i="4"/>
  <c r="AQ319" i="4"/>
  <c r="AW319" i="4"/>
  <c r="AT319" i="4"/>
  <c r="AH319" i="4"/>
  <c r="BI319" i="4"/>
  <c r="BF319" i="4"/>
  <c r="AN319" i="4"/>
  <c r="BC17" i="4"/>
  <c r="AQ118" i="4"/>
  <c r="AT35" i="4"/>
  <c r="AT134" i="4"/>
  <c r="AW53" i="4"/>
  <c r="BC118" i="4"/>
  <c r="BF115" i="4"/>
  <c r="BI8" i="4"/>
  <c r="M159" i="4"/>
  <c r="P260" i="4"/>
  <c r="S236" i="4"/>
  <c r="V163" i="4"/>
  <c r="Y176" i="4"/>
  <c r="Y274" i="4"/>
  <c r="Y286" i="4"/>
  <c r="AB185" i="4"/>
  <c r="AE215" i="4"/>
  <c r="AE236" i="4"/>
  <c r="AH159" i="4"/>
  <c r="AH215" i="4"/>
  <c r="AH236" i="4"/>
  <c r="AK31" i="4"/>
  <c r="AK159" i="4"/>
  <c r="AK172" i="4"/>
  <c r="AK286" i="4"/>
  <c r="AN53" i="4"/>
  <c r="AN172" i="4"/>
  <c r="AN181" i="4"/>
  <c r="AN290" i="4"/>
  <c r="AQ288" i="4"/>
  <c r="AT55" i="4"/>
  <c r="AT155" i="4"/>
  <c r="AT183" i="4"/>
  <c r="AT215" i="4"/>
  <c r="AT234" i="4"/>
  <c r="AW31" i="4"/>
  <c r="AW176" i="4"/>
  <c r="AW286" i="4"/>
  <c r="AZ53" i="4"/>
  <c r="AZ213" i="4"/>
  <c r="AZ234" i="4"/>
  <c r="AZ288" i="4"/>
  <c r="AZ319" i="4"/>
  <c r="BC31" i="4"/>
  <c r="BC55" i="4"/>
  <c r="BC157" i="4"/>
  <c r="BC317" i="4"/>
  <c r="BF31" i="4"/>
  <c r="BF55" i="4"/>
  <c r="BF174" i="4"/>
  <c r="BF183" i="4"/>
  <c r="BF213" i="4"/>
  <c r="BF258" i="4"/>
  <c r="BF276" i="4"/>
  <c r="BF317" i="4"/>
  <c r="BF327" i="4"/>
  <c r="BI36" i="4"/>
  <c r="BI75" i="4"/>
  <c r="BI163" i="4"/>
  <c r="BI258" i="4"/>
  <c r="BI274" i="4"/>
  <c r="BI315" i="4"/>
  <c r="AZ155" i="4"/>
  <c r="AN155" i="4"/>
  <c r="BI155" i="4"/>
  <c r="BF155" i="4"/>
  <c r="AQ155" i="4"/>
  <c r="BC155" i="4"/>
  <c r="BC176" i="4"/>
  <c r="AQ176" i="4"/>
  <c r="BI176" i="4"/>
  <c r="AT176" i="4"/>
  <c r="AH176" i="4"/>
  <c r="BF176" i="4"/>
  <c r="BF189" i="4"/>
  <c r="AT189" i="4"/>
  <c r="AN189" i="4"/>
  <c r="AK189" i="4"/>
  <c r="AZ189" i="4"/>
  <c r="AH189" i="4"/>
  <c r="BF181" i="4"/>
  <c r="AT181" i="4"/>
  <c r="AW181" i="4"/>
  <c r="AQ181" i="4"/>
  <c r="AK181" i="4"/>
  <c r="BI181" i="4"/>
  <c r="BC181" i="4"/>
  <c r="AH181" i="4"/>
  <c r="BI236" i="4"/>
  <c r="AW236" i="4"/>
  <c r="AZ236" i="4"/>
  <c r="AT236" i="4"/>
  <c r="AQ236" i="4"/>
  <c r="BF236" i="4"/>
  <c r="BC236" i="4"/>
  <c r="AK236" i="4"/>
  <c r="BC286" i="4"/>
  <c r="AQ286" i="4"/>
  <c r="BI286" i="4"/>
  <c r="AN286" i="4"/>
  <c r="AH286" i="4"/>
  <c r="AZ286" i="4"/>
  <c r="BC282" i="4"/>
  <c r="AQ282" i="4"/>
  <c r="BF282" i="4"/>
  <c r="AW282" i="4"/>
  <c r="AH282" i="4"/>
  <c r="BI282" i="4"/>
  <c r="AN282" i="4"/>
  <c r="BC323" i="4"/>
  <c r="AQ323" i="4"/>
  <c r="BI323" i="4"/>
  <c r="BF323" i="4"/>
  <c r="AN323" i="4"/>
  <c r="AH323" i="4"/>
  <c r="AZ323" i="4"/>
  <c r="BF260" i="4"/>
  <c r="AT260" i="4"/>
  <c r="BI260" i="4"/>
  <c r="AK260" i="4"/>
  <c r="AN260" i="4"/>
  <c r="AH260" i="4"/>
  <c r="BC32" i="4"/>
  <c r="BI32" i="4"/>
  <c r="BF32" i="4"/>
  <c r="BC52" i="4"/>
  <c r="BI52" i="4"/>
  <c r="BF52" i="4"/>
  <c r="BI71" i="4"/>
  <c r="BF71" i="4"/>
  <c r="BC160" i="4"/>
  <c r="AQ160" i="4"/>
  <c r="BI160" i="4"/>
  <c r="BF160" i="4"/>
  <c r="AH160" i="4"/>
  <c r="BC156" i="4"/>
  <c r="AQ156" i="4"/>
  <c r="AZ156" i="4"/>
  <c r="AW156" i="4"/>
  <c r="AT156" i="4"/>
  <c r="AH156" i="4"/>
  <c r="BI156" i="4"/>
  <c r="BF156" i="4"/>
  <c r="BF173" i="4"/>
  <c r="AT173" i="4"/>
  <c r="AN173" i="4"/>
  <c r="AK173" i="4"/>
  <c r="AZ173" i="4"/>
  <c r="AW173" i="4"/>
  <c r="AH173" i="4"/>
  <c r="BF169" i="4"/>
  <c r="AT169" i="4"/>
  <c r="BC169" i="4"/>
  <c r="AK169" i="4"/>
  <c r="AN169" i="4"/>
  <c r="AH169" i="4"/>
  <c r="BI186" i="4"/>
  <c r="AW186" i="4"/>
  <c r="AT186" i="4"/>
  <c r="AQ186" i="4"/>
  <c r="BF186" i="4"/>
  <c r="BC186" i="4"/>
  <c r="AK186" i="4"/>
  <c r="BI182" i="4"/>
  <c r="AW182" i="4"/>
  <c r="AZ182" i="4"/>
  <c r="AT182" i="4"/>
  <c r="AQ182" i="4"/>
  <c r="AK182" i="4"/>
  <c r="AZ212" i="4"/>
  <c r="AN212" i="4"/>
  <c r="AW212" i="4"/>
  <c r="AT212" i="4"/>
  <c r="AQ212" i="4"/>
  <c r="BI212" i="4"/>
  <c r="BF212" i="4"/>
  <c r="BC212" i="4"/>
  <c r="AZ233" i="4"/>
  <c r="AN233" i="4"/>
  <c r="BI233" i="4"/>
  <c r="BF275" i="4"/>
  <c r="AT275" i="4"/>
  <c r="BI275" i="4"/>
  <c r="AN275" i="4"/>
  <c r="AK275" i="4"/>
  <c r="AZ275" i="4"/>
  <c r="AQ275" i="4"/>
  <c r="AH275" i="4"/>
  <c r="BC278" i="4"/>
  <c r="AQ278" i="4"/>
  <c r="AT278" i="4"/>
  <c r="AH278" i="4"/>
  <c r="BF278" i="4"/>
  <c r="AW278" i="4"/>
  <c r="BF287" i="4"/>
  <c r="AT287" i="4"/>
  <c r="AW287" i="4"/>
  <c r="AK287" i="4"/>
  <c r="BI287" i="4"/>
  <c r="AN287" i="4"/>
  <c r="AH287" i="4"/>
  <c r="BF283" i="4"/>
  <c r="AT283" i="4"/>
  <c r="BC283" i="4"/>
  <c r="AK283" i="4"/>
  <c r="AW283" i="4"/>
  <c r="AH283" i="4"/>
  <c r="BF324" i="4"/>
  <c r="AT324" i="4"/>
  <c r="AW324" i="4"/>
  <c r="AK324" i="4"/>
  <c r="BI324" i="4"/>
  <c r="AN324" i="4"/>
  <c r="AH324" i="4"/>
  <c r="BF320" i="4"/>
  <c r="AT320" i="4"/>
  <c r="BC320" i="4"/>
  <c r="AK320" i="4"/>
  <c r="AW320" i="4"/>
  <c r="AH320" i="4"/>
  <c r="BF316" i="4"/>
  <c r="AT316" i="4"/>
  <c r="AZ316" i="4"/>
  <c r="AQ316" i="4"/>
  <c r="AK316" i="4"/>
  <c r="BC316" i="4"/>
  <c r="AH316" i="4"/>
  <c r="BI257" i="4"/>
  <c r="AW257" i="4"/>
  <c r="AZ257" i="4"/>
  <c r="AT257" i="4"/>
  <c r="AQ257" i="4"/>
  <c r="BF257" i="4"/>
  <c r="BC257" i="4"/>
  <c r="AK257" i="4"/>
  <c r="AN92" i="4"/>
  <c r="AQ114" i="4"/>
  <c r="AW4" i="4"/>
  <c r="AW72" i="4"/>
  <c r="AZ50" i="4"/>
  <c r="BC133" i="4"/>
  <c r="BI91" i="4"/>
  <c r="M163" i="4"/>
  <c r="M155" i="4"/>
  <c r="P181" i="4"/>
  <c r="P185" i="4"/>
  <c r="P189" i="4"/>
  <c r="S215" i="4"/>
  <c r="V155" i="4"/>
  <c r="V159" i="4"/>
  <c r="Y168" i="4"/>
  <c r="Y172" i="4"/>
  <c r="Y282" i="4"/>
  <c r="Y290" i="4"/>
  <c r="Y315" i="4"/>
  <c r="Y319" i="4"/>
  <c r="Y327" i="4"/>
  <c r="AK14" i="4"/>
  <c r="AW14" i="4"/>
  <c r="AZ13" i="4"/>
  <c r="AN72" i="4"/>
  <c r="AN91" i="4"/>
  <c r="AN135" i="4"/>
  <c r="AQ9" i="4"/>
  <c r="AQ16" i="4"/>
  <c r="AQ50" i="4"/>
  <c r="AQ54" i="4"/>
  <c r="AQ96" i="4"/>
  <c r="AQ113" i="4"/>
  <c r="AT6" i="4"/>
  <c r="AT34" i="4"/>
  <c r="AT74" i="4"/>
  <c r="AT93" i="4"/>
  <c r="AT118" i="4"/>
  <c r="AT133" i="4"/>
  <c r="AW35" i="4"/>
  <c r="AW52" i="4"/>
  <c r="AW94" i="4"/>
  <c r="AW134" i="4"/>
  <c r="AZ4" i="4"/>
  <c r="AZ8" i="4"/>
  <c r="AZ32" i="4"/>
  <c r="AZ36" i="4"/>
  <c r="AZ91" i="4"/>
  <c r="AZ95" i="4"/>
  <c r="AZ112" i="4"/>
  <c r="AZ135" i="4"/>
  <c r="BC113" i="4"/>
  <c r="BC117" i="4"/>
  <c r="BC132" i="4"/>
  <c r="BF6" i="4"/>
  <c r="BF93" i="4"/>
  <c r="BF97" i="4"/>
  <c r="BF133" i="4"/>
  <c r="BF137" i="4"/>
  <c r="BI7" i="4"/>
  <c r="BI11" i="4"/>
  <c r="BI115" i="4"/>
  <c r="P156" i="4"/>
  <c r="P160" i="4"/>
  <c r="P168" i="4"/>
  <c r="P172" i="4"/>
  <c r="P176" i="4"/>
  <c r="P213" i="4"/>
  <c r="P234" i="4"/>
  <c r="P274" i="4"/>
  <c r="P278" i="4"/>
  <c r="P282" i="4"/>
  <c r="P286" i="4"/>
  <c r="P290" i="4"/>
  <c r="P315" i="4"/>
  <c r="P319" i="4"/>
  <c r="P323" i="4"/>
  <c r="P327" i="4"/>
  <c r="S153" i="4"/>
  <c r="S157" i="4"/>
  <c r="S161" i="4"/>
  <c r="S169" i="4"/>
  <c r="S173" i="4"/>
  <c r="S181" i="4"/>
  <c r="S185" i="4"/>
  <c r="S189" i="4"/>
  <c r="S219" i="4"/>
  <c r="S260" i="4"/>
  <c r="S275" i="4"/>
  <c r="S279" i="4"/>
  <c r="S283" i="4"/>
  <c r="S287" i="4"/>
  <c r="S316" i="4"/>
  <c r="S320" i="4"/>
  <c r="S324" i="4"/>
  <c r="V170" i="4"/>
  <c r="V174" i="4"/>
  <c r="V182" i="4"/>
  <c r="V186" i="4"/>
  <c r="V215" i="4"/>
  <c r="V236" i="4"/>
  <c r="V257" i="4"/>
  <c r="V276" i="4"/>
  <c r="V288" i="4"/>
  <c r="V313" i="4"/>
  <c r="V317" i="4"/>
  <c r="V325" i="4"/>
  <c r="Y155" i="4"/>
  <c r="Y159" i="4"/>
  <c r="Y163" i="4"/>
  <c r="Y179" i="4"/>
  <c r="Y183" i="4"/>
  <c r="Y212" i="4"/>
  <c r="Y233" i="4"/>
  <c r="AB156" i="4"/>
  <c r="AB160" i="4"/>
  <c r="AB168" i="4"/>
  <c r="AB172" i="4"/>
  <c r="AB176" i="4"/>
  <c r="AB213" i="4"/>
  <c r="AB274" i="4"/>
  <c r="AB278" i="4"/>
  <c r="AB282" i="4"/>
  <c r="AB286" i="4"/>
  <c r="AB315" i="4"/>
  <c r="AB319" i="4"/>
  <c r="AB323" i="4"/>
  <c r="AB327" i="4"/>
  <c r="AE153" i="4"/>
  <c r="AE161" i="4"/>
  <c r="AE169" i="4"/>
  <c r="AE173" i="4"/>
  <c r="AE181" i="4"/>
  <c r="AE189" i="4"/>
  <c r="AE260" i="4"/>
  <c r="AE275" i="4"/>
  <c r="AE283" i="4"/>
  <c r="AE287" i="4"/>
  <c r="AE316" i="4"/>
  <c r="AE320" i="4"/>
  <c r="AE324" i="4"/>
  <c r="AH170" i="4"/>
  <c r="AH183" i="4"/>
  <c r="AH212" i="4"/>
  <c r="AH233" i="4"/>
  <c r="AH325" i="4"/>
  <c r="AK156" i="4"/>
  <c r="AK319" i="4"/>
  <c r="AK327" i="4"/>
  <c r="AN278" i="4"/>
  <c r="AN288" i="4"/>
  <c r="AN316" i="4"/>
  <c r="AN327" i="4"/>
  <c r="AQ153" i="4"/>
  <c r="AQ163" i="4"/>
  <c r="AQ169" i="4"/>
  <c r="AQ189" i="4"/>
  <c r="AQ276" i="4"/>
  <c r="AQ287" i="4"/>
  <c r="AQ325" i="4"/>
  <c r="AT174" i="4"/>
  <c r="AT179" i="4"/>
  <c r="AT233" i="4"/>
  <c r="AW153" i="4"/>
  <c r="AW189" i="4"/>
  <c r="AW274" i="4"/>
  <c r="AW316" i="4"/>
  <c r="AZ153" i="4"/>
  <c r="AZ287" i="4"/>
  <c r="AZ315" i="4"/>
  <c r="BC189" i="4"/>
  <c r="BC324" i="4"/>
  <c r="BF53" i="4"/>
  <c r="BF182" i="4"/>
  <c r="BF274" i="4"/>
  <c r="BI35" i="4"/>
  <c r="BI159" i="4"/>
  <c r="BI168" i="4"/>
  <c r="BI283" i="4"/>
  <c r="BC72" i="4"/>
  <c r="BI72" i="4"/>
  <c r="BF72" i="4"/>
  <c r="AZ163" i="4"/>
  <c r="AN163" i="4"/>
  <c r="AW163" i="4"/>
  <c r="AT163" i="4"/>
  <c r="BC172" i="4"/>
  <c r="AQ172" i="4"/>
  <c r="AZ172" i="4"/>
  <c r="AW172" i="4"/>
  <c r="AH172" i="4"/>
  <c r="BI172" i="4"/>
  <c r="AT172" i="4"/>
  <c r="BF185" i="4"/>
  <c r="AT185" i="4"/>
  <c r="BI185" i="4"/>
  <c r="BC185" i="4"/>
  <c r="AK185" i="4"/>
  <c r="AN185" i="4"/>
  <c r="AH185" i="4"/>
  <c r="BC290" i="4"/>
  <c r="AQ290" i="4"/>
  <c r="AZ290" i="4"/>
  <c r="AH290" i="4"/>
  <c r="AT290" i="4"/>
  <c r="BC327" i="4"/>
  <c r="AQ327" i="4"/>
  <c r="AZ327" i="4"/>
  <c r="AH327" i="4"/>
  <c r="BC315" i="4"/>
  <c r="AQ315" i="4"/>
  <c r="AH315" i="4"/>
  <c r="AW315" i="4"/>
  <c r="AT315" i="4"/>
  <c r="BF33" i="4"/>
  <c r="BI33" i="4"/>
  <c r="BI51" i="4"/>
  <c r="BF51" i="4"/>
  <c r="BI74" i="4"/>
  <c r="BC74" i="4"/>
  <c r="BF161" i="4"/>
  <c r="AT161" i="4"/>
  <c r="AZ161" i="4"/>
  <c r="AW161" i="4"/>
  <c r="AQ161" i="4"/>
  <c r="AK161" i="4"/>
  <c r="BI161" i="4"/>
  <c r="BC161" i="4"/>
  <c r="AH161" i="4"/>
  <c r="BF157" i="4"/>
  <c r="AT157" i="4"/>
  <c r="AN157" i="4"/>
  <c r="AK157" i="4"/>
  <c r="AZ157" i="4"/>
  <c r="AW157" i="4"/>
  <c r="AQ157" i="4"/>
  <c r="AH157" i="4"/>
  <c r="BF153" i="4"/>
  <c r="AT153" i="4"/>
  <c r="AK153" i="4"/>
  <c r="AN153" i="4"/>
  <c r="AH153" i="4"/>
  <c r="BI174" i="4"/>
  <c r="AW174" i="4"/>
  <c r="BC174" i="4"/>
  <c r="AN174" i="4"/>
  <c r="AK174" i="4"/>
  <c r="BI170" i="4"/>
  <c r="AW170" i="4"/>
  <c r="BF170" i="4"/>
  <c r="AQ170" i="4"/>
  <c r="BC170" i="4"/>
  <c r="AK170" i="4"/>
  <c r="BI166" i="4"/>
  <c r="AW166" i="4"/>
  <c r="AZ166" i="4"/>
  <c r="AT166" i="4"/>
  <c r="BF166" i="4"/>
  <c r="AQ166" i="4"/>
  <c r="AK166" i="4"/>
  <c r="AZ187" i="4"/>
  <c r="AN187" i="4"/>
  <c r="AW187" i="4"/>
  <c r="BI187" i="4"/>
  <c r="AT187" i="4"/>
  <c r="AQ187" i="4"/>
  <c r="AZ183" i="4"/>
  <c r="AN183" i="4"/>
  <c r="AW183" i="4"/>
  <c r="AZ179" i="4"/>
  <c r="AN179" i="4"/>
  <c r="BF179" i="4"/>
  <c r="BC179" i="4"/>
  <c r="BC213" i="4"/>
  <c r="AQ213" i="4"/>
  <c r="AH213" i="4"/>
  <c r="AW213" i="4"/>
  <c r="AT213" i="4"/>
  <c r="BF219" i="4"/>
  <c r="AT219" i="4"/>
  <c r="AZ219" i="4"/>
  <c r="AQ219" i="4"/>
  <c r="AK219" i="4"/>
  <c r="BC219" i="4"/>
  <c r="AW219" i="4"/>
  <c r="AH219" i="4"/>
  <c r="BC234" i="4"/>
  <c r="AQ234" i="4"/>
  <c r="BF234" i="4"/>
  <c r="AW234" i="4"/>
  <c r="AH234" i="4"/>
  <c r="BI234" i="4"/>
  <c r="AN234" i="4"/>
  <c r="BI276" i="4"/>
  <c r="AW276" i="4"/>
  <c r="AN276" i="4"/>
  <c r="AK276" i="4"/>
  <c r="BF279" i="4"/>
  <c r="AT279" i="4"/>
  <c r="AZ279" i="4"/>
  <c r="AQ279" i="4"/>
  <c r="AK279" i="4"/>
  <c r="BC279" i="4"/>
  <c r="AH279" i="4"/>
  <c r="BI288" i="4"/>
  <c r="AW288" i="4"/>
  <c r="BF288" i="4"/>
  <c r="BC288" i="4"/>
  <c r="AK288" i="4"/>
  <c r="BI284" i="4"/>
  <c r="AW284" i="4"/>
  <c r="AZ284" i="4"/>
  <c r="AT284" i="4"/>
  <c r="AQ284" i="4"/>
  <c r="BF284" i="4"/>
  <c r="BC284" i="4"/>
  <c r="AK284" i="4"/>
  <c r="BI280" i="4"/>
  <c r="AW280" i="4"/>
  <c r="AN280" i="4"/>
  <c r="AZ280" i="4"/>
  <c r="AT280" i="4"/>
  <c r="AQ280" i="4"/>
  <c r="AK280" i="4"/>
  <c r="BI325" i="4"/>
  <c r="AW325" i="4"/>
  <c r="BC325" i="4"/>
  <c r="AT325" i="4"/>
  <c r="BF325" i="4"/>
  <c r="AK325" i="4"/>
  <c r="BI321" i="4"/>
  <c r="AW321" i="4"/>
  <c r="AZ321" i="4"/>
  <c r="AQ321" i="4"/>
  <c r="BC321" i="4"/>
  <c r="AT321" i="4"/>
  <c r="AK321" i="4"/>
  <c r="BI317" i="4"/>
  <c r="AW317" i="4"/>
  <c r="AN317" i="4"/>
  <c r="AZ317" i="4"/>
  <c r="AQ317" i="4"/>
  <c r="AK317" i="4"/>
  <c r="BI313" i="4"/>
  <c r="AW313" i="4"/>
  <c r="BF313" i="4"/>
  <c r="AN313" i="4"/>
  <c r="AK313" i="4"/>
  <c r="AZ258" i="4"/>
  <c r="AN258" i="4"/>
  <c r="AW258" i="4"/>
  <c r="AT258" i="4"/>
  <c r="AQ258" i="4"/>
  <c r="AQ13" i="4"/>
  <c r="AN96" i="4"/>
  <c r="AQ133" i="4"/>
  <c r="AW8" i="4"/>
  <c r="AZ9" i="4"/>
  <c r="AZ54" i="4"/>
  <c r="AZ96" i="4"/>
  <c r="BC137" i="4"/>
  <c r="AB181" i="4"/>
  <c r="AK13" i="4"/>
  <c r="AW13" i="4"/>
  <c r="AW17" i="4"/>
  <c r="BI17" i="4"/>
  <c r="AH9" i="4"/>
  <c r="AH33" i="4"/>
  <c r="AH50" i="4"/>
  <c r="AH54" i="4"/>
  <c r="AH73" i="4"/>
  <c r="AH92" i="4"/>
  <c r="AH96" i="4"/>
  <c r="AH113" i="4"/>
  <c r="AH117" i="4"/>
  <c r="AH132" i="4"/>
  <c r="AH136" i="4"/>
  <c r="AK6" i="4"/>
  <c r="AK34" i="4"/>
  <c r="AK51" i="4"/>
  <c r="AK55" i="4"/>
  <c r="AK74" i="4"/>
  <c r="AK93" i="4"/>
  <c r="AK97" i="4"/>
  <c r="AK114" i="4"/>
  <c r="AK118" i="4"/>
  <c r="AK133" i="4"/>
  <c r="AK137" i="4"/>
  <c r="AN7" i="4"/>
  <c r="AN11" i="4"/>
  <c r="AN31" i="4"/>
  <c r="AN35" i="4"/>
  <c r="AN52" i="4"/>
  <c r="AN71" i="4"/>
  <c r="AN75" i="4"/>
  <c r="AN94" i="4"/>
  <c r="AN115" i="4"/>
  <c r="AN119" i="4"/>
  <c r="AN134" i="4"/>
  <c r="AQ4" i="4"/>
  <c r="AQ8" i="4"/>
  <c r="AQ12" i="4"/>
  <c r="AQ32" i="4"/>
  <c r="AQ36" i="4"/>
  <c r="AQ53" i="4"/>
  <c r="AQ72" i="4"/>
  <c r="AQ91" i="4"/>
  <c r="AQ95" i="4"/>
  <c r="AQ112" i="4"/>
  <c r="AQ116" i="4"/>
  <c r="AQ135" i="4"/>
  <c r="AT5" i="4"/>
  <c r="AT9" i="4"/>
  <c r="AT16" i="4"/>
  <c r="AT33" i="4"/>
  <c r="AT50" i="4"/>
  <c r="AT54" i="4"/>
  <c r="AT73" i="4"/>
  <c r="AT92" i="4"/>
  <c r="AT96" i="4"/>
  <c r="AT113" i="4"/>
  <c r="AT117" i="4"/>
  <c r="AT132" i="4"/>
  <c r="AT136" i="4"/>
  <c r="AW6" i="4"/>
  <c r="AW34" i="4"/>
  <c r="AW51" i="4"/>
  <c r="AW55" i="4"/>
  <c r="AW74" i="4"/>
  <c r="AW93" i="4"/>
  <c r="AW97" i="4"/>
  <c r="AW114" i="4"/>
  <c r="AW118" i="4"/>
  <c r="AW133" i="4"/>
  <c r="AW137" i="4"/>
  <c r="AZ7" i="4"/>
  <c r="AZ11" i="4"/>
  <c r="AZ31" i="4"/>
  <c r="AZ35" i="4"/>
  <c r="AZ52" i="4"/>
  <c r="AZ71" i="4"/>
  <c r="AZ75" i="4"/>
  <c r="AZ94" i="4"/>
  <c r="AZ115" i="4"/>
  <c r="AZ119" i="4"/>
  <c r="AZ134" i="4"/>
  <c r="BC4" i="4"/>
  <c r="BC8" i="4"/>
  <c r="BC12" i="4"/>
  <c r="BC91" i="4"/>
  <c r="BC95" i="4"/>
  <c r="BC112" i="4"/>
  <c r="BC116" i="4"/>
  <c r="BC135" i="4"/>
  <c r="BF5" i="4"/>
  <c r="BF9" i="4"/>
  <c r="BF16" i="4"/>
  <c r="BF92" i="4"/>
  <c r="BF96" i="4"/>
  <c r="BF113" i="4"/>
  <c r="BF117" i="4"/>
  <c r="BF132" i="4"/>
  <c r="BF136" i="4"/>
  <c r="BI6" i="4"/>
  <c r="BI93" i="4"/>
  <c r="BI97" i="4"/>
  <c r="BI114" i="4"/>
  <c r="BI118" i="4"/>
  <c r="BI133" i="4"/>
  <c r="BI137" i="4"/>
  <c r="P155" i="4"/>
  <c r="P159" i="4"/>
  <c r="P163" i="4"/>
  <c r="P179" i="4"/>
  <c r="P183" i="4"/>
  <c r="P187" i="4"/>
  <c r="P212" i="4"/>
  <c r="P233" i="4"/>
  <c r="P258" i="4"/>
  <c r="S156" i="4"/>
  <c r="S160" i="4"/>
  <c r="S168" i="4"/>
  <c r="S172" i="4"/>
  <c r="S176" i="4"/>
  <c r="S213" i="4"/>
  <c r="S234" i="4"/>
  <c r="S274" i="4"/>
  <c r="S278" i="4"/>
  <c r="S282" i="4"/>
  <c r="S286" i="4"/>
  <c r="S290" i="4"/>
  <c r="S315" i="4"/>
  <c r="S319" i="4"/>
  <c r="S323" i="4"/>
  <c r="S327" i="4"/>
  <c r="V153" i="4"/>
  <c r="V157" i="4"/>
  <c r="V161" i="4"/>
  <c r="V169" i="4"/>
  <c r="V173" i="4"/>
  <c r="V181" i="4"/>
  <c r="V185" i="4"/>
  <c r="V189" i="4"/>
  <c r="V219" i="4"/>
  <c r="V260" i="4"/>
  <c r="V275" i="4"/>
  <c r="V279" i="4"/>
  <c r="V283" i="4"/>
  <c r="V287" i="4"/>
  <c r="V316" i="4"/>
  <c r="V320" i="4"/>
  <c r="V324" i="4"/>
  <c r="Y166" i="4"/>
  <c r="Y170" i="4"/>
  <c r="Y174" i="4"/>
  <c r="Y182" i="4"/>
  <c r="Y186" i="4"/>
  <c r="Y215" i="4"/>
  <c r="Y236" i="4"/>
  <c r="Y257" i="4"/>
  <c r="Y276" i="4"/>
  <c r="Y280" i="4"/>
  <c r="Y284" i="4"/>
  <c r="Y288" i="4"/>
  <c r="Y313" i="4"/>
  <c r="Y317" i="4"/>
  <c r="Y321" i="4"/>
  <c r="Y325" i="4"/>
  <c r="AB155" i="4"/>
  <c r="AB159" i="4"/>
  <c r="AB163" i="4"/>
  <c r="AB179" i="4"/>
  <c r="AB183" i="4"/>
  <c r="AB187" i="4"/>
  <c r="AB212" i="4"/>
  <c r="AB233" i="4"/>
  <c r="AB258" i="4"/>
  <c r="AE156" i="4"/>
  <c r="AE160" i="4"/>
  <c r="AE168" i="4"/>
  <c r="AE172" i="4"/>
  <c r="AE176" i="4"/>
  <c r="AE213" i="4"/>
  <c r="AE234" i="4"/>
  <c r="AE274" i="4"/>
  <c r="AE278" i="4"/>
  <c r="AE282" i="4"/>
  <c r="AE286" i="4"/>
  <c r="AE290" i="4"/>
  <c r="AE315" i="4"/>
  <c r="AE319" i="4"/>
  <c r="AE323" i="4"/>
  <c r="AE327" i="4"/>
  <c r="AH155" i="4"/>
  <c r="AH163" i="4"/>
  <c r="AH182" i="4"/>
  <c r="AH280" i="4"/>
  <c r="AH288" i="4"/>
  <c r="AK155" i="4"/>
  <c r="AK163" i="4"/>
  <c r="AK168" i="4"/>
  <c r="AK176" i="4"/>
  <c r="AK234" i="4"/>
  <c r="AK258" i="4"/>
  <c r="AK274" i="4"/>
  <c r="AK282" i="4"/>
  <c r="AK290" i="4"/>
  <c r="AN160" i="4"/>
  <c r="AN166" i="4"/>
  <c r="AN186" i="4"/>
  <c r="AN274" i="4"/>
  <c r="AN284" i="4"/>
  <c r="AN315" i="4"/>
  <c r="AN325" i="4"/>
  <c r="AQ159" i="4"/>
  <c r="AQ185" i="4"/>
  <c r="AQ283" i="4"/>
  <c r="AQ313" i="4"/>
  <c r="AQ324" i="4"/>
  <c r="AT160" i="4"/>
  <c r="AT170" i="4"/>
  <c r="AT276" i="4"/>
  <c r="AT286" i="4"/>
  <c r="AT317" i="4"/>
  <c r="AT327" i="4"/>
  <c r="AW160" i="4"/>
  <c r="AW185" i="4"/>
  <c r="AW323" i="4"/>
  <c r="AZ160" i="4"/>
  <c r="AZ170" i="4"/>
  <c r="AZ186" i="4"/>
  <c r="AZ283" i="4"/>
  <c r="AZ313" i="4"/>
  <c r="AZ324" i="4"/>
  <c r="BC75" i="4"/>
  <c r="BC166" i="4"/>
  <c r="BC187" i="4"/>
  <c r="BC215" i="4"/>
  <c r="BC260" i="4"/>
  <c r="BC280" i="4"/>
  <c r="BF36" i="4"/>
  <c r="BF163" i="4"/>
  <c r="BF168" i="4"/>
  <c r="BI157" i="4"/>
  <c r="BI183" i="4"/>
  <c r="BI219" i="4"/>
  <c r="BI279" i="4"/>
  <c r="BI290" i="4"/>
  <c r="BI320" i="4"/>
  <c r="M8" i="4"/>
  <c r="M4" i="4"/>
  <c r="M33" i="4"/>
  <c r="M113" i="4"/>
  <c r="M132" i="4"/>
  <c r="M136" i="4"/>
  <c r="M50" i="4"/>
  <c r="M54" i="4"/>
  <c r="M73" i="4"/>
  <c r="M92" i="4"/>
  <c r="M96" i="4"/>
  <c r="M5" i="4"/>
  <c r="M9" i="4"/>
  <c r="M32" i="4"/>
  <c r="M36" i="4"/>
  <c r="M53" i="4"/>
  <c r="M72" i="4"/>
  <c r="M91" i="4"/>
  <c r="M95" i="4"/>
  <c r="M112" i="4"/>
  <c r="M116" i="4"/>
  <c r="M135" i="4"/>
  <c r="M12" i="4"/>
  <c r="M52" i="4"/>
  <c r="M71" i="4"/>
  <c r="M75" i="4"/>
  <c r="M94" i="4"/>
  <c r="M16" i="4"/>
  <c r="M117" i="4"/>
  <c r="M31" i="4"/>
  <c r="M115" i="4"/>
  <c r="M134" i="4"/>
  <c r="M7" i="4"/>
  <c r="M11" i="4"/>
  <c r="M34" i="4"/>
  <c r="M51" i="4"/>
  <c r="M55" i="4"/>
  <c r="M74" i="4"/>
  <c r="M93" i="4"/>
  <c r="M97" i="4"/>
  <c r="M114" i="4"/>
  <c r="M118" i="4"/>
  <c r="M133" i="4"/>
  <c r="M137" i="4"/>
  <c r="M13" i="4"/>
  <c r="M35" i="4"/>
  <c r="M119" i="4"/>
  <c r="M6" i="4"/>
  <c r="T11" i="9" l="1"/>
  <c r="P11" i="9"/>
  <c r="H10" i="9"/>
  <c r="N29" i="15"/>
  <c r="J29" i="15"/>
  <c r="P10" i="9"/>
  <c r="N23" i="23"/>
  <c r="J23" i="23"/>
  <c r="H11" i="9"/>
  <c r="L11" i="9"/>
  <c r="T10" i="9"/>
  <c r="L10" i="9"/>
  <c r="I47" i="22"/>
  <c r="J47" i="22"/>
  <c r="M47" i="22"/>
  <c r="N47" i="22"/>
  <c r="I26" i="22"/>
  <c r="J26" i="22"/>
  <c r="N26" i="22"/>
  <c r="M26" i="22"/>
  <c r="J41" i="22"/>
  <c r="N41" i="22"/>
  <c r="I41" i="22"/>
  <c r="M41" i="22"/>
  <c r="M34" i="22"/>
  <c r="I34" i="22"/>
  <c r="N34" i="22"/>
  <c r="J34" i="22"/>
  <c r="N43" i="22"/>
  <c r="J43" i="22"/>
  <c r="M43" i="22"/>
  <c r="I43" i="22"/>
  <c r="M29" i="22"/>
  <c r="I29" i="22"/>
  <c r="J29" i="22"/>
  <c r="N29" i="22"/>
  <c r="N23" i="22"/>
  <c r="M23" i="22"/>
  <c r="J23" i="22"/>
  <c r="I23" i="22"/>
  <c r="N46" i="22"/>
  <c r="I46" i="22"/>
  <c r="M46" i="22"/>
  <c r="J46" i="22"/>
  <c r="M32" i="22"/>
  <c r="N32" i="22"/>
  <c r="J32" i="22"/>
  <c r="I32" i="22"/>
  <c r="N38" i="22"/>
  <c r="M38" i="22"/>
  <c r="I38" i="22"/>
  <c r="J38" i="22"/>
  <c r="J42" i="22"/>
  <c r="I42" i="22"/>
  <c r="N42" i="22"/>
  <c r="M42" i="22"/>
  <c r="J50" i="22"/>
  <c r="M50" i="22"/>
  <c r="N50" i="22"/>
  <c r="I50" i="22"/>
  <c r="I48" i="22"/>
  <c r="M48" i="22"/>
  <c r="J48" i="22"/>
  <c r="N48" i="22"/>
  <c r="I27" i="22"/>
  <c r="J27" i="22"/>
  <c r="N27" i="22"/>
  <c r="M27" i="22"/>
  <c r="I21" i="22"/>
  <c r="M21" i="22"/>
  <c r="N21" i="22"/>
  <c r="J21" i="22"/>
  <c r="M22" i="22"/>
  <c r="N22" i="22"/>
  <c r="J22" i="22"/>
  <c r="I22" i="22"/>
  <c r="N38" i="17"/>
  <c r="I38" i="17"/>
  <c r="M38" i="17"/>
  <c r="J38" i="17"/>
  <c r="J44" i="17"/>
  <c r="N44" i="17"/>
  <c r="I44" i="17"/>
  <c r="M44" i="17"/>
  <c r="M43" i="17"/>
  <c r="J43" i="17"/>
  <c r="I43" i="17"/>
  <c r="N43" i="17"/>
  <c r="J42" i="17"/>
  <c r="M42" i="17"/>
  <c r="I42" i="17"/>
  <c r="N42" i="17"/>
  <c r="J40" i="17"/>
  <c r="I40" i="17"/>
  <c r="N40" i="17"/>
  <c r="M40" i="17"/>
  <c r="N36" i="17"/>
  <c r="I36" i="17"/>
  <c r="M36" i="17"/>
  <c r="J36" i="17"/>
  <c r="N30" i="17"/>
  <c r="J30" i="17"/>
  <c r="M30" i="17"/>
  <c r="I30" i="17"/>
  <c r="M31" i="17"/>
  <c r="J31" i="17"/>
  <c r="N31" i="17"/>
  <c r="I31" i="17"/>
  <c r="N32" i="17"/>
  <c r="I32" i="17"/>
  <c r="J32" i="17"/>
  <c r="M32" i="17"/>
  <c r="F19" i="17"/>
  <c r="F40" i="9"/>
  <c r="E19" i="17"/>
  <c r="E40" i="9"/>
  <c r="F20" i="17"/>
  <c r="F41" i="9"/>
  <c r="E41" i="9"/>
  <c r="E20" i="17"/>
  <c r="I23" i="17"/>
  <c r="M23" i="17"/>
  <c r="N23" i="17"/>
  <c r="J23" i="17"/>
  <c r="I28" i="17"/>
  <c r="M28" i="17"/>
  <c r="J28" i="17"/>
  <c r="N28" i="17"/>
  <c r="M18" i="17"/>
  <c r="N18" i="17"/>
  <c r="J18" i="17"/>
  <c r="I18" i="17"/>
  <c r="M26" i="17"/>
  <c r="J26" i="17"/>
  <c r="N26" i="17"/>
  <c r="I26" i="17"/>
  <c r="M24" i="17"/>
  <c r="J24" i="17"/>
  <c r="N24" i="17"/>
  <c r="I24" i="17"/>
  <c r="N27" i="17"/>
  <c r="M27" i="17"/>
  <c r="J27" i="17"/>
  <c r="I27" i="17"/>
  <c r="N22" i="17"/>
  <c r="I22" i="17"/>
  <c r="M22" i="17"/>
  <c r="J22" i="17"/>
  <c r="E11" i="17"/>
  <c r="E39" i="9"/>
  <c r="J10" i="17"/>
  <c r="N10" i="17"/>
  <c r="I10" i="17"/>
  <c r="M10" i="17"/>
  <c r="M15" i="17"/>
  <c r="N15" i="17"/>
  <c r="J15" i="17"/>
  <c r="I15" i="17"/>
  <c r="N9" i="17"/>
  <c r="M9" i="17"/>
  <c r="I9" i="17"/>
  <c r="J9" i="17"/>
  <c r="M14" i="17"/>
  <c r="N14" i="17"/>
  <c r="J14" i="17"/>
  <c r="I14" i="17"/>
  <c r="I34" i="23"/>
  <c r="M34" i="23"/>
  <c r="N34" i="23"/>
  <c r="J34" i="23"/>
  <c r="M29" i="23"/>
  <c r="N29" i="23"/>
  <c r="J29" i="23"/>
  <c r="I29" i="23"/>
  <c r="M30" i="23"/>
  <c r="I30" i="23"/>
  <c r="N30" i="23"/>
  <c r="J30" i="23"/>
  <c r="J31" i="23"/>
  <c r="I31" i="23"/>
  <c r="M31" i="23"/>
  <c r="N31" i="23"/>
  <c r="I12" i="23"/>
  <c r="M12" i="23"/>
  <c r="J12" i="23"/>
  <c r="N12" i="23"/>
  <c r="J10" i="23"/>
  <c r="M10" i="23"/>
  <c r="I10" i="23"/>
  <c r="N10" i="23"/>
  <c r="M19" i="23"/>
  <c r="J19" i="23"/>
  <c r="I19" i="23"/>
  <c r="N19" i="23"/>
  <c r="I21" i="23"/>
  <c r="J21" i="23"/>
  <c r="N21" i="23"/>
  <c r="M21" i="23"/>
  <c r="N15" i="23"/>
  <c r="J15" i="23"/>
  <c r="I15" i="23"/>
  <c r="M15" i="23"/>
  <c r="N17" i="23"/>
  <c r="M17" i="23"/>
  <c r="J17" i="23"/>
  <c r="I17" i="23"/>
  <c r="N16" i="23"/>
  <c r="M16" i="23"/>
  <c r="I16" i="23"/>
  <c r="J16" i="23"/>
  <c r="J20" i="23"/>
  <c r="M20" i="23"/>
  <c r="N20" i="23"/>
  <c r="I20" i="23"/>
  <c r="M11" i="23"/>
  <c r="I11" i="23"/>
  <c r="J11" i="23"/>
  <c r="N11" i="23"/>
  <c r="N16" i="20"/>
  <c r="J16" i="20"/>
  <c r="M16" i="20"/>
  <c r="I16" i="20"/>
  <c r="M18" i="20"/>
  <c r="J18" i="20"/>
  <c r="I18" i="20"/>
  <c r="N18" i="20"/>
  <c r="M19" i="20"/>
  <c r="J19" i="20"/>
  <c r="N19" i="20"/>
  <c r="I19" i="20"/>
  <c r="J20" i="20"/>
  <c r="N20" i="20"/>
  <c r="I20" i="20"/>
  <c r="M20" i="20"/>
  <c r="N17" i="20"/>
  <c r="I17" i="20"/>
  <c r="M17" i="20"/>
  <c r="J17" i="20"/>
  <c r="I28" i="16"/>
  <c r="M28" i="16"/>
  <c r="J28" i="16"/>
  <c r="N28" i="16"/>
  <c r="I32" i="16"/>
  <c r="J32" i="16"/>
  <c r="N32" i="16"/>
  <c r="M32" i="16"/>
  <c r="M33" i="6"/>
  <c r="I33" i="6"/>
  <c r="N33" i="6"/>
  <c r="J33" i="6"/>
  <c r="BI14" i="4"/>
  <c r="BI15" i="4"/>
  <c r="BC13" i="4"/>
  <c r="BC16" i="4"/>
  <c r="M17" i="4"/>
  <c r="M14" i="4"/>
  <c r="BC14" i="4"/>
  <c r="AK17" i="4"/>
  <c r="J259" i="4"/>
  <c r="F14" i="21" s="1"/>
  <c r="J327" i="4"/>
  <c r="F61" i="21" s="1"/>
  <c r="J326" i="4"/>
  <c r="F60" i="21" s="1"/>
  <c r="J277" i="4"/>
  <c r="F23" i="21" s="1"/>
  <c r="J279" i="4"/>
  <c r="F26" i="21" s="1"/>
  <c r="J313" i="4"/>
  <c r="F43" i="21" s="1"/>
  <c r="J276" i="4"/>
  <c r="F22" i="21" s="1"/>
  <c r="J163" i="4"/>
  <c r="F22" i="16" s="1"/>
  <c r="I154" i="4"/>
  <c r="E12" i="16" s="1"/>
  <c r="J318" i="4"/>
  <c r="F50" i="21" s="1"/>
  <c r="I218" i="4"/>
  <c r="E19" i="22" s="1"/>
  <c r="I281" i="4"/>
  <c r="E29" i="21" s="1"/>
  <c r="I233" i="4"/>
  <c r="J188" i="4"/>
  <c r="F51" i="16" s="1"/>
  <c r="J273" i="4"/>
  <c r="F19" i="21" s="1"/>
  <c r="I319" i="4"/>
  <c r="E51" i="21" s="1"/>
  <c r="J171" i="4"/>
  <c r="F32" i="16" s="1"/>
  <c r="J32" i="4"/>
  <c r="F25" i="6" s="1"/>
  <c r="J321" i="4"/>
  <c r="F53" i="21" s="1"/>
  <c r="I118" i="4"/>
  <c r="J175" i="4"/>
  <c r="F36" i="16" s="1"/>
  <c r="I318" i="4"/>
  <c r="E50" i="21" s="1"/>
  <c r="J93" i="4"/>
  <c r="I282" i="4"/>
  <c r="E30" i="21" s="1"/>
  <c r="I180" i="4"/>
  <c r="E42" i="16" s="1"/>
  <c r="J315" i="4"/>
  <c r="F45" i="21" s="1"/>
  <c r="I111" i="4"/>
  <c r="I176" i="4"/>
  <c r="E37" i="16" s="1"/>
  <c r="J289" i="4"/>
  <c r="F38" i="21" s="1"/>
  <c r="I166" i="4"/>
  <c r="E26" i="16" s="1"/>
  <c r="J232" i="4"/>
  <c r="F10" i="20" s="1"/>
  <c r="J257" i="4"/>
  <c r="F12" i="21" s="1"/>
  <c r="I184" i="4"/>
  <c r="E47" i="16" s="1"/>
  <c r="J316" i="4"/>
  <c r="F47" i="21" s="1"/>
  <c r="I278" i="4"/>
  <c r="E25" i="21" s="1"/>
  <c r="I322" i="4"/>
  <c r="E54" i="21" s="1"/>
  <c r="J281" i="4"/>
  <c r="F29" i="21" s="1"/>
  <c r="J218" i="4"/>
  <c r="F19" i="22" s="1"/>
  <c r="I119" i="4"/>
  <c r="J233" i="4"/>
  <c r="I235" i="4"/>
  <c r="E12" i="20" s="1"/>
  <c r="J51" i="4"/>
  <c r="I258" i="4"/>
  <c r="E13" i="21" s="1"/>
  <c r="J167" i="4"/>
  <c r="F27" i="16" s="1"/>
  <c r="J286" i="4"/>
  <c r="F35" i="21" s="1"/>
  <c r="J284" i="4"/>
  <c r="F33" i="21" s="1"/>
  <c r="I327" i="4"/>
  <c r="E61" i="21" s="1"/>
  <c r="J236" i="4"/>
  <c r="I4" i="4"/>
  <c r="E10" i="6" s="1"/>
  <c r="J134" i="4"/>
  <c r="F34" i="15" s="1"/>
  <c r="I137" i="4"/>
  <c r="E37" i="15" s="1"/>
  <c r="J160" i="4"/>
  <c r="J187" i="4"/>
  <c r="F50" i="16" s="1"/>
  <c r="J278" i="4"/>
  <c r="F25" i="21" s="1"/>
  <c r="I167" i="4"/>
  <c r="E27" i="16" s="1"/>
  <c r="J133" i="4"/>
  <c r="F33" i="15" s="1"/>
  <c r="I259" i="4"/>
  <c r="E14" i="21" s="1"/>
  <c r="J283" i="4"/>
  <c r="F31" i="21" s="1"/>
  <c r="I151" i="4"/>
  <c r="J184" i="4"/>
  <c r="F47" i="16" s="1"/>
  <c r="J319" i="4"/>
  <c r="F51" i="21" s="1"/>
  <c r="J317" i="4"/>
  <c r="F48" i="21" s="1"/>
  <c r="J35" i="4"/>
  <c r="F29" i="6" s="1"/>
  <c r="J91" i="4"/>
  <c r="I155" i="4"/>
  <c r="E13" i="16" s="1"/>
  <c r="I214" i="4"/>
  <c r="E14" i="22" s="1"/>
  <c r="J285" i="4"/>
  <c r="F34" i="21" s="1"/>
  <c r="I96" i="4"/>
  <c r="E40" i="15" s="1"/>
  <c r="J54" i="4"/>
  <c r="J6" i="4"/>
  <c r="F13" i="6" s="1"/>
  <c r="I323" i="4"/>
  <c r="E56" i="21" s="1"/>
  <c r="J116" i="4"/>
  <c r="I152" i="4"/>
  <c r="I159" i="4"/>
  <c r="J53" i="4"/>
  <c r="I215" i="4"/>
  <c r="E15" i="22" s="1"/>
  <c r="I315" i="4"/>
  <c r="E45" i="21" s="1"/>
  <c r="J9" i="4"/>
  <c r="F17" i="6" s="1"/>
  <c r="J282" i="4"/>
  <c r="F30" i="21" s="1"/>
  <c r="I276" i="4"/>
  <c r="E22" i="21" s="1"/>
  <c r="I314" i="4"/>
  <c r="E44" i="21" s="1"/>
  <c r="J174" i="4"/>
  <c r="F35" i="16" s="1"/>
  <c r="J258" i="4"/>
  <c r="F13" i="21" s="1"/>
  <c r="I277" i="4"/>
  <c r="E23" i="21" s="1"/>
  <c r="J94" i="4"/>
  <c r="F20" i="15" s="1"/>
  <c r="I177" i="4"/>
  <c r="E39" i="16" s="1"/>
  <c r="I54" i="4"/>
  <c r="I51" i="4"/>
  <c r="J117" i="4"/>
  <c r="J33" i="4"/>
  <c r="F27" i="6" s="1"/>
  <c r="I16" i="4"/>
  <c r="I182" i="4"/>
  <c r="E44" i="16" s="1"/>
  <c r="I289" i="4"/>
  <c r="E38" i="21" s="1"/>
  <c r="J34" i="4"/>
  <c r="F28" i="6" s="1"/>
  <c r="J288" i="4"/>
  <c r="F37" i="21" s="1"/>
  <c r="I325" i="4"/>
  <c r="E59" i="21" s="1"/>
  <c r="I5" i="4"/>
  <c r="E12" i="6" s="1"/>
  <c r="I158" i="4"/>
  <c r="E17" i="16" s="1"/>
  <c r="J75" i="4"/>
  <c r="F15" i="15" s="1"/>
  <c r="I187" i="4"/>
  <c r="E50" i="16" s="1"/>
  <c r="I257" i="4"/>
  <c r="E12" i="21" s="1"/>
  <c r="J166" i="4"/>
  <c r="F26" i="16" s="1"/>
  <c r="J287" i="4"/>
  <c r="F36" i="21" s="1"/>
  <c r="I326" i="4"/>
  <c r="E60" i="21" s="1"/>
  <c r="I274" i="4"/>
  <c r="E20" i="21" s="1"/>
  <c r="J168" i="4"/>
  <c r="F28" i="16" s="1"/>
  <c r="I320" i="4"/>
  <c r="E52" i="21" s="1"/>
  <c r="J114" i="4"/>
  <c r="I34" i="4"/>
  <c r="E28" i="6" s="1"/>
  <c r="J180" i="4"/>
  <c r="F42" i="16" s="1"/>
  <c r="I8" i="4"/>
  <c r="E15" i="6" s="1"/>
  <c r="J112" i="4"/>
  <c r="J219" i="4"/>
  <c r="J95" i="4"/>
  <c r="F21" i="15" s="1"/>
  <c r="J137" i="4"/>
  <c r="F37" i="15" s="1"/>
  <c r="J212" i="4"/>
  <c r="F12" i="22" s="1"/>
  <c r="I11" i="4"/>
  <c r="E19" i="6" s="1"/>
  <c r="J13" i="4"/>
  <c r="F10" i="9" s="1"/>
  <c r="J182" i="4"/>
  <c r="F44" i="16" s="1"/>
  <c r="I178" i="4"/>
  <c r="E40" i="16" s="1"/>
  <c r="J280" i="4"/>
  <c r="F28" i="21" s="1"/>
  <c r="J11" i="4"/>
  <c r="F19" i="6" s="1"/>
  <c r="J176" i="4"/>
  <c r="F37" i="16" s="1"/>
  <c r="I160" i="4"/>
  <c r="I286" i="4"/>
  <c r="E35" i="21" s="1"/>
  <c r="J162" i="4"/>
  <c r="I94" i="4"/>
  <c r="E20" i="15" s="1"/>
  <c r="I253" i="4"/>
  <c r="J312" i="4"/>
  <c r="F42" i="21" s="1"/>
  <c r="J186" i="4"/>
  <c r="F49" i="16" s="1"/>
  <c r="I256" i="4"/>
  <c r="E11" i="21" s="1"/>
  <c r="J320" i="4"/>
  <c r="F52" i="21" s="1"/>
  <c r="I283" i="4"/>
  <c r="E31" i="21" s="1"/>
  <c r="I73" i="4"/>
  <c r="E13" i="15" s="1"/>
  <c r="I50" i="4"/>
  <c r="I9" i="4"/>
  <c r="E17" i="6" s="1"/>
  <c r="I116" i="4"/>
  <c r="J72" i="4"/>
  <c r="F12" i="15" s="1"/>
  <c r="I32" i="4"/>
  <c r="E25" i="6" s="1"/>
  <c r="I132" i="4"/>
  <c r="E31" i="15" s="1"/>
  <c r="I114" i="4"/>
  <c r="I172" i="4"/>
  <c r="E33" i="16" s="1"/>
  <c r="I53" i="4"/>
  <c r="J155" i="4"/>
  <c r="F13" i="16" s="1"/>
  <c r="I285" i="4"/>
  <c r="E34" i="21" s="1"/>
  <c r="I316" i="4"/>
  <c r="E47" i="21" s="1"/>
  <c r="J154" i="4"/>
  <c r="F12" i="16" s="1"/>
  <c r="J52" i="4"/>
  <c r="I272" i="4"/>
  <c r="E18" i="21" s="1"/>
  <c r="J275" i="4"/>
  <c r="F21" i="21" s="1"/>
  <c r="J115" i="4"/>
  <c r="J152" i="4"/>
  <c r="J4" i="4"/>
  <c r="F10" i="6" s="1"/>
  <c r="J8" i="4"/>
  <c r="F15" i="6" s="1"/>
  <c r="I136" i="4"/>
  <c r="E36" i="15" s="1"/>
  <c r="J92" i="4"/>
  <c r="I164" i="4"/>
  <c r="E24" i="16" s="1"/>
  <c r="I10" i="4"/>
  <c r="E18" i="6" s="1"/>
  <c r="I284" i="4"/>
  <c r="E33" i="21" s="1"/>
  <c r="J325" i="4"/>
  <c r="F59" i="21" s="1"/>
  <c r="J30" i="4"/>
  <c r="F23" i="6" s="1"/>
  <c r="I313" i="4"/>
  <c r="E43" i="21" s="1"/>
  <c r="I33" i="4"/>
  <c r="E27" i="6" s="1"/>
  <c r="I112" i="4"/>
  <c r="J170" i="4"/>
  <c r="F30" i="16" s="1"/>
  <c r="I179" i="4"/>
  <c r="E41" i="16" s="1"/>
  <c r="I234" i="4"/>
  <c r="E11" i="20" s="1"/>
  <c r="J256" i="4"/>
  <c r="F11" i="21" s="1"/>
  <c r="I275" i="4"/>
  <c r="E21" i="21" s="1"/>
  <c r="I12" i="4"/>
  <c r="E20" i="6" s="1"/>
  <c r="J119" i="4"/>
  <c r="J31" i="4"/>
  <c r="F24" i="6" s="1"/>
  <c r="J7" i="4"/>
  <c r="F14" i="6" s="1"/>
  <c r="I93" i="4"/>
  <c r="J55" i="4"/>
  <c r="I13" i="4"/>
  <c r="E10" i="9" s="1"/>
  <c r="I17" i="4"/>
  <c r="E11" i="9" s="1"/>
  <c r="I14" i="4"/>
  <c r="J253" i="4"/>
  <c r="I36" i="4"/>
  <c r="E30" i="6" s="1"/>
  <c r="I135" i="4"/>
  <c r="E35" i="15" s="1"/>
  <c r="I52" i="4"/>
  <c r="I35" i="4"/>
  <c r="E29" i="6" s="1"/>
  <c r="I211" i="4"/>
  <c r="E11" i="22" s="1"/>
  <c r="J132" i="4"/>
  <c r="F31" i="15" s="1"/>
  <c r="J5" i="4"/>
  <c r="F12" i="6" s="1"/>
  <c r="J131" i="4"/>
  <c r="J151" i="4"/>
  <c r="J96" i="4"/>
  <c r="F40" i="15" s="1"/>
  <c r="J183" i="4"/>
  <c r="F45" i="16" s="1"/>
  <c r="I290" i="4"/>
  <c r="E39" i="21" s="1"/>
  <c r="I163" i="4"/>
  <c r="E22" i="16" s="1"/>
  <c r="J177" i="4"/>
  <c r="F39" i="16" s="1"/>
  <c r="I232" i="4"/>
  <c r="E10" i="20" s="1"/>
  <c r="J135" i="4"/>
  <c r="F35" i="15" s="1"/>
  <c r="I273" i="4"/>
  <c r="E19" i="21" s="1"/>
  <c r="J16" i="4"/>
  <c r="I165" i="4"/>
  <c r="E25" i="16" s="1"/>
  <c r="J165" i="4"/>
  <c r="F25" i="16" s="1"/>
  <c r="I189" i="4"/>
  <c r="E52" i="16" s="1"/>
  <c r="J189" i="4"/>
  <c r="F52" i="16" s="1"/>
  <c r="I252" i="4"/>
  <c r="J252" i="4"/>
  <c r="I97" i="4"/>
  <c r="J97" i="4"/>
  <c r="I324" i="4"/>
  <c r="E57" i="21" s="1"/>
  <c r="J324" i="4"/>
  <c r="F57" i="21" s="1"/>
  <c r="I260" i="4"/>
  <c r="E15" i="21" s="1"/>
  <c r="J260" i="4"/>
  <c r="F15" i="21" s="1"/>
  <c r="I181" i="4"/>
  <c r="E43" i="16" s="1"/>
  <c r="J181" i="4"/>
  <c r="F43" i="16" s="1"/>
  <c r="I169" i="4"/>
  <c r="E29" i="16" s="1"/>
  <c r="J169" i="4"/>
  <c r="F29" i="16" s="1"/>
  <c r="I157" i="4"/>
  <c r="E15" i="16" s="1"/>
  <c r="J157" i="4"/>
  <c r="F15" i="16" s="1"/>
  <c r="I213" i="4"/>
  <c r="E13" i="22" s="1"/>
  <c r="J213" i="4"/>
  <c r="F13" i="22" s="1"/>
  <c r="I217" i="4"/>
  <c r="E18" i="22" s="1"/>
  <c r="J217" i="4"/>
  <c r="F18" i="22" s="1"/>
  <c r="J71" i="4"/>
  <c r="F11" i="15" s="1"/>
  <c r="I170" i="4"/>
  <c r="E30" i="16" s="1"/>
  <c r="I219" i="4"/>
  <c r="J322" i="4"/>
  <c r="F54" i="21" s="1"/>
  <c r="J17" i="4"/>
  <c r="F11" i="9" s="1"/>
  <c r="J136" i="4"/>
  <c r="F36" i="15" s="1"/>
  <c r="J164" i="4"/>
  <c r="F24" i="16" s="1"/>
  <c r="I162" i="4"/>
  <c r="I288" i="4"/>
  <c r="E37" i="21" s="1"/>
  <c r="I30" i="4"/>
  <c r="E23" i="6" s="1"/>
  <c r="I156" i="4"/>
  <c r="E14" i="16" s="1"/>
  <c r="J235" i="4"/>
  <c r="F12" i="20" s="1"/>
  <c r="J50" i="4"/>
  <c r="I131" i="4"/>
  <c r="I72" i="4"/>
  <c r="E12" i="15" s="1"/>
  <c r="J14" i="4"/>
  <c r="J73" i="4"/>
  <c r="F13" i="15" s="1"/>
  <c r="J118" i="4"/>
  <c r="J158" i="4"/>
  <c r="F17" i="16" s="1"/>
  <c r="J274" i="4"/>
  <c r="F20" i="21" s="1"/>
  <c r="J290" i="4"/>
  <c r="F39" i="21" s="1"/>
  <c r="I71" i="4"/>
  <c r="E11" i="15" s="1"/>
  <c r="I174" i="4"/>
  <c r="E35" i="16" s="1"/>
  <c r="I212" i="4"/>
  <c r="E12" i="22" s="1"/>
  <c r="I236" i="4"/>
  <c r="I321" i="4"/>
  <c r="E53" i="21" s="1"/>
  <c r="I7" i="4"/>
  <c r="E14" i="6" s="1"/>
  <c r="J211" i="4"/>
  <c r="F11" i="22" s="1"/>
  <c r="I55" i="4"/>
  <c r="J111" i="4"/>
  <c r="I134" i="4"/>
  <c r="E34" i="15" s="1"/>
  <c r="I75" i="4"/>
  <c r="E15" i="15" s="1"/>
  <c r="J74" i="4"/>
  <c r="F14" i="15" s="1"/>
  <c r="I15" i="4"/>
  <c r="J179" i="4"/>
  <c r="F41" i="16" s="1"/>
  <c r="J234" i="4"/>
  <c r="F11" i="20" s="1"/>
  <c r="I279" i="4"/>
  <c r="E26" i="21" s="1"/>
  <c r="J12" i="4"/>
  <c r="F20" i="6" s="1"/>
  <c r="I95" i="4"/>
  <c r="E21" i="15" s="1"/>
  <c r="I312" i="4"/>
  <c r="E42" i="21" s="1"/>
  <c r="J314" i="4"/>
  <c r="F44" i="21" s="1"/>
  <c r="I31" i="4"/>
  <c r="E24" i="6" s="1"/>
  <c r="J172" i="4"/>
  <c r="F33" i="16" s="1"/>
  <c r="I115" i="4"/>
  <c r="J214" i="4"/>
  <c r="F14" i="22" s="1"/>
  <c r="J3" i="4"/>
  <c r="F9" i="6" s="1"/>
  <c r="I3" i="4"/>
  <c r="E9" i="6" s="1"/>
  <c r="I185" i="4"/>
  <c r="E48" i="16" s="1"/>
  <c r="J185" i="4"/>
  <c r="F48" i="16" s="1"/>
  <c r="I173" i="4"/>
  <c r="E34" i="16" s="1"/>
  <c r="J173" i="4"/>
  <c r="F34" i="16" s="1"/>
  <c r="I161" i="4"/>
  <c r="E20" i="16" s="1"/>
  <c r="J161" i="4"/>
  <c r="F20" i="16" s="1"/>
  <c r="I153" i="4"/>
  <c r="E11" i="16" s="1"/>
  <c r="J153" i="4"/>
  <c r="F11" i="16" s="1"/>
  <c r="J36" i="4"/>
  <c r="F30" i="6" s="1"/>
  <c r="I287" i="4"/>
  <c r="E36" i="21" s="1"/>
  <c r="I188" i="4"/>
  <c r="E51" i="16" s="1"/>
  <c r="J178" i="4"/>
  <c r="F40" i="16" s="1"/>
  <c r="I92" i="4"/>
  <c r="I175" i="4"/>
  <c r="E36" i="16" s="1"/>
  <c r="J159" i="4"/>
  <c r="I91" i="4"/>
  <c r="I113" i="4"/>
  <c r="J10" i="4"/>
  <c r="F18" i="6" s="1"/>
  <c r="J156" i="4"/>
  <c r="F14" i="16" s="1"/>
  <c r="J272" i="4"/>
  <c r="F18" i="21" s="1"/>
  <c r="I186" i="4"/>
  <c r="E49" i="16" s="1"/>
  <c r="I317" i="4"/>
  <c r="E48" i="21" s="1"/>
  <c r="I183" i="4"/>
  <c r="E45" i="16" s="1"/>
  <c r="I133" i="4"/>
  <c r="E33" i="15" s="1"/>
  <c r="I74" i="4"/>
  <c r="E14" i="15" s="1"/>
  <c r="I280" i="4"/>
  <c r="E28" i="21" s="1"/>
  <c r="J215" i="4"/>
  <c r="F15" i="22" s="1"/>
  <c r="J113" i="4"/>
  <c r="I6" i="4"/>
  <c r="E13" i="6" s="1"/>
  <c r="I117" i="4"/>
  <c r="J15" i="4"/>
  <c r="G562" i="4"/>
  <c r="D41" i="9" l="1"/>
  <c r="M41" i="9"/>
  <c r="V41" i="9"/>
  <c r="N41" i="9"/>
  <c r="J41" i="9"/>
  <c r="U41" i="9"/>
  <c r="R41" i="9"/>
  <c r="Q41" i="9"/>
  <c r="I41" i="9"/>
  <c r="J19" i="17"/>
  <c r="N19" i="17"/>
  <c r="I19" i="17"/>
  <c r="M19" i="17"/>
  <c r="M20" i="17"/>
  <c r="I20" i="17"/>
  <c r="J20" i="17"/>
  <c r="N20" i="17"/>
  <c r="D40" i="9"/>
  <c r="I40" i="9"/>
  <c r="V40" i="9"/>
  <c r="M40" i="9"/>
  <c r="U40" i="9"/>
  <c r="N40" i="9"/>
  <c r="Q40" i="9"/>
  <c r="J40" i="9"/>
  <c r="R40" i="9"/>
  <c r="I11" i="17"/>
  <c r="N11" i="17"/>
  <c r="M11" i="17"/>
  <c r="J11" i="17"/>
  <c r="D39" i="9"/>
  <c r="J39" i="9"/>
  <c r="N39" i="9"/>
  <c r="Q39" i="9"/>
  <c r="V39" i="9"/>
  <c r="M39" i="9"/>
  <c r="I39" i="9"/>
  <c r="R39" i="9"/>
  <c r="U39" i="9"/>
  <c r="I53" i="21"/>
  <c r="N53" i="21"/>
  <c r="J53" i="21"/>
  <c r="M53" i="21"/>
  <c r="I44" i="21"/>
  <c r="M44" i="21"/>
  <c r="J44" i="21"/>
  <c r="N44" i="21"/>
  <c r="N45" i="21"/>
  <c r="M45" i="21"/>
  <c r="J45" i="21"/>
  <c r="I45" i="21"/>
  <c r="J57" i="21"/>
  <c r="M57" i="21"/>
  <c r="N57" i="21"/>
  <c r="I57" i="21"/>
  <c r="I43" i="21"/>
  <c r="N43" i="21"/>
  <c r="J43" i="21"/>
  <c r="M43" i="21"/>
  <c r="J47" i="21"/>
  <c r="M47" i="21"/>
  <c r="I47" i="21"/>
  <c r="N47" i="21"/>
  <c r="N50" i="21"/>
  <c r="J50" i="21"/>
  <c r="I50" i="21"/>
  <c r="M50" i="21"/>
  <c r="I42" i="21"/>
  <c r="N42" i="21"/>
  <c r="M42" i="21"/>
  <c r="J42" i="21"/>
  <c r="J52" i="21"/>
  <c r="N52" i="21"/>
  <c r="I52" i="21"/>
  <c r="M52" i="21"/>
  <c r="N56" i="21"/>
  <c r="I56" i="21"/>
  <c r="M56" i="21"/>
  <c r="J56" i="21"/>
  <c r="N61" i="21"/>
  <c r="J61" i="21"/>
  <c r="M61" i="21"/>
  <c r="I61" i="21"/>
  <c r="J48" i="21"/>
  <c r="N48" i="21"/>
  <c r="M48" i="21"/>
  <c r="I48" i="21"/>
  <c r="M60" i="21"/>
  <c r="J60" i="21"/>
  <c r="I60" i="21"/>
  <c r="N60" i="21"/>
  <c r="N59" i="21"/>
  <c r="M59" i="21"/>
  <c r="J59" i="21"/>
  <c r="I59" i="21"/>
  <c r="I54" i="21"/>
  <c r="J54" i="21"/>
  <c r="M54" i="21"/>
  <c r="N54" i="21"/>
  <c r="N51" i="21"/>
  <c r="J51" i="21"/>
  <c r="I51" i="21"/>
  <c r="M51" i="21"/>
  <c r="N33" i="21"/>
  <c r="I33" i="21"/>
  <c r="J33" i="21"/>
  <c r="M33" i="21"/>
  <c r="I25" i="21"/>
  <c r="N25" i="21"/>
  <c r="J25" i="21"/>
  <c r="M25" i="21"/>
  <c r="M28" i="21"/>
  <c r="J28" i="21"/>
  <c r="I28" i="21"/>
  <c r="N28" i="21"/>
  <c r="M36" i="21"/>
  <c r="I36" i="21"/>
  <c r="J36" i="21"/>
  <c r="N36" i="21"/>
  <c r="M26" i="21"/>
  <c r="I26" i="21"/>
  <c r="N26" i="21"/>
  <c r="J26" i="21"/>
  <c r="I37" i="21"/>
  <c r="J37" i="21"/>
  <c r="M37" i="21"/>
  <c r="N37" i="21"/>
  <c r="I19" i="21"/>
  <c r="M19" i="21"/>
  <c r="J19" i="21"/>
  <c r="N19" i="21"/>
  <c r="M23" i="21"/>
  <c r="N23" i="21"/>
  <c r="I23" i="21"/>
  <c r="J23" i="21"/>
  <c r="N22" i="21"/>
  <c r="J22" i="21"/>
  <c r="I22" i="21"/>
  <c r="M22" i="21"/>
  <c r="N30" i="21"/>
  <c r="I30" i="21"/>
  <c r="J30" i="21"/>
  <c r="M30" i="21"/>
  <c r="I29" i="21"/>
  <c r="M29" i="21"/>
  <c r="J29" i="21"/>
  <c r="N29" i="21"/>
  <c r="I21" i="21"/>
  <c r="J21" i="21"/>
  <c r="M21" i="21"/>
  <c r="N21" i="21"/>
  <c r="M18" i="21"/>
  <c r="J18" i="21"/>
  <c r="N18" i="21"/>
  <c r="I18" i="21"/>
  <c r="M34" i="21"/>
  <c r="J34" i="21"/>
  <c r="N34" i="21"/>
  <c r="I34" i="21"/>
  <c r="M31" i="21"/>
  <c r="I31" i="21"/>
  <c r="N31" i="21"/>
  <c r="J31" i="21"/>
  <c r="N35" i="21"/>
  <c r="J35" i="21"/>
  <c r="I35" i="21"/>
  <c r="M35" i="21"/>
  <c r="I20" i="21"/>
  <c r="J20" i="21"/>
  <c r="M20" i="21"/>
  <c r="N20" i="21"/>
  <c r="M38" i="21"/>
  <c r="J38" i="21"/>
  <c r="I38" i="21"/>
  <c r="N38" i="21"/>
  <c r="I39" i="21"/>
  <c r="J39" i="21"/>
  <c r="N39" i="21"/>
  <c r="M39" i="21"/>
  <c r="J12" i="21"/>
  <c r="I12" i="21"/>
  <c r="M12" i="21"/>
  <c r="N12" i="21"/>
  <c r="I14" i="21"/>
  <c r="M14" i="21"/>
  <c r="J14" i="21"/>
  <c r="N14" i="21"/>
  <c r="M11" i="21"/>
  <c r="I11" i="21"/>
  <c r="J11" i="21"/>
  <c r="N11" i="21"/>
  <c r="I13" i="21"/>
  <c r="N13" i="21"/>
  <c r="J13" i="21"/>
  <c r="M13" i="21"/>
  <c r="N15" i="21"/>
  <c r="J15" i="21"/>
  <c r="I15" i="21"/>
  <c r="M15" i="21"/>
  <c r="M10" i="20"/>
  <c r="N10" i="20"/>
  <c r="I10" i="20"/>
  <c r="J10" i="20"/>
  <c r="J11" i="20"/>
  <c r="N11" i="20"/>
  <c r="I11" i="20"/>
  <c r="M11" i="20"/>
  <c r="N12" i="20"/>
  <c r="I12" i="20"/>
  <c r="M12" i="20"/>
  <c r="J12" i="20"/>
  <c r="E13" i="20"/>
  <c r="E27" i="9"/>
  <c r="F13" i="20"/>
  <c r="F27" i="9"/>
  <c r="I19" i="22"/>
  <c r="J19" i="22"/>
  <c r="M19" i="22"/>
  <c r="N19" i="22"/>
  <c r="F36" i="9"/>
  <c r="F17" i="22"/>
  <c r="E36" i="9"/>
  <c r="E17" i="22"/>
  <c r="M18" i="22"/>
  <c r="N18" i="22"/>
  <c r="I18" i="22"/>
  <c r="J18" i="22"/>
  <c r="I14" i="22"/>
  <c r="J14" i="22"/>
  <c r="M14" i="22"/>
  <c r="N14" i="22"/>
  <c r="J12" i="22"/>
  <c r="I12" i="22"/>
  <c r="N12" i="22"/>
  <c r="M12" i="22"/>
  <c r="N13" i="22"/>
  <c r="I13" i="22"/>
  <c r="M13" i="22"/>
  <c r="J13" i="22"/>
  <c r="J11" i="22"/>
  <c r="N11" i="22"/>
  <c r="M11" i="22"/>
  <c r="I11" i="22"/>
  <c r="N15" i="22"/>
  <c r="I15" i="22"/>
  <c r="M15" i="22"/>
  <c r="J15" i="22"/>
  <c r="F18" i="16"/>
  <c r="F32" i="9"/>
  <c r="I34" i="16"/>
  <c r="J34" i="16"/>
  <c r="M34" i="16"/>
  <c r="N34" i="16"/>
  <c r="M30" i="16"/>
  <c r="J30" i="16"/>
  <c r="N30" i="16"/>
  <c r="I30" i="16"/>
  <c r="J24" i="16"/>
  <c r="N24" i="16"/>
  <c r="I24" i="16"/>
  <c r="M24" i="16"/>
  <c r="M13" i="16"/>
  <c r="J13" i="16"/>
  <c r="I13" i="16"/>
  <c r="N13" i="16"/>
  <c r="I47" i="16"/>
  <c r="M47" i="16"/>
  <c r="J47" i="16"/>
  <c r="N47" i="16"/>
  <c r="N12" i="16"/>
  <c r="M12" i="16"/>
  <c r="I12" i="16"/>
  <c r="J12" i="16"/>
  <c r="N35" i="16"/>
  <c r="J35" i="16"/>
  <c r="M35" i="16"/>
  <c r="I35" i="16"/>
  <c r="M14" i="16"/>
  <c r="N14" i="16"/>
  <c r="I14" i="16"/>
  <c r="J14" i="16"/>
  <c r="N15" i="16"/>
  <c r="I15" i="16"/>
  <c r="M15" i="16"/>
  <c r="J15" i="16"/>
  <c r="I43" i="16"/>
  <c r="N43" i="16"/>
  <c r="J43" i="16"/>
  <c r="M43" i="16"/>
  <c r="M25" i="16"/>
  <c r="N25" i="16"/>
  <c r="I25" i="16"/>
  <c r="J25" i="16"/>
  <c r="I41" i="16"/>
  <c r="M41" i="16"/>
  <c r="J41" i="16"/>
  <c r="N41" i="16"/>
  <c r="N33" i="16"/>
  <c r="J33" i="16"/>
  <c r="I33" i="16"/>
  <c r="M33" i="16"/>
  <c r="F21" i="16"/>
  <c r="F34" i="9"/>
  <c r="J17" i="16"/>
  <c r="N17" i="16"/>
  <c r="I17" i="16"/>
  <c r="M17" i="16"/>
  <c r="M39" i="16"/>
  <c r="I39" i="16"/>
  <c r="J39" i="16"/>
  <c r="N39" i="16"/>
  <c r="E32" i="9"/>
  <c r="E18" i="16"/>
  <c r="N26" i="16"/>
  <c r="J26" i="16"/>
  <c r="M26" i="16"/>
  <c r="I26" i="16"/>
  <c r="N45" i="16"/>
  <c r="M45" i="16"/>
  <c r="J45" i="16"/>
  <c r="I45" i="16"/>
  <c r="M11" i="16"/>
  <c r="J11" i="16"/>
  <c r="I11" i="16"/>
  <c r="N11" i="16"/>
  <c r="M49" i="16"/>
  <c r="I49" i="16"/>
  <c r="N49" i="16"/>
  <c r="J49" i="16"/>
  <c r="I20" i="16"/>
  <c r="N20" i="16"/>
  <c r="J20" i="16"/>
  <c r="M20" i="16"/>
  <c r="J48" i="16"/>
  <c r="M48" i="16"/>
  <c r="I48" i="16"/>
  <c r="N48" i="16"/>
  <c r="E34" i="9"/>
  <c r="E21" i="16"/>
  <c r="E8" i="21"/>
  <c r="E8" i="20"/>
  <c r="E8" i="16"/>
  <c r="M27" i="16"/>
  <c r="I27" i="16"/>
  <c r="N27" i="16"/>
  <c r="J27" i="16"/>
  <c r="J51" i="16"/>
  <c r="N51" i="16"/>
  <c r="M51" i="16"/>
  <c r="I51" i="16"/>
  <c r="E10" i="16"/>
  <c r="E28" i="9"/>
  <c r="I42" i="16"/>
  <c r="N42" i="16"/>
  <c r="J42" i="16"/>
  <c r="M42" i="16"/>
  <c r="J36" i="16"/>
  <c r="I36" i="16"/>
  <c r="M36" i="16"/>
  <c r="N36" i="16"/>
  <c r="I29" i="16"/>
  <c r="M29" i="16"/>
  <c r="J29" i="16"/>
  <c r="N29" i="16"/>
  <c r="J52" i="16"/>
  <c r="N52" i="16"/>
  <c r="I52" i="16"/>
  <c r="M52" i="16"/>
  <c r="J22" i="16"/>
  <c r="N22" i="16"/>
  <c r="M22" i="16"/>
  <c r="I22" i="16"/>
  <c r="F8" i="21"/>
  <c r="F8" i="20"/>
  <c r="F8" i="16"/>
  <c r="F10" i="16"/>
  <c r="F28" i="9"/>
  <c r="E31" i="9"/>
  <c r="E19" i="16"/>
  <c r="M40" i="16"/>
  <c r="N40" i="16"/>
  <c r="I40" i="16"/>
  <c r="J40" i="16"/>
  <c r="N50" i="16"/>
  <c r="M50" i="16"/>
  <c r="J50" i="16"/>
  <c r="I50" i="16"/>
  <c r="M44" i="16"/>
  <c r="I44" i="16"/>
  <c r="J44" i="16"/>
  <c r="N44" i="16"/>
  <c r="F19" i="16"/>
  <c r="F31" i="9"/>
  <c r="J37" i="16"/>
  <c r="I37" i="16"/>
  <c r="M37" i="16"/>
  <c r="N37" i="16"/>
  <c r="M35" i="15"/>
  <c r="J35" i="15"/>
  <c r="I35" i="15"/>
  <c r="N35" i="15"/>
  <c r="J33" i="15"/>
  <c r="M33" i="15"/>
  <c r="N33" i="15"/>
  <c r="I33" i="15"/>
  <c r="M34" i="15"/>
  <c r="N34" i="15"/>
  <c r="I34" i="15"/>
  <c r="J34" i="15"/>
  <c r="E30" i="15"/>
  <c r="E19" i="9"/>
  <c r="F19" i="9"/>
  <c r="F30" i="15"/>
  <c r="M36" i="15"/>
  <c r="I36" i="15"/>
  <c r="N36" i="15"/>
  <c r="J36" i="15"/>
  <c r="J37" i="15"/>
  <c r="I37" i="15"/>
  <c r="M37" i="15"/>
  <c r="N37" i="15"/>
  <c r="N31" i="15"/>
  <c r="M31" i="15"/>
  <c r="I31" i="15"/>
  <c r="J31" i="15"/>
  <c r="E17" i="15"/>
  <c r="E14" i="9"/>
  <c r="N21" i="15"/>
  <c r="I21" i="15"/>
  <c r="M21" i="15"/>
  <c r="J21" i="15"/>
  <c r="E19" i="15"/>
  <c r="E16" i="9"/>
  <c r="F20" i="9"/>
  <c r="F39" i="15"/>
  <c r="E15" i="9"/>
  <c r="E18" i="15"/>
  <c r="I20" i="15"/>
  <c r="J20" i="15"/>
  <c r="N20" i="15"/>
  <c r="M20" i="15"/>
  <c r="F19" i="15"/>
  <c r="F16" i="9"/>
  <c r="E20" i="9"/>
  <c r="E39" i="15"/>
  <c r="F18" i="15"/>
  <c r="F15" i="9"/>
  <c r="J40" i="15"/>
  <c r="M40" i="15"/>
  <c r="N40" i="15"/>
  <c r="I40" i="15"/>
  <c r="F17" i="15"/>
  <c r="F14" i="9"/>
  <c r="N12" i="15"/>
  <c r="J12" i="15"/>
  <c r="I12" i="15"/>
  <c r="M12" i="15"/>
  <c r="J13" i="15"/>
  <c r="M13" i="15"/>
  <c r="N13" i="15"/>
  <c r="I13" i="15"/>
  <c r="M11" i="15"/>
  <c r="J11" i="15"/>
  <c r="N11" i="15"/>
  <c r="I11" i="15"/>
  <c r="N15" i="15"/>
  <c r="M15" i="15"/>
  <c r="I15" i="15"/>
  <c r="J15" i="15"/>
  <c r="J14" i="15"/>
  <c r="I14" i="15"/>
  <c r="N14" i="15"/>
  <c r="M14" i="15"/>
  <c r="E24" i="15"/>
  <c r="E23" i="9"/>
  <c r="F25" i="9"/>
  <c r="F26" i="15"/>
  <c r="E24" i="9"/>
  <c r="E25" i="15"/>
  <c r="E23" i="15"/>
  <c r="E22" i="9"/>
  <c r="E26" i="15"/>
  <c r="E25" i="9"/>
  <c r="F24" i="9"/>
  <c r="F25" i="15"/>
  <c r="F23" i="15"/>
  <c r="F22" i="9"/>
  <c r="F24" i="15"/>
  <c r="F23" i="9"/>
  <c r="D11" i="9"/>
  <c r="V11" i="9"/>
  <c r="N11" i="9"/>
  <c r="J11" i="9"/>
  <c r="R11" i="9"/>
  <c r="U11" i="9"/>
  <c r="Q11" i="9"/>
  <c r="I11" i="9"/>
  <c r="M11" i="9"/>
  <c r="D10" i="9"/>
  <c r="U10" i="9"/>
  <c r="R10" i="9"/>
  <c r="I10" i="9"/>
  <c r="J10" i="9"/>
  <c r="N10" i="9"/>
  <c r="V10" i="9"/>
  <c r="Q10" i="9"/>
  <c r="M10" i="9"/>
  <c r="N24" i="6"/>
  <c r="M24" i="6"/>
  <c r="I24" i="6"/>
  <c r="J24" i="6"/>
  <c r="M23" i="6"/>
  <c r="I23" i="6"/>
  <c r="J23" i="6"/>
  <c r="N23" i="6"/>
  <c r="N19" i="6"/>
  <c r="I19" i="6"/>
  <c r="M19" i="6"/>
  <c r="J19" i="6"/>
  <c r="M28" i="6"/>
  <c r="I28" i="6"/>
  <c r="N28" i="6"/>
  <c r="J28" i="6"/>
  <c r="I12" i="6"/>
  <c r="J12" i="6"/>
  <c r="M12" i="6"/>
  <c r="N12" i="6"/>
  <c r="N10" i="6"/>
  <c r="M10" i="6"/>
  <c r="I10" i="6"/>
  <c r="J10" i="6"/>
  <c r="J9" i="6"/>
  <c r="N9" i="6"/>
  <c r="I9" i="6"/>
  <c r="M9" i="6"/>
  <c r="N14" i="6"/>
  <c r="J14" i="6"/>
  <c r="I14" i="6"/>
  <c r="M14" i="6"/>
  <c r="M20" i="6"/>
  <c r="I20" i="6"/>
  <c r="J20" i="6"/>
  <c r="N20" i="6"/>
  <c r="J18" i="6"/>
  <c r="I18" i="6"/>
  <c r="N18" i="6"/>
  <c r="M18" i="6"/>
  <c r="J30" i="6"/>
  <c r="M30" i="6"/>
  <c r="I30" i="6"/>
  <c r="N30" i="6"/>
  <c r="I17" i="6"/>
  <c r="J17" i="6"/>
  <c r="N17" i="6"/>
  <c r="M17" i="6"/>
  <c r="J13" i="6"/>
  <c r="N13" i="6"/>
  <c r="M13" i="6"/>
  <c r="I13" i="6"/>
  <c r="J29" i="6"/>
  <c r="N29" i="6"/>
  <c r="M29" i="6"/>
  <c r="I29" i="6"/>
  <c r="N27" i="6"/>
  <c r="J27" i="6"/>
  <c r="M27" i="6"/>
  <c r="I27" i="6"/>
  <c r="J25" i="6"/>
  <c r="M25" i="6"/>
  <c r="I25" i="6"/>
  <c r="N25" i="6"/>
  <c r="M15" i="6"/>
  <c r="I15" i="6"/>
  <c r="J15" i="6"/>
  <c r="N15" i="6"/>
  <c r="BL562" i="4"/>
  <c r="BU562" i="4"/>
  <c r="N22" i="20" s="1"/>
  <c r="BR562" i="4"/>
  <c r="BO562" i="4"/>
  <c r="AT562" i="4"/>
  <c r="AQ562" i="4"/>
  <c r="BF562" i="4"/>
  <c r="AW562" i="4"/>
  <c r="AN562" i="4"/>
  <c r="AB562" i="4"/>
  <c r="AK562" i="4"/>
  <c r="S562" i="4"/>
  <c r="Y562" i="4"/>
  <c r="BI562" i="4"/>
  <c r="P562" i="4"/>
  <c r="V562" i="4"/>
  <c r="AE562" i="4"/>
  <c r="J22" i="20" s="1"/>
  <c r="AZ562" i="4"/>
  <c r="M562" i="4"/>
  <c r="AH562" i="4"/>
  <c r="BC562" i="4"/>
  <c r="N13" i="20" l="1"/>
  <c r="M13" i="20"/>
  <c r="I13" i="20"/>
  <c r="J13" i="20"/>
  <c r="D27" i="9"/>
  <c r="M27" i="9"/>
  <c r="R27" i="9"/>
  <c r="I27" i="9"/>
  <c r="U27" i="9"/>
  <c r="J27" i="9"/>
  <c r="N27" i="9"/>
  <c r="Q27" i="9"/>
  <c r="V27" i="9"/>
  <c r="D36" i="9"/>
  <c r="V36" i="9"/>
  <c r="I36" i="9"/>
  <c r="J36" i="9"/>
  <c r="N36" i="9"/>
  <c r="U36" i="9"/>
  <c r="M36" i="9"/>
  <c r="R36" i="9"/>
  <c r="Q36" i="9"/>
  <c r="M17" i="22"/>
  <c r="N17" i="22"/>
  <c r="I17" i="22"/>
  <c r="J17" i="22"/>
  <c r="N28" i="9"/>
  <c r="Q28" i="9"/>
  <c r="V28" i="9"/>
  <c r="M28" i="9"/>
  <c r="I28" i="9"/>
  <c r="J28" i="9"/>
  <c r="D28" i="9"/>
  <c r="R28" i="9"/>
  <c r="U28" i="9"/>
  <c r="I8" i="21"/>
  <c r="N8" i="21"/>
  <c r="M8" i="21"/>
  <c r="J8" i="21"/>
  <c r="M32" i="9"/>
  <c r="R32" i="9"/>
  <c r="Q32" i="9"/>
  <c r="U32" i="9"/>
  <c r="J32" i="9"/>
  <c r="D32" i="9"/>
  <c r="N32" i="9"/>
  <c r="I32" i="9"/>
  <c r="V32" i="9"/>
  <c r="M8" i="20"/>
  <c r="N8" i="20"/>
  <c r="I8" i="20"/>
  <c r="J8" i="20"/>
  <c r="J18" i="16"/>
  <c r="N18" i="16"/>
  <c r="M18" i="16"/>
  <c r="I18" i="16"/>
  <c r="D31" i="9"/>
  <c r="R31" i="9"/>
  <c r="Q31" i="9"/>
  <c r="V31" i="9"/>
  <c r="U31" i="9"/>
  <c r="J31" i="9"/>
  <c r="M31" i="9"/>
  <c r="N31" i="9"/>
  <c r="I31" i="9"/>
  <c r="N8" i="16"/>
  <c r="M8" i="16"/>
  <c r="J8" i="16"/>
  <c r="I8" i="16"/>
  <c r="D34" i="9"/>
  <c r="V34" i="9"/>
  <c r="I34" i="9"/>
  <c r="N34" i="9"/>
  <c r="J34" i="9"/>
  <c r="R34" i="9"/>
  <c r="U34" i="9"/>
  <c r="Q34" i="9"/>
  <c r="M34" i="9"/>
  <c r="M19" i="16"/>
  <c r="N19" i="16"/>
  <c r="J19" i="16"/>
  <c r="I19" i="16"/>
  <c r="N10" i="16"/>
  <c r="M10" i="16"/>
  <c r="J10" i="16"/>
  <c r="I10" i="16"/>
  <c r="M21" i="16"/>
  <c r="N21" i="16"/>
  <c r="I21" i="16"/>
  <c r="J21" i="16"/>
  <c r="I30" i="15"/>
  <c r="J30" i="15"/>
  <c r="N30" i="15"/>
  <c r="M30" i="15"/>
  <c r="N19" i="9"/>
  <c r="M19" i="9"/>
  <c r="D19" i="9"/>
  <c r="Q19" i="9"/>
  <c r="U19" i="9"/>
  <c r="V19" i="9"/>
  <c r="J19" i="9"/>
  <c r="R19" i="9"/>
  <c r="I19" i="9"/>
  <c r="M17" i="15"/>
  <c r="J17" i="15"/>
  <c r="N17" i="15"/>
  <c r="I17" i="15"/>
  <c r="D14" i="9"/>
  <c r="N14" i="9"/>
  <c r="I14" i="9"/>
  <c r="R14" i="9"/>
  <c r="V14" i="9"/>
  <c r="J14" i="9"/>
  <c r="M14" i="9"/>
  <c r="Q14" i="9"/>
  <c r="U14" i="9"/>
  <c r="Q20" i="9"/>
  <c r="J20" i="9"/>
  <c r="U20" i="9"/>
  <c r="I20" i="9"/>
  <c r="R20" i="9"/>
  <c r="V20" i="9"/>
  <c r="D20" i="9"/>
  <c r="N20" i="9"/>
  <c r="M20" i="9"/>
  <c r="D15" i="9"/>
  <c r="U15" i="9"/>
  <c r="R15" i="9"/>
  <c r="I15" i="9"/>
  <c r="M15" i="9"/>
  <c r="J15" i="9"/>
  <c r="V15" i="9"/>
  <c r="N15" i="9"/>
  <c r="Q15" i="9"/>
  <c r="I19" i="15"/>
  <c r="N19" i="15"/>
  <c r="J19" i="15"/>
  <c r="M19" i="15"/>
  <c r="J39" i="15"/>
  <c r="M39" i="15"/>
  <c r="I39" i="15"/>
  <c r="N39" i="15"/>
  <c r="M18" i="15"/>
  <c r="J18" i="15"/>
  <c r="N18" i="15"/>
  <c r="I18" i="15"/>
  <c r="D16" i="9"/>
  <c r="R16" i="9"/>
  <c r="Q16" i="9"/>
  <c r="N16" i="9"/>
  <c r="V16" i="9"/>
  <c r="J16" i="9"/>
  <c r="I16" i="9"/>
  <c r="M16" i="9"/>
  <c r="U16" i="9"/>
  <c r="D25" i="9"/>
  <c r="V25" i="9"/>
  <c r="U25" i="9"/>
  <c r="I25" i="9"/>
  <c r="Q25" i="9"/>
  <c r="M25" i="9"/>
  <c r="R25" i="9"/>
  <c r="J25" i="9"/>
  <c r="N25" i="9"/>
  <c r="D23" i="9"/>
  <c r="U23" i="9"/>
  <c r="J23" i="9"/>
  <c r="V23" i="9"/>
  <c r="R23" i="9"/>
  <c r="Q23" i="9"/>
  <c r="M23" i="9"/>
  <c r="N23" i="9"/>
  <c r="I23" i="9"/>
  <c r="I26" i="15"/>
  <c r="N26" i="15"/>
  <c r="J26" i="15"/>
  <c r="M26" i="15"/>
  <c r="Q24" i="9"/>
  <c r="U24" i="9"/>
  <c r="V24" i="9"/>
  <c r="N24" i="9"/>
  <c r="D24" i="9"/>
  <c r="R24" i="9"/>
  <c r="I24" i="9"/>
  <c r="J24" i="9"/>
  <c r="M24" i="9"/>
  <c r="J24" i="15"/>
  <c r="M24" i="15"/>
  <c r="I24" i="15"/>
  <c r="N24" i="15"/>
  <c r="M23" i="15"/>
  <c r="J23" i="15"/>
  <c r="I23" i="15"/>
  <c r="N23" i="15"/>
  <c r="M25" i="15"/>
  <c r="J25" i="15"/>
  <c r="N25" i="15"/>
  <c r="I25" i="15"/>
  <c r="Q22" i="9"/>
  <c r="N22" i="9"/>
  <c r="D22" i="9"/>
  <c r="M22" i="9"/>
  <c r="I22" i="9"/>
  <c r="R22" i="9"/>
  <c r="V22" i="9"/>
  <c r="U22" i="9"/>
  <c r="J22" i="9"/>
</calcChain>
</file>

<file path=xl/sharedStrings.xml><?xml version="1.0" encoding="utf-8"?>
<sst xmlns="http://schemas.openxmlformats.org/spreadsheetml/2006/main" count="929" uniqueCount="417">
  <si>
    <t>Actual</t>
  </si>
  <si>
    <t>Date</t>
  </si>
  <si>
    <t>Index</t>
  </si>
  <si>
    <t>Population</t>
  </si>
  <si>
    <t>Long-term health condition</t>
  </si>
  <si>
    <t>Highest qualification</t>
  </si>
  <si>
    <t>All persons aged 16 and over</t>
  </si>
  <si>
    <t>Economic activity</t>
  </si>
  <si>
    <t>All persons 16 to 74</t>
  </si>
  <si>
    <t>Unemployed</t>
  </si>
  <si>
    <t>Indicator</t>
  </si>
  <si>
    <t>Almond</t>
  </si>
  <si>
    <t>Edinburgh</t>
  </si>
  <si>
    <t>Source</t>
  </si>
  <si>
    <t>Census</t>
  </si>
  <si>
    <t>Age: 85+</t>
  </si>
  <si>
    <t>Age: 65+</t>
  </si>
  <si>
    <t>1 Person: Pensioner</t>
  </si>
  <si>
    <t>1 Person: Other</t>
  </si>
  <si>
    <t>2 Adults, no children</t>
  </si>
  <si>
    <t>2 Adults, plus children</t>
  </si>
  <si>
    <t>3+ Adults, no children</t>
  </si>
  <si>
    <t>3+ Adults, plus children</t>
  </si>
  <si>
    <t>Household tenure: total</t>
  </si>
  <si>
    <t>Owner occupied</t>
  </si>
  <si>
    <t>Shared ownership</t>
  </si>
  <si>
    <t>Rented: Council</t>
  </si>
  <si>
    <t>Rented: Other social</t>
  </si>
  <si>
    <t>Living rent free</t>
  </si>
  <si>
    <t>1 room</t>
  </si>
  <si>
    <t>2 rooms</t>
  </si>
  <si>
    <t>3 to 4 rooms</t>
  </si>
  <si>
    <t>5 to 6 rooms</t>
  </si>
  <si>
    <t>7+ rooms</t>
  </si>
  <si>
    <t>1 person</t>
  </si>
  <si>
    <t>2 persons</t>
  </si>
  <si>
    <t>3 to 4 persons</t>
  </si>
  <si>
    <t>5 to 6 persons</t>
  </si>
  <si>
    <t>7+ persons</t>
  </si>
  <si>
    <t>Overcrowded hh spaces</t>
  </si>
  <si>
    <t>Under occupied hh spaces</t>
  </si>
  <si>
    <t>Transport to Work</t>
  </si>
  <si>
    <t>Rail</t>
  </si>
  <si>
    <t>Bus</t>
  </si>
  <si>
    <t>Car - drive</t>
  </si>
  <si>
    <t>Car - passenger</t>
  </si>
  <si>
    <t>Motorcycle</t>
  </si>
  <si>
    <t>Bicycle</t>
  </si>
  <si>
    <t>Foot</t>
  </si>
  <si>
    <t>Other</t>
  </si>
  <si>
    <t>Working at home</t>
  </si>
  <si>
    <t>2nd residence</t>
  </si>
  <si>
    <t>Detached</t>
  </si>
  <si>
    <t>Semi-detached</t>
  </si>
  <si>
    <t>Terraced</t>
  </si>
  <si>
    <t>Male: All persons 16 to 74</t>
  </si>
  <si>
    <t>Female: All persons 16 to 74</t>
  </si>
  <si>
    <t>Economically active</t>
  </si>
  <si>
    <t>Male: Economically active</t>
  </si>
  <si>
    <t>Employees - part-time</t>
  </si>
  <si>
    <t>Male: Employees - part-time</t>
  </si>
  <si>
    <t>Female: Employees - part-time</t>
  </si>
  <si>
    <t>Employees - full-time</t>
  </si>
  <si>
    <t>Male:  Employees - full-time</t>
  </si>
  <si>
    <t>Female: Employees - full-time</t>
  </si>
  <si>
    <t>Self-employed</t>
  </si>
  <si>
    <t>Male: Self-employed</t>
  </si>
  <si>
    <t>Female: Self-employed</t>
  </si>
  <si>
    <t>Male: Unemployed</t>
  </si>
  <si>
    <t>Female: Unemployed</t>
  </si>
  <si>
    <t>Full-time student - employed</t>
  </si>
  <si>
    <t>Male: Full-time student - employed</t>
  </si>
  <si>
    <t>Female: Full-time student - employed</t>
  </si>
  <si>
    <t>Economically inactive</t>
  </si>
  <si>
    <t>Male: Economically inactive</t>
  </si>
  <si>
    <t>Female: Economically inactive</t>
  </si>
  <si>
    <t xml:space="preserve">Retired </t>
  </si>
  <si>
    <t xml:space="preserve">Male: Retired </t>
  </si>
  <si>
    <t xml:space="preserve">Female: Retired </t>
  </si>
  <si>
    <t>Student</t>
  </si>
  <si>
    <t>Male:  Student</t>
  </si>
  <si>
    <t>Female: Student</t>
  </si>
  <si>
    <t>Looking after home or family</t>
  </si>
  <si>
    <t>Male: Looking after home or family</t>
  </si>
  <si>
    <t>Long-term sick or disabled</t>
  </si>
  <si>
    <t>Male: Long-term sick or disabled</t>
  </si>
  <si>
    <t>Female: Long-term sick or disabled</t>
  </si>
  <si>
    <t>Male: Other</t>
  </si>
  <si>
    <t>Female: Other</t>
  </si>
  <si>
    <t>Very good health</t>
  </si>
  <si>
    <t>Good health</t>
  </si>
  <si>
    <t>Fair health</t>
  </si>
  <si>
    <t>Bad health</t>
  </si>
  <si>
    <t>Very bad health</t>
  </si>
  <si>
    <t>Day to day activities</t>
  </si>
  <si>
    <t>Limited a lot</t>
  </si>
  <si>
    <t>Limited a little</t>
  </si>
  <si>
    <t xml:space="preserve">claimant count with rates and proportions </t>
  </si>
  <si>
    <t>Total claimants</t>
  </si>
  <si>
    <t>Total claimants (male)</t>
  </si>
  <si>
    <t>Total claimants (female)</t>
  </si>
  <si>
    <t>benefit claimants - job seekers allowance for small areas</t>
  </si>
  <si>
    <t>Sum of age - 16 to 24</t>
  </si>
  <si>
    <t>Sum of age - 25 to 49</t>
  </si>
  <si>
    <t>Sum of age - 50 and over</t>
  </si>
  <si>
    <t>Sum of gender - male</t>
  </si>
  <si>
    <t>Sum of gender - female</t>
  </si>
  <si>
    <t>benefit claimants - disability living allowance for small areas</t>
  </si>
  <si>
    <t>Sum of age - under 16</t>
  </si>
  <si>
    <t>Sum of age - 50 to 59</t>
  </si>
  <si>
    <t>Sum of age - 60 to 69</t>
  </si>
  <si>
    <t>Sum of age - 70 and over</t>
  </si>
  <si>
    <t>Sum of duration - less than 12 months</t>
  </si>
  <si>
    <t>Sum of duration - 1 year and up to 2 years</t>
  </si>
  <si>
    <t>Sum of duration - 2 years and up to 5 years</t>
  </si>
  <si>
    <t>Sum of duration - 5 years and over</t>
  </si>
  <si>
    <t>Sum of mobility award - higher rate</t>
  </si>
  <si>
    <t>Sum of mobility award - lower rate</t>
  </si>
  <si>
    <t>Sum of mobility award - nil rate</t>
  </si>
  <si>
    <t>Sum of care award - lower rate</t>
  </si>
  <si>
    <t>Sum of care award - middle rate</t>
  </si>
  <si>
    <t>Sum of care award - higher rate</t>
  </si>
  <si>
    <t>Sum of care award - nil rate</t>
  </si>
  <si>
    <t>benefit claimants - income support for small areas</t>
  </si>
  <si>
    <t>Sum of age - 60 and over</t>
  </si>
  <si>
    <t>Sum of duration - up to 6 months</t>
  </si>
  <si>
    <t>Sum of partner - with partner</t>
  </si>
  <si>
    <t>Sum of partner - single</t>
  </si>
  <si>
    <t>Pentland Hills</t>
  </si>
  <si>
    <t>Drum Brae Gyle</t>
  </si>
  <si>
    <t>Forth</t>
  </si>
  <si>
    <t>Inverleith</t>
  </si>
  <si>
    <t>Corstorphine Murrayfield</t>
  </si>
  <si>
    <t>Sighthill Gorgie</t>
  </si>
  <si>
    <t>Colinton Fairmilehead</t>
  </si>
  <si>
    <t>Fountainbridge Craiglockhart</t>
  </si>
  <si>
    <t>Meadows Morningside</t>
  </si>
  <si>
    <t>City Centre</t>
  </si>
  <si>
    <t>Leith Walk</t>
  </si>
  <si>
    <t xml:space="preserve">Leith </t>
  </si>
  <si>
    <t>Craigentinny Duddingston</t>
  </si>
  <si>
    <t>Southside Newington</t>
  </si>
  <si>
    <t>Liberton Gilmerton</t>
  </si>
  <si>
    <t>Portobello Craigmillar</t>
  </si>
  <si>
    <t>%</t>
  </si>
  <si>
    <t>Scotland</t>
  </si>
  <si>
    <t>High</t>
  </si>
  <si>
    <t>Low</t>
  </si>
  <si>
    <t>Nomis</t>
  </si>
  <si>
    <t>Average age at birth of first child (years)</t>
  </si>
  <si>
    <t>National Social Grades</t>
  </si>
  <si>
    <t>Average annual household income</t>
  </si>
  <si>
    <t>Household income</t>
  </si>
  <si>
    <t>Number of Mosaic households</t>
  </si>
  <si>
    <t>Average property value</t>
  </si>
  <si>
    <t>Personal financial circumstances</t>
  </si>
  <si>
    <t>'Comfortable' on household income</t>
  </si>
  <si>
    <t>'Coping' on household income</t>
  </si>
  <si>
    <t>'Difficult' on household income</t>
  </si>
  <si>
    <t>'Very difficult' on household income</t>
  </si>
  <si>
    <t>Technology owned</t>
  </si>
  <si>
    <t>Tablet owned</t>
  </si>
  <si>
    <t>Laptop owned</t>
  </si>
  <si>
    <t>PC (not laptop) owned</t>
  </si>
  <si>
    <t>Smart TV owned</t>
  </si>
  <si>
    <t>Mobile phone owned</t>
  </si>
  <si>
    <t>Home landline telephone</t>
  </si>
  <si>
    <t>Broadband internet at home</t>
  </si>
  <si>
    <t>Banking behavior</t>
  </si>
  <si>
    <t>ATM banking</t>
  </si>
  <si>
    <t>Branch banking</t>
  </si>
  <si>
    <t>Online banking</t>
  </si>
  <si>
    <t>Telephone banking</t>
  </si>
  <si>
    <t>Mobile banking</t>
  </si>
  <si>
    <t>Post banking</t>
  </si>
  <si>
    <t>Online behavior</t>
  </si>
  <si>
    <t>Don't manage utilities online</t>
  </si>
  <si>
    <t>Don't bank online</t>
  </si>
  <si>
    <t>Communications channel preference</t>
  </si>
  <si>
    <t>Contact preference</t>
  </si>
  <si>
    <t>No current account</t>
  </si>
  <si>
    <t>Charitable donations</t>
  </si>
  <si>
    <t>Less than £10 donated in last year</t>
  </si>
  <si>
    <t>More than £200 donated in last year</t>
  </si>
  <si>
    <t>Unpaid care provided</t>
  </si>
  <si>
    <t>Provide no unpaid care</t>
  </si>
  <si>
    <t>Provide 1 to 19 hours unpaid care weekly</t>
  </si>
  <si>
    <t>Provide 20 to 49 hours unpaid care weekly</t>
  </si>
  <si>
    <t>Provide 50+ hours unpaid care weekly</t>
  </si>
  <si>
    <t>Health and wellbeing</t>
  </si>
  <si>
    <t>Self diagnosed: asthma</t>
  </si>
  <si>
    <t>Self diagnosed: arthritis</t>
  </si>
  <si>
    <t>Self diagnosed: high blood pressure</t>
  </si>
  <si>
    <t>Self diagnosed: rheumatism</t>
  </si>
  <si>
    <t>Self diagnosed: poor blood circulation</t>
  </si>
  <si>
    <t>Self diagnosed: hearing problems</t>
  </si>
  <si>
    <t>Self diagnosed: high cholesterol</t>
  </si>
  <si>
    <t>Self diagnosed: heart problems</t>
  </si>
  <si>
    <t>Self diagnosed: diabetes</t>
  </si>
  <si>
    <t>Self diagnosed: depression</t>
  </si>
  <si>
    <t>Takeaway once a week or more</t>
  </si>
  <si>
    <t>Heavy smokers</t>
  </si>
  <si>
    <t>Alcohol once a day</t>
  </si>
  <si>
    <t>Alcohol two to three times a week</t>
  </si>
  <si>
    <t xml:space="preserve">Alcohol once a week </t>
  </si>
  <si>
    <t>No participation in sport</t>
  </si>
  <si>
    <t>Less than 1 hour of sport per week</t>
  </si>
  <si>
    <t>1 to 2 hours of sport per week</t>
  </si>
  <si>
    <t>2 to 4 hours of sport per week</t>
  </si>
  <si>
    <t>4 or more hours of sport per week</t>
  </si>
  <si>
    <t>No exercise taken</t>
  </si>
  <si>
    <t>Less than 1 hour of exercise per week</t>
  </si>
  <si>
    <t>1 to 2 hours of exercise per week</t>
  </si>
  <si>
    <t>2 to 4 hours of exercise per week</t>
  </si>
  <si>
    <t>4 or more hours of exercise per week</t>
  </si>
  <si>
    <t>Households that include young people</t>
  </si>
  <si>
    <t>Households that include elderly parents</t>
  </si>
  <si>
    <t>Mosaic</t>
  </si>
  <si>
    <t>Total</t>
  </si>
  <si>
    <t>Female: Economically active</t>
  </si>
  <si>
    <t>Self-employed total (aged 16+)</t>
  </si>
  <si>
    <t>Self employed with employees (aged 16+)</t>
  </si>
  <si>
    <t>Self employed without employees (aged 16+)</t>
  </si>
  <si>
    <t>Employment / professional classification</t>
  </si>
  <si>
    <t>Total population</t>
  </si>
  <si>
    <t>Population: male</t>
  </si>
  <si>
    <t>Population: female</t>
  </si>
  <si>
    <t>Smart phone owned</t>
  </si>
  <si>
    <t>no</t>
  </si>
  <si>
    <t>Age: 0-4</t>
  </si>
  <si>
    <t>Age: 5-11</t>
  </si>
  <si>
    <t>Age: 12-15</t>
  </si>
  <si>
    <t>Age: 16-24</t>
  </si>
  <si>
    <t>Age: 25-44</t>
  </si>
  <si>
    <t>Age: 45-64</t>
  </si>
  <si>
    <t>Age: 65-84</t>
  </si>
  <si>
    <t>Age: 0-15</t>
  </si>
  <si>
    <t>Total households (census)</t>
  </si>
  <si>
    <t>Spread of ward level values across the city</t>
  </si>
  <si>
    <t>almond, forth, inverleith, western</t>
  </si>
  <si>
    <t>Leith, lw, craig/dudd, port/craig</t>
  </si>
  <si>
    <t>CC, Ss/n, m/m, L/G</t>
  </si>
  <si>
    <t>Pent, fount/craig, sight/gorg, colinton/fair</t>
  </si>
  <si>
    <t>1 Adult, plus children</t>
  </si>
  <si>
    <t>Female: Looking after home or family</t>
  </si>
  <si>
    <t>Edinburgh People Survey</t>
  </si>
  <si>
    <t>Colinton/Fairmilehead</t>
  </si>
  <si>
    <t>Corstorphine/Murrayfield</t>
  </si>
  <si>
    <t>Craigentinny/Duddingston</t>
  </si>
  <si>
    <t>Drum Brae/Gyle</t>
  </si>
  <si>
    <t>Fountainbridge/Craiglockhart</t>
  </si>
  <si>
    <t>Leith</t>
  </si>
  <si>
    <t>Liberton/Gilmerton</t>
  </si>
  <si>
    <t>Meadows/Morningside</t>
  </si>
  <si>
    <t>Portobello/Craigmillar</t>
  </si>
  <si>
    <t>Sighthill/Gorgie</t>
  </si>
  <si>
    <t>Southside/Newington</t>
  </si>
  <si>
    <t>Total respondents</t>
  </si>
  <si>
    <t>Locality Comparison</t>
  </si>
  <si>
    <t>Leith and East</t>
  </si>
  <si>
    <t>City Centre and South</t>
  </si>
  <si>
    <t>South West</t>
  </si>
  <si>
    <t>City</t>
  </si>
  <si>
    <t>Ward</t>
  </si>
  <si>
    <t>EPS</t>
  </si>
  <si>
    <t>North West</t>
  </si>
  <si>
    <t>Rented: Private landlord</t>
  </si>
  <si>
    <t>This summary shows data for each of Edinburgh's localities with index ratings based on whole city values. The city average or total for each indicator, and the spread of values found at ward-level, are also shown to provide context.</t>
  </si>
  <si>
    <t>Health is good or very good</t>
  </si>
  <si>
    <t>Scottish Index of Multiple Deprivation</t>
  </si>
  <si>
    <t>Total JSA claimants</t>
  </si>
  <si>
    <t>86/10k</t>
  </si>
  <si>
    <t>This line contains custom formulae and should not be over-written or copied elsewhere. Manual checks should be made to ensure outputs of this line are correct when data is updated.</t>
  </si>
  <si>
    <t>Daily activities not limited</t>
  </si>
  <si>
    <t>% with no qualifications</t>
  </si>
  <si>
    <t>Sat. management, city</t>
  </si>
  <si>
    <t>Sat. n'hood as a place to live</t>
  </si>
  <si>
    <t>Sat. management, n'hood</t>
  </si>
  <si>
    <t>Colinton / Fairmilehead</t>
  </si>
  <si>
    <t>Corstorphine / Murrayfield</t>
  </si>
  <si>
    <t>Craigentinny / Duddingston</t>
  </si>
  <si>
    <t>Drum Brae / Gyle</t>
  </si>
  <si>
    <t>Fountainbridge / Craiglockhart</t>
  </si>
  <si>
    <t>Liberton / Gilmerton</t>
  </si>
  <si>
    <t>Meadows / Morningside</t>
  </si>
  <si>
    <t>Pentlands</t>
  </si>
  <si>
    <t>Portobello / Craigmillar</t>
  </si>
  <si>
    <t>Sighthill / Gorgie</t>
  </si>
  <si>
    <t>Southside / Newington</t>
  </si>
  <si>
    <t>Number of datazones</t>
  </si>
  <si>
    <t>Drive time accessibility deprived 15%</t>
  </si>
  <si>
    <t>Public transport deprived 15%</t>
  </si>
  <si>
    <t>Accessibility deprived 15%</t>
  </si>
  <si>
    <t>Crime deprived 15%</t>
  </si>
  <si>
    <t>Education deprived 15%</t>
  </si>
  <si>
    <t>Employment deprived 15%</t>
  </si>
  <si>
    <t>Health deprived 15%</t>
  </si>
  <si>
    <t>Housing deprived 15%</t>
  </si>
  <si>
    <t>Income deprived 15%</t>
  </si>
  <si>
    <t>Deprived 15% overall</t>
  </si>
  <si>
    <t>Sat. city as a place to live</t>
  </si>
  <si>
    <t>SIMD</t>
  </si>
  <si>
    <t>Average rooms per household</t>
  </si>
  <si>
    <r>
      <rPr>
        <b/>
        <i/>
        <sz val="9"/>
        <color theme="1"/>
        <rFont val="Calibri"/>
        <family val="2"/>
        <scheme val="minor"/>
      </rPr>
      <t>Wards:</t>
    </r>
    <r>
      <rPr>
        <i/>
        <sz val="9"/>
        <color theme="1"/>
        <rFont val="Calibri"/>
        <family val="2"/>
        <scheme val="minor"/>
      </rPr>
      <t xml:space="preserve">
Pentland Hills; Sighthill / Gorgie;
Fountainbridge / Craiglockhart;
Colinton / Fairmilehead</t>
    </r>
  </si>
  <si>
    <r>
      <rPr>
        <b/>
        <i/>
        <sz val="9"/>
        <color theme="1"/>
        <rFont val="Calibri"/>
        <family val="2"/>
        <scheme val="minor"/>
      </rPr>
      <t>Wards:</t>
    </r>
    <r>
      <rPr>
        <i/>
        <sz val="9"/>
        <color theme="1"/>
        <rFont val="Calibri"/>
        <family val="2"/>
        <scheme val="minor"/>
      </rPr>
      <t xml:space="preserve">
City Centre; Liberton / Gilmerton; Southside / Newington;
Meadows / Morningside</t>
    </r>
  </si>
  <si>
    <r>
      <rPr>
        <b/>
        <i/>
        <sz val="9"/>
        <color theme="1"/>
        <rFont val="Calibri"/>
        <family val="2"/>
        <scheme val="minor"/>
      </rPr>
      <t>Wards:</t>
    </r>
    <r>
      <rPr>
        <i/>
        <sz val="9"/>
        <color theme="1"/>
        <rFont val="Calibri"/>
        <family val="2"/>
        <scheme val="minor"/>
      </rPr>
      <t xml:space="preserve">
Leith; Leith Walk; 
Craigentinny / Duddingston; Portobello / Craigmillar</t>
    </r>
  </si>
  <si>
    <r>
      <rPr>
        <b/>
        <i/>
        <sz val="9"/>
        <color theme="1"/>
        <rFont val="Calibri"/>
        <family val="2"/>
        <scheme val="minor"/>
      </rPr>
      <t>Wards:</t>
    </r>
    <r>
      <rPr>
        <i/>
        <sz val="9"/>
        <color theme="1"/>
        <rFont val="Calibri"/>
        <family val="2"/>
        <scheme val="minor"/>
      </rPr>
      <t xml:space="preserve">
Almond; Drum Brae / Gyle; Corstorphine / Murrayfield; Inverleith; Forth</t>
    </r>
  </si>
  <si>
    <t>The Scottish Index of Multiple Deprivation (SIMD) is a ranking system that places all datazones into order depending on how deprived they are against set criteria including income, employment and housing. The overall rating for "multiple deprivation" weights each of these factors in terms of an assumed overall impact on standard of living. Across Scotland, datazones were originally created from 2001 Census Output Areas and had an average popupulation of around 750 people. Over time, this has varied as new housing has been developed or old stock has been demolished.</t>
  </si>
  <si>
    <t>Information about the total number of people who live in the area, their ages and the composition of the households they live in. For more information about the tenure and physical fabric of buildings in which households live, please consult the Housing tab.</t>
  </si>
  <si>
    <t>Poverty</t>
  </si>
  <si>
    <t>Children in low income households</t>
  </si>
  <si>
    <t>Antisocial behaviour actions</t>
  </si>
  <si>
    <t>01   Almond</t>
  </si>
  <si>
    <t>02   Pentland Hills</t>
  </si>
  <si>
    <t>03   Drum Brae/Gyle</t>
  </si>
  <si>
    <t>04   Forth</t>
  </si>
  <si>
    <t>05   Inverleith</t>
  </si>
  <si>
    <t>06   Corstorphine/Murrayfield</t>
  </si>
  <si>
    <t>07   Sighthill/Gorgie</t>
  </si>
  <si>
    <t>08   Colinton/Fairmilehead</t>
  </si>
  <si>
    <t>09   Fountainbridge/Craiglockhart</t>
  </si>
  <si>
    <t>10   Meadows/Morningside</t>
  </si>
  <si>
    <t>11   City Centre</t>
  </si>
  <si>
    <t>12   Leith Walk</t>
  </si>
  <si>
    <t>13   Leith</t>
  </si>
  <si>
    <t>14   Craigentinny/Duddingston</t>
  </si>
  <si>
    <t>15   Southside/Newington</t>
  </si>
  <si>
    <t>16   Liberton/ Gilmerton</t>
  </si>
  <si>
    <t>17   Portobello/Craigmillar</t>
  </si>
  <si>
    <t>FPN - Dog fouling - 2013/14</t>
  </si>
  <si>
    <t>FPN - Dog fouling - 2012/13</t>
  </si>
  <si>
    <t>FPN - Dog fouling - 2011/12</t>
  </si>
  <si>
    <t>CEC</t>
  </si>
  <si>
    <t>Edinburgh Locality and Ward Profiles</t>
  </si>
  <si>
    <t>Selected summary information about the new Edinburgh Localities can be viewed on the Locality Comparison tab. Any two geographies (city, locality or ward) can be compared against each other by selecting them from the drop down lists below and then browsing the information in each of the themed tabs.</t>
  </si>
  <si>
    <t>First area</t>
  </si>
  <si>
    <t>Second area</t>
  </si>
  <si>
    <t>All of the data used to provide these summaries is included in the 'Data' tab.</t>
  </si>
  <si>
    <t>This document was created by Business Intelligence.
For further information please contact businessintelligence@edinburgh.gov.uk</t>
  </si>
  <si>
    <t>Housing</t>
  </si>
  <si>
    <t>Lifestyle</t>
  </si>
  <si>
    <t>Satisfaction with Services</t>
  </si>
  <si>
    <t>Total households</t>
  </si>
  <si>
    <t>Total dwellings</t>
  </si>
  <si>
    <t>Vacant dwellings</t>
  </si>
  <si>
    <t>Flat / tenement</t>
  </si>
  <si>
    <t>Caravan / temporary</t>
  </si>
  <si>
    <t>This tab provides a summary of the spaces available to family groups (households) as well as the sizes of physical properties (dwellings). The number of households and the number of dwellings differ as some dwellings are unoccupied or second residences, while some dwellings are occupied by more than one household.</t>
  </si>
  <si>
    <t>-</t>
  </si>
  <si>
    <t>Employment</t>
  </si>
  <si>
    <t>Education and Profession</t>
  </si>
  <si>
    <t>Benefits</t>
  </si>
  <si>
    <t>Health and Disability</t>
  </si>
  <si>
    <t>% Highest qual. - Std Grade / SVQ 1, 2</t>
  </si>
  <si>
    <t>% Highest qual. - Higher / SVQ 3</t>
  </si>
  <si>
    <t>% Highest qual. - HND / SVQ 4, 5</t>
  </si>
  <si>
    <t>% Highest qual. - Degree</t>
  </si>
  <si>
    <t>National Social Grade 'A'</t>
  </si>
  <si>
    <t>National Social Grade 'B'</t>
  </si>
  <si>
    <t>National Social Grade 'C1'</t>
  </si>
  <si>
    <t>National Social Grade 'C2'</t>
  </si>
  <si>
    <t>National Social Grade 'D'</t>
  </si>
  <si>
    <t>National Social Grade 'E'</t>
  </si>
  <si>
    <t>Managers, directors, senior officials</t>
  </si>
  <si>
    <t>Professional occupations</t>
  </si>
  <si>
    <t>Associate professional and technical</t>
  </si>
  <si>
    <t>Administrative and secretarial</t>
  </si>
  <si>
    <t>Skilled trades</t>
  </si>
  <si>
    <t>Caring, leisure and other service</t>
  </si>
  <si>
    <t>Sales and customer service</t>
  </si>
  <si>
    <t>Process, plant and machine operatives</t>
  </si>
  <si>
    <t>Elementary occupations</t>
  </si>
  <si>
    <t>This tab summarises the eduction of the working age population and the general nature of their employment.</t>
  </si>
  <si>
    <t>Income</t>
  </si>
  <si>
    <t>A summary of overall rates of employment. The census provides the most reliable data on employment and reasons for being economically incative. However more current information about unemployment is available in the Benefits tab.</t>
  </si>
  <si>
    <t>Households income 'less than £15k'</t>
  </si>
  <si>
    <t>Households income '£15k to £19k'</t>
  </si>
  <si>
    <t>Households income '£20k to £29k'</t>
  </si>
  <si>
    <t>Households income '£30k to £39k'</t>
  </si>
  <si>
    <t>Households income '£40k to £49k'</t>
  </si>
  <si>
    <t>Households income '£50k to £59k'</t>
  </si>
  <si>
    <t>Households income '£60k to £69k'</t>
  </si>
  <si>
    <t>Households income '£70k to £99k'</t>
  </si>
  <si>
    <t>Households income '£100k to £149k'</t>
  </si>
  <si>
    <t>Households income '£150k+'</t>
  </si>
  <si>
    <t>Ratio: property value / hh income</t>
  </si>
  <si>
    <t>Hh on low income (after housing costs)</t>
  </si>
  <si>
    <t>CPAG</t>
  </si>
  <si>
    <t>LIMP</t>
  </si>
  <si>
    <t>Summarising income levels estimated based on Mosaic household types, charitable contributions and child and household poverty levels.</t>
  </si>
  <si>
    <t>Total DLA claimants</t>
  </si>
  <si>
    <t>Total Income Support claimants</t>
  </si>
  <si>
    <t>Sum of duration - 6 months - 1 year</t>
  </si>
  <si>
    <t>Sum of duration - 1 year - 2 years</t>
  </si>
  <si>
    <t>Sum of duration - 2 years - 5 years</t>
  </si>
  <si>
    <t>Sum of group - incapacity benefits</t>
  </si>
  <si>
    <t>Sum of group - lone parents</t>
  </si>
  <si>
    <t>Sum of group - carers and others</t>
  </si>
  <si>
    <t>A summary of key state benefits paid.</t>
  </si>
  <si>
    <t>A range of indicators on personal health and care, including levels of health and disability, self-reported illnesses, alcohol consumption and other lifestyle factors related to personal health.</t>
  </si>
  <si>
    <t>High level results from the Edinburgh People Survey</t>
  </si>
  <si>
    <t>Contact them: Mobile</t>
  </si>
  <si>
    <t>Contact them: SMS</t>
  </si>
  <si>
    <t>Contact them: Email</t>
  </si>
  <si>
    <t>Contact them: Landline</t>
  </si>
  <si>
    <t>Contact them: Post</t>
  </si>
  <si>
    <t>Do not contact them</t>
  </si>
  <si>
    <t>Want to contact by: Telephone</t>
  </si>
  <si>
    <t>Want to contact by: Email</t>
  </si>
  <si>
    <t>Want to contact by: Online</t>
  </si>
  <si>
    <t>Want to contact by: Post</t>
  </si>
  <si>
    <t>Want to contact by: Branch</t>
  </si>
  <si>
    <t>Want to contact by: Other</t>
  </si>
  <si>
    <t>This tab summarises technologies owned, preferences for online / offline service access and communication channels including both "how servcies should contact them" and how "they want to contact services."</t>
  </si>
  <si>
    <t>Updated 10 March 2015</t>
  </si>
  <si>
    <t>* This is an "issued" version of the locality and ward profile information and can be freely shared. To ensure the spreadsheet remains functional, editing of data has been disabled.</t>
  </si>
  <si>
    <t>Version 2i*</t>
  </si>
</sst>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43" formatCode="_-* #,##0.00_-;\-* #,##0.00_-;_-* &quot;-&quot;??_-;_-@_-"/>
    <numFmt numFmtId="164" formatCode="&quot;£&quot;#,##0;\-&quot;£&quot;#,##0"/>
    <numFmt numFmtId="165" formatCode="_-&quot;£&quot;* #,##0.00_-;\-&quot;£&quot;* #,##0.00_-;_-&quot;£&quot;* &quot;-&quot;??_-;_-@_-"/>
    <numFmt numFmtId="166" formatCode="0.0%"/>
    <numFmt numFmtId="167" formatCode="#,##0.0"/>
    <numFmt numFmtId="168" formatCode="0.0"/>
    <numFmt numFmtId="169" formatCode="&quot;£&quot;#,##0"/>
    <numFmt numFmtId="170" formatCode="#,##0.0_ ;\-#,##0.0\ "/>
    <numFmt numFmtId="171" formatCode="#,##0_ ;\-#,##0\ "/>
    <numFmt numFmtId="172" formatCode="_-* #,##0.0_-;\-* #,##0.0_-;_-* &quot;-&quot;??_-;_-@_-"/>
    <numFmt numFmtId="173" formatCode="_-* #,##0_-;\-* #,##0_-;_-* &quot;-&quot;??_-;_-@_-"/>
    <numFmt numFmtId="174" formatCode="[$£-809]#,##0;\-[$£-809]#,##0"/>
  </numFmts>
  <fonts count="29" x14ac:knownFonts="1">
    <font>
      <sz val="11"/>
      <color theme="1"/>
      <name val="Calibri"/>
      <family val="2"/>
      <scheme val="minor"/>
    </font>
    <font>
      <b/>
      <sz val="11"/>
      <color theme="0"/>
      <name val="Calibri"/>
      <family val="2"/>
      <scheme val="minor"/>
    </font>
    <font>
      <b/>
      <sz val="11"/>
      <color theme="1"/>
      <name val="Calibri"/>
      <family val="2"/>
      <scheme val="minor"/>
    </font>
    <font>
      <sz val="11"/>
      <color theme="1"/>
      <name val="Calibri"/>
      <family val="2"/>
      <scheme val="minor"/>
    </font>
    <font>
      <b/>
      <sz val="12"/>
      <name val="Arial"/>
      <family val="2"/>
    </font>
    <font>
      <sz val="10"/>
      <name val="Arial"/>
      <family val="2"/>
    </font>
    <font>
      <b/>
      <sz val="10"/>
      <name val="Arial"/>
      <family val="2"/>
    </font>
    <font>
      <sz val="10"/>
      <color theme="1"/>
      <name val="Calibri"/>
      <family val="2"/>
      <scheme val="minor"/>
    </font>
    <font>
      <b/>
      <sz val="10"/>
      <color theme="1"/>
      <name val="Calibri"/>
      <family val="2"/>
      <scheme val="minor"/>
    </font>
    <font>
      <b/>
      <sz val="10"/>
      <name val="Calibri"/>
      <family val="2"/>
      <scheme val="minor"/>
    </font>
    <font>
      <b/>
      <sz val="10"/>
      <color theme="0"/>
      <name val="Calibri"/>
      <family val="2"/>
      <scheme val="minor"/>
    </font>
    <font>
      <sz val="10"/>
      <name val="Calibri"/>
      <family val="2"/>
      <scheme val="minor"/>
    </font>
    <font>
      <sz val="10"/>
      <color theme="4" tint="0.79998168889431442"/>
      <name val="Calibri"/>
      <family val="2"/>
      <scheme val="minor"/>
    </font>
    <font>
      <b/>
      <sz val="12"/>
      <name val="Calibri"/>
      <family val="2"/>
      <scheme val="minor"/>
    </font>
    <font>
      <sz val="11"/>
      <color theme="0"/>
      <name val="Calibri"/>
      <family val="2"/>
      <scheme val="minor"/>
    </font>
    <font>
      <sz val="10"/>
      <color theme="0"/>
      <name val="Calibri"/>
      <family val="2"/>
      <scheme val="minor"/>
    </font>
    <font>
      <i/>
      <sz val="9"/>
      <color theme="1"/>
      <name val="Calibri"/>
      <family val="2"/>
      <scheme val="minor"/>
    </font>
    <font>
      <b/>
      <i/>
      <sz val="9"/>
      <color theme="1"/>
      <name val="Calibri"/>
      <family val="2"/>
      <scheme val="minor"/>
    </font>
    <font>
      <b/>
      <sz val="12"/>
      <color theme="4" tint="-0.249977111117893"/>
      <name val="Calibri"/>
      <family val="2"/>
      <scheme val="minor"/>
    </font>
    <font>
      <b/>
      <sz val="12"/>
      <color theme="5" tint="-0.249977111117893"/>
      <name val="Calibri"/>
      <family val="2"/>
      <scheme val="minor"/>
    </font>
    <font>
      <b/>
      <sz val="12"/>
      <color theme="8" tint="-0.249977111117893"/>
      <name val="Calibri"/>
      <family val="2"/>
      <scheme val="minor"/>
    </font>
    <font>
      <b/>
      <sz val="12"/>
      <color theme="6" tint="-0.249977111117893"/>
      <name val="Calibri"/>
      <family val="2"/>
      <scheme val="minor"/>
    </font>
    <font>
      <b/>
      <sz val="12"/>
      <color theme="7" tint="-0.249977111117893"/>
      <name val="Calibri"/>
      <family val="2"/>
      <scheme val="minor"/>
    </font>
    <font>
      <b/>
      <sz val="12"/>
      <color theme="2" tint="-0.749992370372631"/>
      <name val="Calibri"/>
      <family val="2"/>
      <scheme val="minor"/>
    </font>
    <font>
      <b/>
      <sz val="24"/>
      <color theme="0"/>
      <name val="Calibri"/>
      <family val="2"/>
      <scheme val="minor"/>
    </font>
    <font>
      <b/>
      <sz val="12"/>
      <color theme="0"/>
      <name val="Calibri"/>
      <family val="2"/>
      <scheme val="minor"/>
    </font>
    <font>
      <i/>
      <sz val="11"/>
      <color theme="0"/>
      <name val="Calibri"/>
      <family val="2"/>
      <scheme val="minor"/>
    </font>
    <font>
      <sz val="10"/>
      <color theme="8" tint="0.79998168889431442"/>
      <name val="Calibri"/>
      <family val="2"/>
      <scheme val="minor"/>
    </font>
    <font>
      <sz val="10"/>
      <color theme="6" tint="0.79998168889431442"/>
      <name val="Calibri"/>
      <family val="2"/>
      <scheme val="minor"/>
    </font>
  </fonts>
  <fills count="33">
    <fill>
      <patternFill patternType="none"/>
    </fill>
    <fill>
      <patternFill patternType="gray125"/>
    </fill>
    <fill>
      <patternFill patternType="solid">
        <fgColor theme="4" tint="0.79998168889431442"/>
        <bgColor indexed="64"/>
      </patternFill>
    </fill>
    <fill>
      <patternFill patternType="solid">
        <fgColor theme="4"/>
        <bgColor indexed="64"/>
      </patternFill>
    </fill>
    <fill>
      <patternFill patternType="solid">
        <fgColor theme="0"/>
        <bgColor indexed="64"/>
      </patternFill>
    </fill>
    <fill>
      <patternFill patternType="solid">
        <fgColor rgb="FFFFFF00"/>
        <bgColor indexed="64"/>
      </patternFill>
    </fill>
    <fill>
      <patternFill patternType="solid">
        <fgColor theme="4" tint="-0.249977111117893"/>
        <bgColor indexed="64"/>
      </patternFill>
    </fill>
    <fill>
      <patternFill patternType="solid">
        <fgColor theme="0" tint="-4.9989318521683403E-2"/>
        <bgColor indexed="64"/>
      </patternFill>
    </fill>
    <fill>
      <patternFill patternType="solid">
        <fgColor theme="1"/>
        <bgColor indexed="64"/>
      </patternFill>
    </fill>
    <fill>
      <patternFill patternType="solid">
        <fgColor theme="9"/>
        <bgColor indexed="64"/>
      </patternFill>
    </fill>
    <fill>
      <patternFill patternType="solid">
        <fgColor theme="6"/>
        <bgColor indexed="64"/>
      </patternFill>
    </fill>
    <fill>
      <patternFill patternType="solid">
        <fgColor theme="8"/>
        <bgColor indexed="64"/>
      </patternFill>
    </fill>
    <fill>
      <patternFill patternType="solid">
        <fgColor theme="7"/>
        <bgColor indexed="64"/>
      </patternFill>
    </fill>
    <fill>
      <patternFill patternType="solid">
        <fgColor rgb="FFFF0000"/>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theme="5"/>
        <bgColor indexed="64"/>
      </patternFill>
    </fill>
    <fill>
      <patternFill patternType="solid">
        <fgColor theme="4" tint="-0.499984740745262"/>
        <bgColor indexed="64"/>
      </patternFill>
    </fill>
    <fill>
      <patternFill patternType="solid">
        <fgColor theme="5" tint="-0.249977111117893"/>
        <bgColor indexed="64"/>
      </patternFill>
    </fill>
    <fill>
      <patternFill patternType="solid">
        <fgColor theme="5" tint="-0.499984740745262"/>
        <bgColor indexed="64"/>
      </patternFill>
    </fill>
    <fill>
      <patternFill patternType="solid">
        <fgColor theme="8" tint="-0.499984740745262"/>
        <bgColor indexed="64"/>
      </patternFill>
    </fill>
    <fill>
      <patternFill patternType="solid">
        <fgColor theme="8" tint="-0.249977111117893"/>
        <bgColor indexed="64"/>
      </patternFill>
    </fill>
    <fill>
      <patternFill patternType="solid">
        <fgColor theme="6" tint="-0.249977111117893"/>
        <bgColor indexed="64"/>
      </patternFill>
    </fill>
    <fill>
      <patternFill patternType="solid">
        <fgColor theme="6" tint="-0.499984740745262"/>
        <bgColor indexed="64"/>
      </patternFill>
    </fill>
    <fill>
      <patternFill patternType="solid">
        <fgColor theme="7" tint="-0.249977111117893"/>
        <bgColor indexed="64"/>
      </patternFill>
    </fill>
    <fill>
      <patternFill patternType="solid">
        <fgColor theme="7" tint="-0.499984740745262"/>
        <bgColor indexed="64"/>
      </patternFill>
    </fill>
    <fill>
      <patternFill patternType="solid">
        <fgColor theme="2" tint="-0.499984740745262"/>
        <bgColor indexed="64"/>
      </patternFill>
    </fill>
    <fill>
      <patternFill patternType="solid">
        <fgColor theme="2" tint="-0.89999084444715716"/>
        <bgColor indexed="64"/>
      </patternFill>
    </fill>
    <fill>
      <patternFill patternType="solid">
        <fgColor theme="2" tint="-0.749992370372631"/>
        <bgColor indexed="64"/>
      </patternFill>
    </fill>
    <fill>
      <patternFill patternType="solid">
        <fgColor rgb="FF663366"/>
        <bgColor indexed="64"/>
      </patternFill>
    </fill>
    <fill>
      <patternFill patternType="solid">
        <fgColor rgb="FFFEFFCF"/>
        <bgColor indexed="64"/>
      </patternFill>
    </fill>
  </fills>
  <borders count="2">
    <border>
      <left/>
      <right/>
      <top/>
      <bottom/>
      <diagonal/>
    </border>
    <border>
      <left style="medium">
        <color indexed="64"/>
      </left>
      <right style="medium">
        <color indexed="64"/>
      </right>
      <top style="medium">
        <color indexed="64"/>
      </top>
      <bottom style="medium">
        <color indexed="64"/>
      </bottom>
      <diagonal/>
    </border>
  </borders>
  <cellStyleXfs count="8">
    <xf numFmtId="0" fontId="0" fillId="0" borderId="0"/>
    <xf numFmtId="9" fontId="3" fillId="0" borderId="0" applyFont="0" applyFill="0" applyBorder="0" applyAlignment="0" applyProtection="0"/>
    <xf numFmtId="0" fontId="4" fillId="0" borderId="0"/>
    <xf numFmtId="0" fontId="5" fillId="0" borderId="0"/>
    <xf numFmtId="0" fontId="6" fillId="0" borderId="0"/>
    <xf numFmtId="0" fontId="6" fillId="0" borderId="0"/>
    <xf numFmtId="43" fontId="3" fillId="0" borderId="0" applyFont="0" applyFill="0" applyBorder="0" applyAlignment="0" applyProtection="0"/>
    <xf numFmtId="165" fontId="3" fillId="0" borderId="0" applyFont="0" applyFill="0" applyBorder="0" applyAlignment="0" applyProtection="0"/>
  </cellStyleXfs>
  <cellXfs count="244">
    <xf numFmtId="0" fontId="0" fillId="0" borderId="0" xfId="0"/>
    <xf numFmtId="0" fontId="2" fillId="2" borderId="0" xfId="0" applyFont="1" applyFill="1" applyAlignment="1"/>
    <xf numFmtId="0" fontId="7" fillId="0" borderId="0" xfId="0" applyFont="1" applyFill="1" applyBorder="1" applyAlignment="1">
      <alignment horizontal="right"/>
    </xf>
    <xf numFmtId="0" fontId="7" fillId="0" borderId="0" xfId="0" applyFont="1" applyFill="1" applyBorder="1"/>
    <xf numFmtId="0" fontId="8" fillId="0" borderId="0" xfId="0" applyFont="1" applyFill="1" applyBorder="1"/>
    <xf numFmtId="0" fontId="8" fillId="0" borderId="0" xfId="0" applyFont="1" applyFill="1" applyBorder="1" applyAlignment="1">
      <alignment horizontal="right"/>
    </xf>
    <xf numFmtId="17" fontId="7" fillId="0" borderId="0" xfId="0" applyNumberFormat="1" applyFont="1" applyFill="1" applyBorder="1" applyAlignment="1">
      <alignment horizontal="right"/>
    </xf>
    <xf numFmtId="3" fontId="7" fillId="0" borderId="0" xfId="0" applyNumberFormat="1" applyFont="1" applyFill="1" applyBorder="1"/>
    <xf numFmtId="0" fontId="7" fillId="0" borderId="0" xfId="0" applyNumberFormat="1" applyFont="1" applyFill="1" applyBorder="1"/>
    <xf numFmtId="16" fontId="7" fillId="0" borderId="0" xfId="0" applyNumberFormat="1" applyFont="1" applyFill="1" applyBorder="1"/>
    <xf numFmtId="0" fontId="8" fillId="0" borderId="0" xfId="0" applyNumberFormat="1" applyFont="1" applyFill="1" applyBorder="1"/>
    <xf numFmtId="0" fontId="9" fillId="0" borderId="0" xfId="2" applyFont="1" applyFill="1" applyBorder="1" applyAlignment="1">
      <alignment horizontal="left" vertical="center"/>
    </xf>
    <xf numFmtId="3" fontId="7" fillId="0" borderId="0" xfId="0" applyNumberFormat="1" applyFont="1" applyFill="1" applyBorder="1" applyAlignment="1">
      <alignment horizontal="right" vertical="center"/>
    </xf>
    <xf numFmtId="17" fontId="7" fillId="0" borderId="0" xfId="0" applyNumberFormat="1" applyFont="1" applyFill="1" applyBorder="1" applyAlignment="1">
      <alignment horizontal="right" vertical="center"/>
    </xf>
    <xf numFmtId="0" fontId="7" fillId="0" borderId="0" xfId="0" applyFont="1" applyFill="1" applyBorder="1" applyAlignment="1">
      <alignment horizontal="left"/>
    </xf>
    <xf numFmtId="166" fontId="7" fillId="0" borderId="0" xfId="0" applyNumberFormat="1" applyFont="1" applyFill="1" applyBorder="1"/>
    <xf numFmtId="166" fontId="8" fillId="0" borderId="0" xfId="0" applyNumberFormat="1" applyFont="1" applyFill="1" applyBorder="1"/>
    <xf numFmtId="166" fontId="7" fillId="0" borderId="0" xfId="1" applyNumberFormat="1" applyFont="1" applyFill="1" applyBorder="1"/>
    <xf numFmtId="167" fontId="7" fillId="0" borderId="0" xfId="0" applyNumberFormat="1" applyFont="1" applyFill="1" applyBorder="1"/>
    <xf numFmtId="0" fontId="7" fillId="2" borderId="0" xfId="0" applyFont="1" applyFill="1"/>
    <xf numFmtId="0" fontId="7" fillId="2" borderId="0" xfId="0" applyFont="1" applyFill="1" applyAlignment="1">
      <alignment horizontal="left" vertical="center"/>
    </xf>
    <xf numFmtId="0" fontId="10" fillId="2" borderId="0" xfId="0" applyFont="1" applyFill="1" applyAlignment="1">
      <alignment horizontal="center" vertical="center"/>
    </xf>
    <xf numFmtId="0" fontId="10" fillId="3" borderId="0" xfId="0" applyFont="1" applyFill="1" applyAlignment="1">
      <alignment horizontal="center" vertical="center"/>
    </xf>
    <xf numFmtId="0" fontId="7" fillId="2" borderId="0" xfId="0" applyFont="1" applyFill="1" applyAlignment="1">
      <alignment vertical="top"/>
    </xf>
    <xf numFmtId="0" fontId="9" fillId="5" borderId="0" xfId="4" applyFont="1" applyFill="1" applyBorder="1" applyAlignment="1">
      <alignment horizontal="left" vertical="center" wrapText="1"/>
    </xf>
    <xf numFmtId="2" fontId="7" fillId="0" borderId="0" xfId="1" applyNumberFormat="1" applyFont="1" applyFill="1" applyBorder="1"/>
    <xf numFmtId="3" fontId="7" fillId="0" borderId="0" xfId="1" applyNumberFormat="1" applyFont="1" applyFill="1" applyBorder="1"/>
    <xf numFmtId="3" fontId="7" fillId="0" borderId="0" xfId="0" applyNumberFormat="1" applyFont="1" applyFill="1" applyBorder="1" applyAlignment="1">
      <alignment horizontal="right"/>
    </xf>
    <xf numFmtId="0" fontId="11" fillId="0" borderId="0" xfId="4" applyFont="1" applyFill="1" applyBorder="1" applyAlignment="1">
      <alignment horizontal="left" vertical="center" wrapText="1"/>
    </xf>
    <xf numFmtId="168" fontId="7" fillId="0" borderId="0" xfId="0" applyNumberFormat="1" applyFont="1" applyFill="1" applyBorder="1"/>
    <xf numFmtId="168" fontId="7" fillId="0" borderId="0" xfId="0" applyNumberFormat="1" applyFont="1" applyFill="1" applyBorder="1" applyAlignment="1">
      <alignment horizontal="right"/>
    </xf>
    <xf numFmtId="168" fontId="7" fillId="0" borderId="0" xfId="1" applyNumberFormat="1" applyFont="1" applyFill="1" applyBorder="1"/>
    <xf numFmtId="168" fontId="7" fillId="0" borderId="0" xfId="1" applyNumberFormat="1" applyFont="1" applyFill="1" applyBorder="1" applyAlignment="1">
      <alignment horizontal="right"/>
    </xf>
    <xf numFmtId="169" fontId="7" fillId="0" borderId="0" xfId="0" applyNumberFormat="1" applyFont="1" applyFill="1" applyBorder="1"/>
    <xf numFmtId="169" fontId="7" fillId="0" borderId="0" xfId="0" applyNumberFormat="1" applyFont="1" applyFill="1" applyBorder="1" applyAlignment="1">
      <alignment horizontal="right"/>
    </xf>
    <xf numFmtId="0" fontId="7" fillId="0" borderId="0" xfId="0" quotePrefix="1" applyFont="1" applyFill="1" applyBorder="1"/>
    <xf numFmtId="164" fontId="7" fillId="0" borderId="0" xfId="7" applyNumberFormat="1" applyFont="1" applyFill="1" applyBorder="1"/>
    <xf numFmtId="170" fontId="7" fillId="0" borderId="0" xfId="7" applyNumberFormat="1" applyFont="1" applyFill="1" applyBorder="1"/>
    <xf numFmtId="171" fontId="7" fillId="0" borderId="0" xfId="7" applyNumberFormat="1" applyFont="1" applyFill="1" applyBorder="1"/>
    <xf numFmtId="17" fontId="7" fillId="0" borderId="0" xfId="0" applyNumberFormat="1" applyFont="1" applyFill="1" applyBorder="1"/>
    <xf numFmtId="172" fontId="7" fillId="0" borderId="0" xfId="6" applyNumberFormat="1" applyFont="1" applyFill="1" applyBorder="1"/>
    <xf numFmtId="169" fontId="7" fillId="0" borderId="0" xfId="1" applyNumberFormat="1" applyFont="1" applyFill="1" applyBorder="1"/>
    <xf numFmtId="164" fontId="7" fillId="0" borderId="0" xfId="6" applyNumberFormat="1" applyFont="1" applyFill="1" applyBorder="1"/>
    <xf numFmtId="173" fontId="7" fillId="0" borderId="0" xfId="6" applyNumberFormat="1" applyFont="1" applyFill="1" applyBorder="1"/>
    <xf numFmtId="3" fontId="7" fillId="0" borderId="0" xfId="6" applyNumberFormat="1" applyFont="1" applyFill="1" applyBorder="1"/>
    <xf numFmtId="4" fontId="7" fillId="0" borderId="0" xfId="6" applyNumberFormat="1" applyFont="1" applyFill="1" applyBorder="1"/>
    <xf numFmtId="0" fontId="10" fillId="6" borderId="0" xfId="0" applyFont="1" applyFill="1" applyAlignment="1">
      <alignment horizontal="center" vertical="center"/>
    </xf>
    <xf numFmtId="17" fontId="7" fillId="2" borderId="0" xfId="0" applyNumberFormat="1" applyFont="1" applyFill="1" applyAlignment="1">
      <alignment horizontal="left" vertical="top"/>
    </xf>
    <xf numFmtId="9" fontId="7" fillId="4" borderId="0" xfId="1" applyFont="1" applyFill="1" applyAlignment="1">
      <alignment vertical="top"/>
    </xf>
    <xf numFmtId="0" fontId="7" fillId="4" borderId="0" xfId="0" applyFont="1" applyFill="1" applyAlignment="1">
      <alignment horizontal="right" vertical="top"/>
    </xf>
    <xf numFmtId="3" fontId="7" fillId="4" borderId="0" xfId="0" applyNumberFormat="1" applyFont="1" applyFill="1" applyAlignment="1">
      <alignment horizontal="right" vertical="top"/>
    </xf>
    <xf numFmtId="166" fontId="7" fillId="4" borderId="0" xfId="0" applyNumberFormat="1" applyFont="1" applyFill="1" applyAlignment="1">
      <alignment horizontal="right" vertical="top"/>
    </xf>
    <xf numFmtId="2" fontId="7" fillId="4" borderId="0" xfId="0" applyNumberFormat="1" applyFont="1" applyFill="1" applyAlignment="1">
      <alignment horizontal="right" vertical="top"/>
    </xf>
    <xf numFmtId="0" fontId="12" fillId="2" borderId="0" xfId="0" applyFont="1" applyFill="1"/>
    <xf numFmtId="9" fontId="7" fillId="4" borderId="0" xfId="1" applyFont="1" applyFill="1" applyAlignment="1">
      <alignment horizontal="right" vertical="top"/>
    </xf>
    <xf numFmtId="0" fontId="8" fillId="2" borderId="0" xfId="0" applyFont="1" applyFill="1" applyAlignment="1">
      <alignment vertical="top"/>
    </xf>
    <xf numFmtId="17" fontId="8" fillId="2" borderId="0" xfId="0" applyNumberFormat="1" applyFont="1" applyFill="1" applyAlignment="1">
      <alignment horizontal="left" vertical="top"/>
    </xf>
    <xf numFmtId="9" fontId="7" fillId="2" borderId="0" xfId="1" applyFont="1" applyFill="1" applyAlignment="1">
      <alignment vertical="top"/>
    </xf>
    <xf numFmtId="3" fontId="7" fillId="2" borderId="0" xfId="0" applyNumberFormat="1" applyFont="1" applyFill="1" applyAlignment="1">
      <alignment horizontal="right" vertical="top"/>
    </xf>
    <xf numFmtId="166" fontId="7" fillId="2" borderId="0" xfId="0" applyNumberFormat="1" applyFont="1" applyFill="1" applyAlignment="1">
      <alignment horizontal="right" vertical="top"/>
    </xf>
    <xf numFmtId="2" fontId="7" fillId="2" borderId="0" xfId="0" applyNumberFormat="1" applyFont="1" applyFill="1" applyAlignment="1">
      <alignment horizontal="right" vertical="top"/>
    </xf>
    <xf numFmtId="1" fontId="7" fillId="0" borderId="0" xfId="0" applyNumberFormat="1" applyFont="1" applyFill="1" applyBorder="1"/>
    <xf numFmtId="1" fontId="7" fillId="0" borderId="0" xfId="0" applyNumberFormat="1" applyFont="1" applyFill="1" applyBorder="1" applyAlignment="1">
      <alignment horizontal="right"/>
    </xf>
    <xf numFmtId="166" fontId="7" fillId="4" borderId="0" xfId="1" applyNumberFormat="1" applyFont="1" applyFill="1" applyAlignment="1">
      <alignment horizontal="right" vertical="top"/>
    </xf>
    <xf numFmtId="166" fontId="7" fillId="4" borderId="0" xfId="1" applyNumberFormat="1" applyFont="1" applyFill="1" applyAlignment="1">
      <alignment vertical="top"/>
    </xf>
    <xf numFmtId="0" fontId="7" fillId="7" borderId="0" xfId="0" applyFont="1" applyFill="1"/>
    <xf numFmtId="0" fontId="2" fillId="7" borderId="0" xfId="0" applyFont="1" applyFill="1" applyAlignment="1"/>
    <xf numFmtId="0" fontId="10" fillId="7" borderId="0" xfId="0" applyFont="1" applyFill="1" applyAlignment="1">
      <alignment horizontal="center" vertical="center"/>
    </xf>
    <xf numFmtId="0" fontId="7" fillId="7" borderId="0" xfId="0" applyFont="1" applyFill="1" applyAlignment="1">
      <alignment vertical="top"/>
    </xf>
    <xf numFmtId="0" fontId="10" fillId="8" borderId="0" xfId="0" applyFont="1" applyFill="1" applyAlignment="1">
      <alignment horizontal="center" vertical="center"/>
    </xf>
    <xf numFmtId="0" fontId="10" fillId="9" borderId="0" xfId="0" applyFont="1" applyFill="1" applyAlignment="1">
      <alignment horizontal="center" vertical="center"/>
    </xf>
    <xf numFmtId="0" fontId="10" fillId="10" borderId="0" xfId="0" applyFont="1" applyFill="1" applyAlignment="1">
      <alignment horizontal="center" vertical="center"/>
    </xf>
    <xf numFmtId="0" fontId="10" fillId="11" borderId="0" xfId="0" applyFont="1" applyFill="1" applyAlignment="1">
      <alignment horizontal="center" vertical="center"/>
    </xf>
    <xf numFmtId="0" fontId="10" fillId="12" borderId="0" xfId="0" applyFont="1" applyFill="1" applyAlignment="1">
      <alignment horizontal="center" vertical="center"/>
    </xf>
    <xf numFmtId="0" fontId="10" fillId="8" borderId="0" xfId="0" applyFont="1" applyFill="1" applyAlignment="1">
      <alignment horizontal="center" vertical="top" wrapText="1"/>
    </xf>
    <xf numFmtId="0" fontId="8" fillId="5" borderId="0" xfId="0" applyFont="1" applyFill="1" applyBorder="1"/>
    <xf numFmtId="166" fontId="8" fillId="5" borderId="0" xfId="0" applyNumberFormat="1" applyFont="1" applyFill="1" applyBorder="1"/>
    <xf numFmtId="0" fontId="7" fillId="13" borderId="0" xfId="0" applyFont="1" applyFill="1" applyBorder="1"/>
    <xf numFmtId="0" fontId="11" fillId="13" borderId="0" xfId="4" applyFont="1" applyFill="1" applyBorder="1" applyAlignment="1">
      <alignment horizontal="left" vertical="center" wrapText="1"/>
    </xf>
    <xf numFmtId="17" fontId="7" fillId="13" borderId="0" xfId="0" applyNumberFormat="1" applyFont="1" applyFill="1" applyBorder="1" applyAlignment="1">
      <alignment horizontal="right" vertical="center"/>
    </xf>
    <xf numFmtId="3" fontId="7" fillId="13" borderId="0" xfId="0" applyNumberFormat="1" applyFont="1" applyFill="1" applyBorder="1" applyAlignment="1">
      <alignment horizontal="right" vertical="center"/>
    </xf>
    <xf numFmtId="3" fontId="7" fillId="13" borderId="0" xfId="0" applyNumberFormat="1" applyFont="1" applyFill="1" applyBorder="1"/>
    <xf numFmtId="43" fontId="7" fillId="13" borderId="0" xfId="6" applyFont="1" applyFill="1" applyBorder="1"/>
    <xf numFmtId="166" fontId="7" fillId="13" borderId="0" xfId="0" applyNumberFormat="1" applyFont="1" applyFill="1" applyBorder="1"/>
    <xf numFmtId="166" fontId="7" fillId="13" borderId="0" xfId="1" applyNumberFormat="1" applyFont="1" applyFill="1" applyBorder="1"/>
    <xf numFmtId="0" fontId="7" fillId="13" borderId="0" xfId="0" applyNumberFormat="1" applyFont="1" applyFill="1" applyBorder="1"/>
    <xf numFmtId="2" fontId="7" fillId="13" borderId="0" xfId="1" applyNumberFormat="1" applyFont="1" applyFill="1" applyBorder="1"/>
    <xf numFmtId="0" fontId="7" fillId="14" borderId="0" xfId="0" applyFont="1" applyFill="1" applyAlignment="1">
      <alignment vertical="top"/>
    </xf>
    <xf numFmtId="0" fontId="7" fillId="14" borderId="0" xfId="0" applyFont="1" applyFill="1"/>
    <xf numFmtId="0" fontId="7" fillId="15" borderId="0" xfId="0" applyFont="1" applyFill="1" applyAlignment="1">
      <alignment vertical="top"/>
    </xf>
    <xf numFmtId="0" fontId="7" fillId="15" borderId="0" xfId="0" applyFont="1" applyFill="1"/>
    <xf numFmtId="0" fontId="7" fillId="16" borderId="0" xfId="0" applyFont="1" applyFill="1" applyAlignment="1">
      <alignment vertical="top"/>
    </xf>
    <xf numFmtId="0" fontId="7" fillId="16" borderId="0" xfId="0" applyFont="1" applyFill="1"/>
    <xf numFmtId="0" fontId="7" fillId="17" borderId="0" xfId="0" applyFont="1" applyFill="1" applyAlignment="1">
      <alignment vertical="top"/>
    </xf>
    <xf numFmtId="0" fontId="7" fillId="17" borderId="0" xfId="0" applyFont="1" applyFill="1"/>
    <xf numFmtId="0" fontId="7" fillId="4" borderId="0" xfId="0" applyFont="1" applyFill="1"/>
    <xf numFmtId="0" fontId="7" fillId="4" borderId="0" xfId="0" applyFont="1" applyFill="1" applyAlignment="1">
      <alignment vertical="top"/>
    </xf>
    <xf numFmtId="0" fontId="7" fillId="4" borderId="0" xfId="0" applyFont="1" applyFill="1" applyAlignment="1">
      <alignment vertical="top" wrapText="1"/>
    </xf>
    <xf numFmtId="0" fontId="2" fillId="4" borderId="0" xfId="0" applyFont="1" applyFill="1" applyAlignment="1"/>
    <xf numFmtId="0" fontId="8" fillId="4" borderId="0" xfId="0" applyFont="1" applyFill="1"/>
    <xf numFmtId="0" fontId="10" fillId="4" borderId="0" xfId="0" applyFont="1" applyFill="1" applyAlignment="1">
      <alignment horizontal="center" vertical="center"/>
    </xf>
    <xf numFmtId="0" fontId="10" fillId="18" borderId="0" xfId="0" applyFont="1" applyFill="1" applyAlignment="1">
      <alignment horizontal="center" vertical="center"/>
    </xf>
    <xf numFmtId="0" fontId="10" fillId="15" borderId="0" xfId="0" applyFont="1" applyFill="1" applyAlignment="1">
      <alignment horizontal="center" vertical="center"/>
    </xf>
    <xf numFmtId="3" fontId="7" fillId="14" borderId="0" xfId="1" applyNumberFormat="1" applyFont="1" applyFill="1" applyAlignment="1">
      <alignment vertical="top"/>
    </xf>
    <xf numFmtId="166" fontId="7" fillId="14" borderId="0" xfId="1" applyNumberFormat="1" applyFont="1" applyFill="1" applyAlignment="1">
      <alignment horizontal="right" vertical="top"/>
    </xf>
    <xf numFmtId="3" fontId="7" fillId="14" borderId="0" xfId="0" applyNumberFormat="1" applyFont="1" applyFill="1" applyAlignment="1">
      <alignment horizontal="right" vertical="top"/>
    </xf>
    <xf numFmtId="0" fontId="7" fillId="14" borderId="0" xfId="0" applyFont="1" applyFill="1" applyAlignment="1">
      <alignment horizontal="right" vertical="top"/>
    </xf>
    <xf numFmtId="166" fontId="7" fillId="14" borderId="0" xfId="1" applyNumberFormat="1" applyFont="1" applyFill="1" applyAlignment="1">
      <alignment vertical="top"/>
    </xf>
    <xf numFmtId="2" fontId="7" fillId="14" borderId="0" xfId="0" applyNumberFormat="1" applyFont="1" applyFill="1" applyAlignment="1">
      <alignment horizontal="right" vertical="top"/>
    </xf>
    <xf numFmtId="166" fontId="7" fillId="14" borderId="0" xfId="0" applyNumberFormat="1" applyFont="1" applyFill="1" applyAlignment="1">
      <alignment horizontal="right" vertical="top"/>
    </xf>
    <xf numFmtId="166" fontId="7" fillId="15" borderId="0" xfId="1" applyNumberFormat="1" applyFont="1" applyFill="1" applyAlignment="1">
      <alignment vertical="top"/>
    </xf>
    <xf numFmtId="3" fontId="7" fillId="15" borderId="0" xfId="0" applyNumberFormat="1" applyFont="1" applyFill="1" applyAlignment="1">
      <alignment horizontal="right" vertical="top"/>
    </xf>
    <xf numFmtId="166" fontId="7" fillId="15" borderId="0" xfId="1" applyNumberFormat="1" applyFont="1" applyFill="1" applyAlignment="1">
      <alignment horizontal="right" vertical="top"/>
    </xf>
    <xf numFmtId="2" fontId="7" fillId="15" borderId="0" xfId="0" applyNumberFormat="1" applyFont="1" applyFill="1" applyAlignment="1">
      <alignment horizontal="right" vertical="top"/>
    </xf>
    <xf numFmtId="166" fontId="7" fillId="15" borderId="0" xfId="0" applyNumberFormat="1" applyFont="1" applyFill="1" applyAlignment="1">
      <alignment horizontal="right" vertical="top"/>
    </xf>
    <xf numFmtId="166" fontId="7" fillId="17" borderId="0" xfId="1" applyNumberFormat="1" applyFont="1" applyFill="1" applyAlignment="1">
      <alignment vertical="top"/>
    </xf>
    <xf numFmtId="3" fontId="7" fillId="17" borderId="0" xfId="0" applyNumberFormat="1" applyFont="1" applyFill="1" applyAlignment="1">
      <alignment horizontal="right" vertical="top"/>
    </xf>
    <xf numFmtId="166" fontId="7" fillId="17" borderId="0" xfId="1" applyNumberFormat="1" applyFont="1" applyFill="1" applyAlignment="1">
      <alignment horizontal="right" vertical="top"/>
    </xf>
    <xf numFmtId="2" fontId="7" fillId="17" borderId="0" xfId="0" applyNumberFormat="1" applyFont="1" applyFill="1" applyAlignment="1">
      <alignment horizontal="right" vertical="top"/>
    </xf>
    <xf numFmtId="166" fontId="7" fillId="17" borderId="0" xfId="0" applyNumberFormat="1" applyFont="1" applyFill="1" applyAlignment="1">
      <alignment horizontal="right" vertical="top"/>
    </xf>
    <xf numFmtId="166" fontId="7" fillId="16" borderId="0" xfId="1" applyNumberFormat="1" applyFont="1" applyFill="1" applyAlignment="1">
      <alignment vertical="top"/>
    </xf>
    <xf numFmtId="3" fontId="7" fillId="16" borderId="0" xfId="0" applyNumberFormat="1" applyFont="1" applyFill="1" applyAlignment="1">
      <alignment horizontal="right" vertical="top"/>
    </xf>
    <xf numFmtId="166" fontId="7" fillId="16" borderId="0" xfId="1" applyNumberFormat="1" applyFont="1" applyFill="1" applyAlignment="1">
      <alignment horizontal="right" vertical="top"/>
    </xf>
    <xf numFmtId="2" fontId="7" fillId="16" borderId="0" xfId="0" applyNumberFormat="1" applyFont="1" applyFill="1" applyAlignment="1">
      <alignment horizontal="right" vertical="top"/>
    </xf>
    <xf numFmtId="166" fontId="7" fillId="16" borderId="0" xfId="0" applyNumberFormat="1" applyFont="1" applyFill="1" applyAlignment="1">
      <alignment horizontal="right" vertical="top"/>
    </xf>
    <xf numFmtId="166" fontId="7" fillId="2" borderId="0" xfId="1" applyNumberFormat="1" applyFont="1" applyFill="1" applyAlignment="1">
      <alignment vertical="top"/>
    </xf>
    <xf numFmtId="166" fontId="7" fillId="2" borderId="0" xfId="1" applyNumberFormat="1" applyFont="1" applyFill="1" applyAlignment="1">
      <alignment horizontal="right" vertical="top"/>
    </xf>
    <xf numFmtId="0" fontId="15" fillId="4" borderId="0" xfId="0" applyFont="1" applyFill="1"/>
    <xf numFmtId="0" fontId="7" fillId="0" borderId="0" xfId="0" applyFont="1" applyFill="1" applyBorder="1" applyAlignment="1">
      <alignment horizontal="left" vertical="top"/>
    </xf>
    <xf numFmtId="0" fontId="7" fillId="0" borderId="0" xfId="0" applyNumberFormat="1" applyFont="1" applyFill="1" applyBorder="1" applyAlignment="1">
      <alignment horizontal="right"/>
    </xf>
    <xf numFmtId="173" fontId="7" fillId="2" borderId="0" xfId="6" applyNumberFormat="1" applyFont="1" applyFill="1" applyAlignment="1">
      <alignment vertical="top"/>
    </xf>
    <xf numFmtId="43" fontId="7" fillId="17" borderId="0" xfId="6" applyFont="1" applyFill="1" applyAlignment="1">
      <alignment horizontal="right" vertical="top"/>
    </xf>
    <xf numFmtId="43" fontId="7" fillId="17" borderId="0" xfId="6" applyFont="1" applyFill="1" applyAlignment="1">
      <alignment vertical="top"/>
    </xf>
    <xf numFmtId="0" fontId="10" fillId="16" borderId="0" xfId="0" applyFont="1" applyFill="1" applyAlignment="1">
      <alignment horizontal="center" vertical="center"/>
    </xf>
    <xf numFmtId="0" fontId="10" fillId="19" borderId="0" xfId="0" applyFont="1" applyFill="1" applyAlignment="1">
      <alignment horizontal="center" vertical="center"/>
    </xf>
    <xf numFmtId="0" fontId="2" fillId="14" borderId="0" xfId="0" applyFont="1" applyFill="1" applyAlignment="1"/>
    <xf numFmtId="0" fontId="12" fillId="14" borderId="0" xfId="0" applyFont="1" applyFill="1"/>
    <xf numFmtId="0" fontId="7" fillId="14" borderId="0" xfId="0" applyFont="1" applyFill="1" applyAlignment="1">
      <alignment horizontal="left" vertical="center"/>
    </xf>
    <xf numFmtId="0" fontId="10" fillId="14" borderId="0" xfId="0" applyFont="1" applyFill="1" applyAlignment="1">
      <alignment horizontal="center" vertical="center"/>
    </xf>
    <xf numFmtId="0" fontId="8" fillId="14" borderId="0" xfId="0" applyFont="1" applyFill="1" applyAlignment="1">
      <alignment vertical="top"/>
    </xf>
    <xf numFmtId="17" fontId="8" fillId="14" borderId="0" xfId="0" applyNumberFormat="1" applyFont="1" applyFill="1" applyAlignment="1">
      <alignment horizontal="left" vertical="top"/>
    </xf>
    <xf numFmtId="17" fontId="7" fillId="14" borderId="0" xfId="0" applyNumberFormat="1" applyFont="1" applyFill="1" applyAlignment="1">
      <alignment horizontal="left" vertical="top"/>
    </xf>
    <xf numFmtId="9" fontId="7" fillId="14" borderId="0" xfId="1" applyFont="1" applyFill="1" applyAlignment="1">
      <alignment vertical="top"/>
    </xf>
    <xf numFmtId="0" fontId="10" fillId="20" borderId="0" xfId="0" applyFont="1" applyFill="1" applyAlignment="1">
      <alignment horizontal="center" vertical="center"/>
    </xf>
    <xf numFmtId="0" fontId="10" fillId="21" borderId="0" xfId="0" applyFont="1" applyFill="1" applyAlignment="1">
      <alignment horizontal="center" vertical="center"/>
    </xf>
    <xf numFmtId="0" fontId="2" fillId="17" borderId="0" xfId="0" applyFont="1" applyFill="1" applyAlignment="1"/>
    <xf numFmtId="0" fontId="12" fillId="17" borderId="0" xfId="0" applyFont="1" applyFill="1"/>
    <xf numFmtId="0" fontId="7" fillId="17" borderId="0" xfId="0" applyFont="1" applyFill="1" applyAlignment="1">
      <alignment horizontal="left" vertical="center"/>
    </xf>
    <xf numFmtId="0" fontId="10" fillId="17" borderId="0" xfId="0" applyFont="1" applyFill="1" applyAlignment="1">
      <alignment horizontal="center" vertical="center"/>
    </xf>
    <xf numFmtId="0" fontId="8" fillId="17" borderId="0" xfId="0" applyFont="1" applyFill="1" applyAlignment="1">
      <alignment vertical="top"/>
    </xf>
    <xf numFmtId="17" fontId="8" fillId="17" borderId="0" xfId="0" applyNumberFormat="1" applyFont="1" applyFill="1" applyAlignment="1">
      <alignment horizontal="left" vertical="top"/>
    </xf>
    <xf numFmtId="17" fontId="7" fillId="17" borderId="0" xfId="0" applyNumberFormat="1" applyFont="1" applyFill="1" applyAlignment="1">
      <alignment horizontal="left" vertical="top"/>
    </xf>
    <xf numFmtId="0" fontId="10" fillId="22" borderId="0" xfId="0" applyFont="1" applyFill="1" applyAlignment="1">
      <alignment horizontal="center" vertical="center"/>
    </xf>
    <xf numFmtId="0" fontId="10" fillId="23" borderId="0" xfId="0" applyFont="1" applyFill="1" applyAlignment="1">
      <alignment horizontal="center" vertical="center"/>
    </xf>
    <xf numFmtId="166" fontId="7" fillId="0" borderId="0" xfId="1" applyNumberFormat="1" applyFont="1" applyFill="1" applyBorder="1" applyAlignment="1">
      <alignment horizontal="right"/>
    </xf>
    <xf numFmtId="173" fontId="7" fillId="0" borderId="0" xfId="6" applyNumberFormat="1" applyFont="1" applyFill="1" applyBorder="1" applyAlignment="1">
      <alignment horizontal="right"/>
    </xf>
    <xf numFmtId="171" fontId="7" fillId="0" borderId="0" xfId="6" applyNumberFormat="1" applyFont="1" applyFill="1" applyBorder="1"/>
    <xf numFmtId="0" fontId="12" fillId="16" borderId="0" xfId="0" applyFont="1" applyFill="1"/>
    <xf numFmtId="0" fontId="7" fillId="16" borderId="0" xfId="0" applyFont="1" applyFill="1" applyAlignment="1">
      <alignment horizontal="left" vertical="center"/>
    </xf>
    <xf numFmtId="0" fontId="8" fillId="16" borderId="0" xfId="0" applyFont="1" applyFill="1" applyAlignment="1">
      <alignment vertical="top"/>
    </xf>
    <xf numFmtId="17" fontId="8" fillId="16" borderId="0" xfId="0" applyNumberFormat="1" applyFont="1" applyFill="1" applyAlignment="1">
      <alignment horizontal="left" vertical="top"/>
    </xf>
    <xf numFmtId="17" fontId="7" fillId="16" borderId="0" xfId="0" applyNumberFormat="1" applyFont="1" applyFill="1" applyAlignment="1">
      <alignment horizontal="left" vertical="top"/>
    </xf>
    <xf numFmtId="0" fontId="2" fillId="16" borderId="0" xfId="0" applyFont="1" applyFill="1" applyAlignment="1"/>
    <xf numFmtId="9" fontId="7" fillId="16" borderId="0" xfId="1" applyFont="1" applyFill="1" applyAlignment="1">
      <alignment vertical="top"/>
    </xf>
    <xf numFmtId="0" fontId="10" fillId="24" borderId="0" xfId="0" applyFont="1" applyFill="1" applyAlignment="1">
      <alignment horizontal="center" vertical="center"/>
    </xf>
    <xf numFmtId="0" fontId="10" fillId="25" borderId="0" xfId="0" applyFont="1" applyFill="1" applyAlignment="1">
      <alignment horizontal="center" vertical="center"/>
    </xf>
    <xf numFmtId="0" fontId="2" fillId="15" borderId="0" xfId="0" applyFont="1" applyFill="1" applyAlignment="1"/>
    <xf numFmtId="0" fontId="12" fillId="15" borderId="0" xfId="0" applyFont="1" applyFill="1"/>
    <xf numFmtId="0" fontId="7" fillId="15" borderId="0" xfId="0" applyFont="1" applyFill="1" applyAlignment="1">
      <alignment horizontal="left" vertical="center"/>
    </xf>
    <xf numFmtId="17" fontId="7" fillId="15" borderId="0" xfId="0" applyNumberFormat="1" applyFont="1" applyFill="1" applyAlignment="1">
      <alignment horizontal="left" vertical="top"/>
    </xf>
    <xf numFmtId="9" fontId="7" fillId="15" borderId="0" xfId="1" applyFont="1" applyFill="1" applyAlignment="1">
      <alignment vertical="top"/>
    </xf>
    <xf numFmtId="0" fontId="10" fillId="26" borderId="0" xfId="0" applyFont="1" applyFill="1" applyAlignment="1">
      <alignment horizontal="center" vertical="center"/>
    </xf>
    <xf numFmtId="0" fontId="10" fillId="27" borderId="0" xfId="0" applyFont="1" applyFill="1" applyAlignment="1">
      <alignment horizontal="center" vertical="center"/>
    </xf>
    <xf numFmtId="0" fontId="12" fillId="7" borderId="0" xfId="0" applyFont="1" applyFill="1"/>
    <xf numFmtId="0" fontId="7" fillId="7" borderId="0" xfId="0" applyFont="1" applyFill="1" applyAlignment="1">
      <alignment horizontal="left" vertical="center"/>
    </xf>
    <xf numFmtId="0" fontId="8" fillId="7" borderId="0" xfId="0" applyFont="1" applyFill="1" applyAlignment="1">
      <alignment vertical="top"/>
    </xf>
    <xf numFmtId="17" fontId="8" fillId="7" borderId="0" xfId="0" applyNumberFormat="1" applyFont="1" applyFill="1" applyAlignment="1">
      <alignment horizontal="left" vertical="top"/>
    </xf>
    <xf numFmtId="17" fontId="7" fillId="7" borderId="0" xfId="0" applyNumberFormat="1" applyFont="1" applyFill="1" applyAlignment="1">
      <alignment horizontal="left" vertical="top"/>
    </xf>
    <xf numFmtId="0" fontId="10" fillId="28" borderId="0" xfId="0" applyFont="1" applyFill="1" applyAlignment="1">
      <alignment horizontal="center" vertical="center"/>
    </xf>
    <xf numFmtId="0" fontId="10" fillId="29" borderId="0" xfId="0" applyFont="1" applyFill="1" applyAlignment="1">
      <alignment horizontal="center" vertical="center"/>
    </xf>
    <xf numFmtId="0" fontId="10" fillId="30" borderId="0" xfId="0" applyFont="1" applyFill="1" applyAlignment="1">
      <alignment horizontal="center" vertical="center"/>
    </xf>
    <xf numFmtId="0" fontId="0" fillId="31" borderId="0" xfId="0" applyFill="1"/>
    <xf numFmtId="0" fontId="0" fillId="31" borderId="0" xfId="0" applyFill="1" applyAlignment="1">
      <alignment horizontal="left" vertical="top"/>
    </xf>
    <xf numFmtId="0" fontId="1" fillId="31" borderId="0" xfId="0" applyFont="1" applyFill="1" applyAlignment="1">
      <alignment horizontal="left" vertical="top"/>
    </xf>
    <xf numFmtId="0" fontId="14" fillId="31" borderId="0" xfId="0" applyFont="1" applyFill="1"/>
    <xf numFmtId="0" fontId="25" fillId="31" borderId="0" xfId="0" applyFont="1" applyFill="1"/>
    <xf numFmtId="0" fontId="25" fillId="31" borderId="0" xfId="0" applyFont="1" applyFill="1" applyAlignment="1">
      <alignment horizontal="right"/>
    </xf>
    <xf numFmtId="167" fontId="7" fillId="4" borderId="0" xfId="0" applyNumberFormat="1" applyFont="1" applyFill="1" applyAlignment="1">
      <alignment horizontal="right" vertical="top"/>
    </xf>
    <xf numFmtId="4" fontId="7" fillId="4" borderId="0" xfId="0" applyNumberFormat="1" applyFont="1" applyFill="1" applyAlignment="1">
      <alignment horizontal="right" vertical="top"/>
    </xf>
    <xf numFmtId="0" fontId="27" fillId="17" borderId="0" xfId="0" applyFont="1" applyFill="1"/>
    <xf numFmtId="174" fontId="7" fillId="4" borderId="0" xfId="0" applyNumberFormat="1" applyFont="1" applyFill="1" applyAlignment="1">
      <alignment horizontal="right" vertical="top"/>
    </xf>
    <xf numFmtId="164" fontId="7" fillId="4" borderId="0" xfId="7" applyNumberFormat="1" applyFont="1" applyFill="1" applyAlignment="1">
      <alignment horizontal="right" vertical="top"/>
    </xf>
    <xf numFmtId="3" fontId="7" fillId="4" borderId="0" xfId="1" applyNumberFormat="1" applyFont="1" applyFill="1" applyAlignment="1">
      <alignment horizontal="right" vertical="top"/>
    </xf>
    <xf numFmtId="0" fontId="28" fillId="16" borderId="0" xfId="0" applyFont="1" applyFill="1"/>
    <xf numFmtId="169" fontId="7" fillId="4" borderId="0" xfId="0" applyNumberFormat="1" applyFont="1" applyFill="1" applyAlignment="1">
      <alignment horizontal="right" vertical="top"/>
    </xf>
    <xf numFmtId="2" fontId="7" fillId="4" borderId="0" xfId="1" applyNumberFormat="1" applyFont="1" applyFill="1" applyAlignment="1">
      <alignment vertical="top"/>
    </xf>
    <xf numFmtId="172" fontId="7" fillId="4" borderId="0" xfId="6" applyNumberFormat="1" applyFont="1" applyFill="1" applyAlignment="1">
      <alignment horizontal="right" vertical="top"/>
    </xf>
    <xf numFmtId="0" fontId="1" fillId="10" borderId="0" xfId="0" applyFont="1" applyFill="1" applyAlignment="1">
      <alignment horizontal="center" vertical="top" wrapText="1"/>
    </xf>
    <xf numFmtId="0" fontId="1" fillId="12" borderId="0" xfId="0" applyFont="1" applyFill="1" applyAlignment="1">
      <alignment horizontal="center" vertical="top" wrapText="1"/>
    </xf>
    <xf numFmtId="0" fontId="1" fillId="9" borderId="0" xfId="0" applyFont="1" applyFill="1" applyAlignment="1">
      <alignment horizontal="center" vertical="top" wrapText="1"/>
    </xf>
    <xf numFmtId="0" fontId="1" fillId="11" borderId="0" xfId="0" applyFont="1" applyFill="1" applyAlignment="1">
      <alignment horizontal="center" vertical="top" wrapText="1"/>
    </xf>
    <xf numFmtId="0" fontId="7" fillId="32" borderId="0" xfId="0" applyFont="1" applyFill="1" applyAlignment="1">
      <alignment vertical="top"/>
    </xf>
    <xf numFmtId="166" fontId="7" fillId="32" borderId="0" xfId="1" applyNumberFormat="1" applyFont="1" applyFill="1" applyAlignment="1">
      <alignment vertical="top"/>
    </xf>
    <xf numFmtId="3" fontId="7" fillId="32" borderId="0" xfId="0" applyNumberFormat="1" applyFont="1" applyFill="1" applyAlignment="1">
      <alignment horizontal="right" vertical="top"/>
    </xf>
    <xf numFmtId="166" fontId="7" fillId="32" borderId="0" xfId="1" applyNumberFormat="1" applyFont="1" applyFill="1" applyAlignment="1">
      <alignment horizontal="right" vertical="top"/>
    </xf>
    <xf numFmtId="2" fontId="7" fillId="32" borderId="0" xfId="0" applyNumberFormat="1" applyFont="1" applyFill="1" applyAlignment="1">
      <alignment horizontal="right" vertical="top"/>
    </xf>
    <xf numFmtId="166" fontId="7" fillId="32" borderId="0" xfId="0" applyNumberFormat="1" applyFont="1" applyFill="1" applyAlignment="1">
      <alignment horizontal="right" vertical="top"/>
    </xf>
    <xf numFmtId="0" fontId="0" fillId="4" borderId="1" xfId="0" applyFill="1" applyBorder="1" applyProtection="1">
      <protection locked="0"/>
    </xf>
    <xf numFmtId="0" fontId="7" fillId="16" borderId="0" xfId="1" applyNumberFormat="1" applyFont="1" applyFill="1" applyAlignment="1">
      <alignment horizontal="right" vertical="top"/>
    </xf>
    <xf numFmtId="0" fontId="14" fillId="31" borderId="0" xfId="0" applyFont="1" applyFill="1" applyAlignment="1">
      <alignment horizontal="left" vertical="top" wrapText="1"/>
    </xf>
    <xf numFmtId="0" fontId="24" fillId="31" borderId="0" xfId="0" applyFont="1" applyFill="1" applyAlignment="1">
      <alignment horizontal="center" vertical="center"/>
    </xf>
    <xf numFmtId="0" fontId="14" fillId="31" borderId="0" xfId="0" applyFont="1" applyFill="1" applyAlignment="1">
      <alignment horizontal="left" vertical="top"/>
    </xf>
    <xf numFmtId="0" fontId="26" fillId="31" borderId="0" xfId="0" applyFont="1" applyFill="1" applyAlignment="1">
      <alignment horizontal="left" vertical="top" wrapText="1"/>
    </xf>
    <xf numFmtId="0" fontId="1" fillId="31" borderId="0" xfId="0" applyFont="1" applyFill="1" applyAlignment="1">
      <alignment horizontal="center" vertical="center" wrapText="1"/>
    </xf>
    <xf numFmtId="0" fontId="1" fillId="8" borderId="0" xfId="0" applyFont="1" applyFill="1" applyAlignment="1">
      <alignment horizontal="center" vertical="top" wrapText="1"/>
    </xf>
    <xf numFmtId="0" fontId="13" fillId="4" borderId="0" xfId="0" applyFont="1" applyFill="1" applyAlignment="1">
      <alignment horizontal="left" vertical="top"/>
    </xf>
    <xf numFmtId="0" fontId="1" fillId="9" borderId="0" xfId="0" applyFont="1" applyFill="1" applyAlignment="1">
      <alignment horizontal="center" vertical="top" wrapText="1"/>
    </xf>
    <xf numFmtId="0" fontId="1" fillId="11" borderId="0" xfId="0" applyFont="1" applyFill="1" applyAlignment="1">
      <alignment horizontal="center" vertical="top" wrapText="1"/>
    </xf>
    <xf numFmtId="0" fontId="7" fillId="4" borderId="0" xfId="0" applyFont="1" applyFill="1" applyAlignment="1">
      <alignment horizontal="left" vertical="top" wrapText="1"/>
    </xf>
    <xf numFmtId="0" fontId="1" fillId="10" borderId="0" xfId="0" applyFont="1" applyFill="1" applyAlignment="1">
      <alignment horizontal="center" vertical="top" wrapText="1"/>
    </xf>
    <xf numFmtId="0" fontId="16" fillId="4" borderId="0" xfId="0" applyFont="1" applyFill="1" applyAlignment="1">
      <alignment horizontal="left" vertical="top" wrapText="1"/>
    </xf>
    <xf numFmtId="0" fontId="1" fillId="12" borderId="0" xfId="0" applyFont="1" applyFill="1" applyAlignment="1">
      <alignment horizontal="center" vertical="top" wrapText="1"/>
    </xf>
    <xf numFmtId="0" fontId="19" fillId="14" borderId="0" xfId="0" applyFont="1" applyFill="1" applyAlignment="1">
      <alignment horizontal="left" vertical="top"/>
    </xf>
    <xf numFmtId="0" fontId="7" fillId="4" borderId="0" xfId="0" applyFont="1" applyFill="1" applyAlignment="1">
      <alignment horizontal="left" vertical="top"/>
    </xf>
    <xf numFmtId="0" fontId="1" fillId="21" borderId="0" xfId="0" applyFont="1" applyFill="1" applyAlignment="1">
      <alignment horizontal="center" vertical="top" wrapText="1"/>
    </xf>
    <xf numFmtId="0" fontId="1" fillId="20" borderId="0" xfId="0" applyFont="1" applyFill="1" applyAlignment="1">
      <alignment horizontal="center" vertical="top" wrapText="1"/>
    </xf>
    <xf numFmtId="0" fontId="1" fillId="18" borderId="0" xfId="0" applyFont="1" applyFill="1" applyAlignment="1">
      <alignment horizontal="center" vertical="top" wrapText="1"/>
    </xf>
    <xf numFmtId="0" fontId="20" fillId="17" borderId="0" xfId="0" applyFont="1" applyFill="1" applyAlignment="1">
      <alignment horizontal="left" vertical="top"/>
    </xf>
    <xf numFmtId="0" fontId="1" fillId="22" borderId="0" xfId="0" applyFont="1" applyFill="1" applyAlignment="1">
      <alignment horizontal="center" vertical="top" wrapText="1"/>
    </xf>
    <xf numFmtId="0" fontId="1" fillId="23" borderId="0" xfId="0" applyFont="1" applyFill="1" applyAlignment="1">
      <alignment horizontal="center" vertical="top" wrapText="1"/>
    </xf>
    <xf numFmtId="0" fontId="21" fillId="16" borderId="0" xfId="0" applyFont="1" applyFill="1" applyAlignment="1">
      <alignment horizontal="left" vertical="top"/>
    </xf>
    <xf numFmtId="0" fontId="1" fillId="25" borderId="0" xfId="0" applyFont="1" applyFill="1" applyAlignment="1">
      <alignment horizontal="center" vertical="top" wrapText="1"/>
    </xf>
    <xf numFmtId="0" fontId="1" fillId="24" borderId="0" xfId="0" applyFont="1" applyFill="1" applyAlignment="1">
      <alignment horizontal="center" vertical="top" wrapText="1"/>
    </xf>
    <xf numFmtId="0" fontId="22" fillId="15" borderId="0" xfId="0" applyFont="1" applyFill="1" applyAlignment="1">
      <alignment horizontal="left" vertical="top"/>
    </xf>
    <xf numFmtId="0" fontId="1" fillId="27" borderId="0" xfId="0" applyFont="1" applyFill="1" applyAlignment="1">
      <alignment horizontal="center" vertical="top" wrapText="1"/>
    </xf>
    <xf numFmtId="0" fontId="1" fillId="26" borderId="0" xfId="0" applyFont="1" applyFill="1" applyAlignment="1">
      <alignment horizontal="center" vertical="top" wrapText="1"/>
    </xf>
    <xf numFmtId="0" fontId="23" fillId="7" borderId="0" xfId="0" applyFont="1" applyFill="1" applyAlignment="1">
      <alignment horizontal="left" vertical="top"/>
    </xf>
    <xf numFmtId="0" fontId="1" fillId="29" borderId="0" xfId="0" applyFont="1" applyFill="1" applyAlignment="1">
      <alignment horizontal="center" vertical="top" wrapText="1"/>
    </xf>
    <xf numFmtId="0" fontId="1" fillId="30" borderId="0" xfId="0" applyFont="1" applyFill="1" applyAlignment="1">
      <alignment horizontal="center" vertical="top" wrapText="1"/>
    </xf>
    <xf numFmtId="0" fontId="1" fillId="28" borderId="0" xfId="0" applyFont="1" applyFill="1" applyAlignment="1">
      <alignment horizontal="center" vertical="top" wrapText="1"/>
    </xf>
    <xf numFmtId="0" fontId="18" fillId="2" borderId="0" xfId="0" applyFont="1" applyFill="1" applyAlignment="1">
      <alignment horizontal="left" vertical="top"/>
    </xf>
    <xf numFmtId="0" fontId="1" fillId="19" borderId="0" xfId="0" applyFont="1" applyFill="1" applyAlignment="1">
      <alignment horizontal="center" vertical="top" wrapText="1"/>
    </xf>
    <xf numFmtId="0" fontId="1" fillId="6" borderId="0" xfId="0" applyFont="1" applyFill="1" applyAlignment="1">
      <alignment horizontal="center" vertical="top" wrapText="1"/>
    </xf>
    <xf numFmtId="0" fontId="1" fillId="3" borderId="0" xfId="0" applyFont="1" applyFill="1" applyAlignment="1">
      <alignment horizontal="center" vertical="top" wrapText="1"/>
    </xf>
  </cellXfs>
  <cellStyles count="8">
    <cellStyle name="Comma" xfId="6" builtinId="3"/>
    <cellStyle name="Currency" xfId="7" builtinId="4"/>
    <cellStyle name="Data_Total" xfId="5"/>
    <cellStyle name="Headings" xfId="4"/>
    <cellStyle name="Normal" xfId="0" builtinId="0"/>
    <cellStyle name="Percent" xfId="1" builtinId="5"/>
    <cellStyle name="Source" xfId="3"/>
    <cellStyle name="Table_Name" xfId="2"/>
  </cellStyles>
  <dxfs count="10">
    <dxf>
      <font>
        <color theme="4" tint="0.79998168889431442"/>
      </font>
      <fill>
        <patternFill>
          <bgColor theme="4" tint="0.79998168889431442"/>
        </patternFill>
      </fill>
    </dxf>
    <dxf>
      <font>
        <color theme="0" tint="-4.9989318521683403E-2"/>
      </font>
      <fill>
        <patternFill>
          <bgColor theme="0" tint="-4.9989318521683403E-2"/>
        </patternFill>
      </fill>
    </dxf>
    <dxf>
      <font>
        <color theme="7" tint="0.79998168889431442"/>
      </font>
      <fill>
        <patternFill>
          <bgColor theme="7" tint="0.79998168889431442"/>
        </patternFill>
      </fill>
    </dxf>
    <dxf>
      <font>
        <color theme="6" tint="0.79998168889431442"/>
      </font>
      <fill>
        <patternFill>
          <bgColor theme="6" tint="0.79998168889431442"/>
        </patternFill>
      </fill>
    </dxf>
    <dxf>
      <font>
        <color theme="6" tint="0.79998168889431442"/>
      </font>
      <fill>
        <patternFill>
          <bgColor theme="6" tint="0.79998168889431442"/>
        </patternFill>
      </fill>
    </dxf>
    <dxf>
      <font>
        <color theme="6" tint="0.79998168889431442"/>
      </font>
      <fill>
        <patternFill>
          <bgColor theme="6" tint="0.79998168889431442"/>
        </patternFill>
      </fill>
    </dxf>
    <dxf>
      <font>
        <color theme="6" tint="0.79998168889431442"/>
      </font>
      <fill>
        <patternFill>
          <bgColor theme="6" tint="0.79998168889431442"/>
        </patternFill>
      </fill>
    </dxf>
    <dxf>
      <font>
        <color theme="6" tint="0.79998168889431442"/>
      </font>
      <fill>
        <patternFill>
          <bgColor theme="6" tint="0.79998168889431442"/>
        </patternFill>
      </fill>
    </dxf>
    <dxf>
      <font>
        <color theme="8" tint="0.79998168889431442"/>
      </font>
      <fill>
        <patternFill>
          <bgColor theme="8" tint="0.79998168889431442"/>
        </patternFill>
      </fill>
    </dxf>
    <dxf>
      <font>
        <color theme="5" tint="0.79998168889431442"/>
      </font>
      <fill>
        <patternFill>
          <bgColor theme="5" tint="0.79998168889431442"/>
        </patternFill>
      </fill>
    </dxf>
  </dxfs>
  <tableStyles count="1" defaultTableStyle="TableStyleMedium9" defaultPivotStyle="PivotStyleLight16">
    <tableStyle name="MySqlDefault" pivot="0" table="0" count="0"/>
  </tableStyles>
  <colors>
    <mruColors>
      <color rgb="FFFEFFCF"/>
      <color rgb="FF663366"/>
      <color rgb="FFFEF9D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190499</xdr:colOff>
      <xdr:row>15</xdr:row>
      <xdr:rowOff>622065</xdr:rowOff>
    </xdr:from>
    <xdr:to>
      <xdr:col>6</xdr:col>
      <xdr:colOff>9524</xdr:colOff>
      <xdr:row>15</xdr:row>
      <xdr:rowOff>1038224</xdr:rowOff>
    </xdr:to>
    <xdr:pic>
      <xdr:nvPicPr>
        <xdr:cNvPr id="14" name="Picture 13"/>
        <xdr:cNvPicPr>
          <a:picLocks noChangeAspect="1" noChangeArrowheads="1"/>
        </xdr:cNvPicPr>
      </xdr:nvPicPr>
      <xdr:blipFill>
        <a:blip xmlns:r="http://schemas.openxmlformats.org/officeDocument/2006/relationships" r:embed="rId1" cstate="print"/>
        <a:srcRect t="71963"/>
        <a:stretch>
          <a:fillRect/>
        </a:stretch>
      </xdr:blipFill>
      <xdr:spPr bwMode="auto">
        <a:xfrm>
          <a:off x="3000374" y="4012965"/>
          <a:ext cx="2066925" cy="416159"/>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D2:F16"/>
  <sheetViews>
    <sheetView zoomScaleNormal="100" zoomScaleSheetLayoutView="100" workbookViewId="0">
      <selection activeCell="D9" sqref="D9"/>
    </sheetView>
  </sheetViews>
  <sheetFormatPr defaultColWidth="9.1796875" defaultRowHeight="14.5" x14ac:dyDescent="0.35"/>
  <cols>
    <col min="1" max="3" width="1.1796875" style="181" customWidth="1"/>
    <col min="4" max="4" width="29.54296875" style="181" customWidth="1"/>
    <col min="5" max="5" width="9.1796875" style="181"/>
    <col min="6" max="6" width="33.7265625" style="181" customWidth="1"/>
    <col min="7" max="9" width="1.1796875" style="181" customWidth="1"/>
    <col min="10" max="16384" width="9.1796875" style="181"/>
  </cols>
  <sheetData>
    <row r="2" spans="4:6" ht="31" x14ac:dyDescent="0.35">
      <c r="D2" s="210" t="s">
        <v>333</v>
      </c>
      <c r="E2" s="210"/>
      <c r="F2" s="210"/>
    </row>
    <row r="3" spans="4:6" ht="15.5" x14ac:dyDescent="0.35">
      <c r="D3" s="185" t="s">
        <v>416</v>
      </c>
      <c r="E3" s="184"/>
      <c r="F3" s="186" t="s">
        <v>414</v>
      </c>
    </row>
    <row r="4" spans="4:6" x14ac:dyDescent="0.35">
      <c r="D4" s="184"/>
      <c r="E4" s="184"/>
      <c r="F4" s="184"/>
    </row>
    <row r="5" spans="4:6" ht="64.5" customHeight="1" x14ac:dyDescent="0.35">
      <c r="D5" s="209" t="s">
        <v>334</v>
      </c>
      <c r="E5" s="209"/>
      <c r="F5" s="209"/>
    </row>
    <row r="6" spans="4:6" x14ac:dyDescent="0.35">
      <c r="D6" s="182"/>
      <c r="E6" s="182"/>
      <c r="F6" s="182"/>
    </row>
    <row r="7" spans="4:6" x14ac:dyDescent="0.35">
      <c r="D7" s="183" t="s">
        <v>335</v>
      </c>
      <c r="E7" s="183"/>
      <c r="F7" s="183" t="s">
        <v>336</v>
      </c>
    </row>
    <row r="8" spans="4:6" ht="4.5" customHeight="1" thickBot="1" x14ac:dyDescent="0.4"/>
    <row r="9" spans="4:6" ht="15" thickBot="1" x14ac:dyDescent="0.4">
      <c r="D9" s="207" t="s">
        <v>133</v>
      </c>
      <c r="F9" s="207" t="s">
        <v>261</v>
      </c>
    </row>
    <row r="11" spans="4:6" x14ac:dyDescent="0.35">
      <c r="D11" s="211" t="s">
        <v>337</v>
      </c>
      <c r="E11" s="211"/>
      <c r="F11" s="211"/>
    </row>
    <row r="13" spans="4:6" ht="37.5" customHeight="1" x14ac:dyDescent="0.35">
      <c r="D13" s="213" t="s">
        <v>338</v>
      </c>
      <c r="E13" s="213"/>
      <c r="F13" s="213"/>
    </row>
    <row r="15" spans="4:6" ht="47.25" customHeight="1" x14ac:dyDescent="0.35">
      <c r="D15" s="212" t="s">
        <v>415</v>
      </c>
      <c r="E15" s="212"/>
      <c r="F15" s="212"/>
    </row>
    <row r="16" spans="4:6" ht="99" customHeight="1" x14ac:dyDescent="0.35"/>
  </sheetData>
  <sheetProtection password="C7FF" sheet="1" objects="1" scenarios="1"/>
  <mergeCells count="5">
    <mergeCell ref="D5:F5"/>
    <mergeCell ref="D2:F2"/>
    <mergeCell ref="D11:F11"/>
    <mergeCell ref="D15:F15"/>
    <mergeCell ref="D13:F13"/>
  </mergeCells>
  <dataValidations count="1">
    <dataValidation type="list" allowBlank="1" showInputMessage="1" showErrorMessage="1" sqref="D9 F9">
      <formula1>Areas</formula1>
    </dataValidation>
  </dataValidation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249977111117893"/>
  </sheetPr>
  <dimension ref="A1:N45"/>
  <sheetViews>
    <sheetView zoomScaleNormal="100" zoomScaleSheetLayoutView="100" workbookViewId="0">
      <selection activeCell="L6" sqref="L6:N7"/>
    </sheetView>
  </sheetViews>
  <sheetFormatPr defaultColWidth="9.1796875" defaultRowHeight="13" x14ac:dyDescent="0.3"/>
  <cols>
    <col min="1" max="1" width="1.7265625" style="90" customWidth="1"/>
    <col min="2" max="2" width="32.7265625" style="90" customWidth="1"/>
    <col min="3" max="3" width="15.7265625" style="90" customWidth="1"/>
    <col min="4" max="4" width="9.7265625" style="90" customWidth="1"/>
    <col min="5" max="6" width="7.7265625" style="90" customWidth="1"/>
    <col min="7" max="7" width="1.7265625" style="90" customWidth="1"/>
    <col min="8" max="8" width="8.7265625" style="90" customWidth="1"/>
    <col min="9" max="10" width="7.7265625" style="90" customWidth="1"/>
    <col min="11" max="11" width="1.7265625" style="90" customWidth="1"/>
    <col min="12" max="12" width="8.7265625" style="90" customWidth="1"/>
    <col min="13" max="14" width="7.7265625" style="90" customWidth="1"/>
    <col min="15" max="15" width="1.7265625" style="90" customWidth="1"/>
    <col min="16" max="16384" width="9.1796875" style="90"/>
  </cols>
  <sheetData>
    <row r="1" spans="1:14" ht="9" customHeight="1" x14ac:dyDescent="0.3"/>
    <row r="2" spans="1:14" ht="15.5" x14ac:dyDescent="0.3">
      <c r="B2" s="233" t="s">
        <v>340</v>
      </c>
      <c r="C2" s="233"/>
      <c r="D2" s="233"/>
      <c r="E2" s="233"/>
      <c r="F2" s="233"/>
      <c r="G2" s="233"/>
      <c r="H2" s="233"/>
      <c r="I2" s="233"/>
      <c r="J2" s="233"/>
      <c r="K2" s="233"/>
      <c r="L2" s="233"/>
      <c r="M2" s="233"/>
      <c r="N2" s="233"/>
    </row>
    <row r="3" spans="1:14" ht="9" customHeight="1" x14ac:dyDescent="0.3"/>
    <row r="4" spans="1:14" ht="30" customHeight="1" x14ac:dyDescent="0.3">
      <c r="B4" s="218" t="s">
        <v>413</v>
      </c>
      <c r="C4" s="223"/>
      <c r="D4" s="223"/>
      <c r="E4" s="223"/>
      <c r="F4" s="223"/>
      <c r="G4" s="223"/>
      <c r="H4" s="223"/>
      <c r="I4" s="223"/>
      <c r="J4" s="223"/>
      <c r="K4" s="223"/>
      <c r="L4" s="223"/>
      <c r="M4" s="223"/>
      <c r="N4" s="223"/>
    </row>
    <row r="5" spans="1:14" ht="9" customHeight="1" x14ac:dyDescent="0.3"/>
    <row r="6" spans="1:14" ht="45" customHeight="1" x14ac:dyDescent="0.35">
      <c r="E6" s="234" t="s">
        <v>238</v>
      </c>
      <c r="F6" s="234"/>
      <c r="G6" s="166"/>
      <c r="H6" s="235" t="str">
        <f>IF(ISBLANK(Selection!D9),"First Area",Selection!D9)</f>
        <v>Sighthill Gorgie</v>
      </c>
      <c r="I6" s="235"/>
      <c r="J6" s="235"/>
      <c r="K6" s="166"/>
      <c r="L6" s="221" t="str">
        <f>IF(ISBLANK(Selection!F9),"Second Area",Selection!F9)</f>
        <v>South West</v>
      </c>
      <c r="M6" s="221"/>
      <c r="N6" s="221"/>
    </row>
    <row r="7" spans="1:14" x14ac:dyDescent="0.3">
      <c r="A7" s="167"/>
      <c r="D7" s="168"/>
      <c r="E7" s="172" t="s">
        <v>146</v>
      </c>
      <c r="F7" s="172" t="s">
        <v>147</v>
      </c>
      <c r="G7" s="102"/>
      <c r="H7" s="171" t="s">
        <v>0</v>
      </c>
      <c r="I7" s="171" t="s">
        <v>144</v>
      </c>
      <c r="J7" s="171" t="s">
        <v>2</v>
      </c>
      <c r="K7" s="102"/>
      <c r="L7" s="73" t="s">
        <v>0</v>
      </c>
      <c r="M7" s="73" t="s">
        <v>144</v>
      </c>
      <c r="N7" s="73" t="s">
        <v>2</v>
      </c>
    </row>
    <row r="8" spans="1:14" x14ac:dyDescent="0.3">
      <c r="A8" s="167">
        <v>421</v>
      </c>
      <c r="B8" s="89" t="str">
        <f>VLOOKUP($A8,Data!$A$1:$BI$1000,2,FALSE)</f>
        <v>Smart phone owned</v>
      </c>
      <c r="C8" s="89" t="str">
        <f>VLOOKUP($A8,Data!$A$1:$BI$1000,3,FALSE)</f>
        <v>Mosaic</v>
      </c>
      <c r="D8" s="169">
        <f>VLOOKUP($A8,Data!$A$1:$BI$1000,4,FALSE)</f>
        <v>41852</v>
      </c>
      <c r="E8" s="48">
        <f>IF(ISBLANK(VLOOKUP($A8,Data!$A$1:$BI$1000,9,FALSE)),"N/A",VLOOKUP($A8,Data!$A$1:$BI$1000,9,FALSE))</f>
        <v>0.84152407279999997</v>
      </c>
      <c r="F8" s="48">
        <f>IF(ISBLANK(VLOOKUP($A8,Data!$A$1:$BI$1000,10,FALSE)),"N/A",VLOOKUP($A8,Data!$A$1:$BI$1000,10,FALSE))</f>
        <v>0.68835083630000005</v>
      </c>
      <c r="G8" s="89"/>
      <c r="H8" s="50" t="s">
        <v>348</v>
      </c>
      <c r="I8" s="63">
        <f>IF($H$6="First Area","",IF(E8="N/A","-",HLOOKUP($H$6&amp;"%",Data!$E$1:$BU$1000,A8,FALSE)))</f>
        <v>0.78218797770000004</v>
      </c>
      <c r="J8" s="52">
        <f>IF($H$6="First Area","",IF(E8="N/A","-",IF($H$6="Edinburgh","-",IF($H$6="Scotland","-",HLOOKUP($H$6&amp;"Index",Data!$E$1:$BU$1000,A8,FALSE)))))</f>
        <v>1.0400175182966762</v>
      </c>
      <c r="K8" s="89"/>
      <c r="L8" s="50" t="s">
        <v>348</v>
      </c>
      <c r="M8" s="51">
        <f>IF($L$6="Second Area","",IF(E8="N/A","-",HLOOKUP($L$6&amp;"%",Data!$E$1:$BU$1000,A8,FALSE)))</f>
        <v>0.74929177123935409</v>
      </c>
      <c r="N8" s="52">
        <f>IF($L$6="Second Area","",IF(E8="N/A","-",IF($L$6="Edinburgh","-",IF($L$6="Scotland","-",HLOOKUP($L$6&amp;"Index",Data!$E$1:$BU$1000,A8,FALSE)))))</f>
        <v>0.99627786493972059</v>
      </c>
    </row>
    <row r="9" spans="1:14" x14ac:dyDescent="0.3">
      <c r="A9" s="167">
        <v>426</v>
      </c>
      <c r="B9" s="89" t="str">
        <f>VLOOKUP($A9,Data!$A$1:$BI$1000,2,FALSE)</f>
        <v>Mobile phone owned</v>
      </c>
      <c r="C9" s="89" t="str">
        <f>VLOOKUP($A9,Data!$A$1:$BI$1000,3,FALSE)</f>
        <v>Mosaic</v>
      </c>
      <c r="D9" s="169">
        <f>VLOOKUP($A9,Data!$A$1:$BI$1000,4,FALSE)</f>
        <v>41852</v>
      </c>
      <c r="E9" s="48">
        <f>IF(ISBLANK(VLOOKUP($A9,Data!$A$1:$BI$1000,9,FALSE)),"N/A",VLOOKUP($A9,Data!$A$1:$BI$1000,9,FALSE))</f>
        <v>0.977202314138233</v>
      </c>
      <c r="F9" s="48">
        <f>IF(ISBLANK(VLOOKUP($A9,Data!$A$1:$BI$1000,10,FALSE)),"N/A",VLOOKUP($A9,Data!$A$1:$BI$1000,10,FALSE))</f>
        <v>0.95838906420759062</v>
      </c>
      <c r="G9" s="89"/>
      <c r="H9" s="50" t="s">
        <v>348</v>
      </c>
      <c r="I9" s="63">
        <f>IF($H$6="First Area","",IF(E9="N/A","-",HLOOKUP($H$6&amp;"%",Data!$E$1:$BU$1000,A9,FALSE)))</f>
        <v>0.97250960206819348</v>
      </c>
      <c r="J9" s="52">
        <f>IF($H$6="First Area","",IF(E9="N/A","-",IF($H$6="Edinburgh","-",IF($H$6="Scotland","-",HLOOKUP($H$6&amp;"Index",Data!$E$1:$BU$1000,A9,FALSE)))))</f>
        <v>1.0063595795039588</v>
      </c>
      <c r="K9" s="89"/>
      <c r="L9" s="50" t="s">
        <v>348</v>
      </c>
      <c r="M9" s="51">
        <f>IF($L$6="Second Area","",IF(E9="N/A","-",HLOOKUP($L$6&amp;"%",Data!$E$1:$BU$1000,A9,FALSE)))</f>
        <v>0.96742720622454392</v>
      </c>
      <c r="N9" s="52">
        <f>IF($L$6="Second Area","",IF(E9="N/A","-",IF($L$6="Edinburgh","-",IF($L$6="Scotland","-",HLOOKUP($L$6&amp;"Index",Data!$E$1:$BU$1000,A9,FALSE)))))</f>
        <v>1.0011002815667347</v>
      </c>
    </row>
    <row r="10" spans="1:14" x14ac:dyDescent="0.3">
      <c r="A10" s="167">
        <v>427</v>
      </c>
      <c r="B10" s="89" t="str">
        <f>VLOOKUP($A10,Data!$A$1:$BI$1000,2,FALSE)</f>
        <v>Home landline telephone</v>
      </c>
      <c r="C10" s="89" t="str">
        <f>VLOOKUP($A10,Data!$A$1:$BI$1000,3,FALSE)</f>
        <v>Mosaic</v>
      </c>
      <c r="D10" s="169">
        <f>VLOOKUP($A10,Data!$A$1:$BI$1000,4,FALSE)</f>
        <v>41852</v>
      </c>
      <c r="E10" s="48">
        <f>IF(ISBLANK(VLOOKUP($A10,Data!$A$1:$BI$1000,9,FALSE)),"N/A",VLOOKUP($A10,Data!$A$1:$BI$1000,9,FALSE))</f>
        <v>0.91273468002564884</v>
      </c>
      <c r="F10" s="48">
        <f>IF(ISBLANK(VLOOKUP($A10,Data!$A$1:$BI$1000,10,FALSE)),"N/A",VLOOKUP($A10,Data!$A$1:$BI$1000,10,FALSE))</f>
        <v>0.80123811471777262</v>
      </c>
      <c r="G10" s="89"/>
      <c r="H10" s="50" t="s">
        <v>348</v>
      </c>
      <c r="I10" s="63">
        <f>IF($H$6="First Area","",IF(E10="N/A","-",HLOOKUP($H$6&amp;"%",Data!$E$1:$BU$1000,A10,FALSE)))</f>
        <v>0.85512919276852783</v>
      </c>
      <c r="J10" s="52">
        <f>IF($H$6="First Area","",IF(E10="N/A","-",IF($H$6="Edinburgh","-",IF($H$6="Scotland","-",HLOOKUP($H$6&amp;"Index",Data!$E$1:$BU$1000,A10,FALSE)))))</f>
        <v>0.99438828083011699</v>
      </c>
      <c r="K10" s="89"/>
      <c r="L10" s="50" t="s">
        <v>348</v>
      </c>
      <c r="M10" s="51">
        <f>IF($L$6="Second Area","",IF(E10="N/A","-",HLOOKUP($L$6&amp;"%",Data!$E$1:$BU$1000,A10,FALSE)))</f>
        <v>0.86868053500963027</v>
      </c>
      <c r="N10" s="52">
        <f>IF($L$6="Second Area","",IF(E10="N/A","-",IF($L$6="Edinburgh","-",IF($L$6="Scotland","-",HLOOKUP($L$6&amp;"Index",Data!$E$1:$BU$1000,A10,FALSE)))))</f>
        <v>1.0101464797409079</v>
      </c>
    </row>
    <row r="11" spans="1:14" x14ac:dyDescent="0.3">
      <c r="A11" s="167">
        <v>428</v>
      </c>
      <c r="B11" s="89" t="str">
        <f>VLOOKUP($A11,Data!$A$1:$BI$1000,2,FALSE)</f>
        <v>Broadband internet at home</v>
      </c>
      <c r="C11" s="89" t="str">
        <f>VLOOKUP($A11,Data!$A$1:$BI$1000,3,FALSE)</f>
        <v>Mosaic</v>
      </c>
      <c r="D11" s="169">
        <f>VLOOKUP($A11,Data!$A$1:$BI$1000,4,FALSE)</f>
        <v>41852</v>
      </c>
      <c r="E11" s="48">
        <f>IF(ISBLANK(VLOOKUP($A11,Data!$A$1:$BI$1000,9,FALSE)),"N/A",VLOOKUP($A11,Data!$A$1:$BI$1000,9,FALSE))</f>
        <v>0.9265304772309656</v>
      </c>
      <c r="F11" s="48">
        <f>IF(ISBLANK(VLOOKUP($A11,Data!$A$1:$BI$1000,10,FALSE)),"N/A",VLOOKUP($A11,Data!$A$1:$BI$1000,10,FALSE))</f>
        <v>0.87800989610809366</v>
      </c>
      <c r="G11" s="89"/>
      <c r="H11" s="50" t="s">
        <v>348</v>
      </c>
      <c r="I11" s="63">
        <f>IF($H$6="First Area","",IF(E11="N/A","-",HLOOKUP($H$6&amp;"%",Data!$E$1:$BU$1000,A11,FALSE)))</f>
        <v>0.88641880649735538</v>
      </c>
      <c r="J11" s="52">
        <f>IF($H$6="First Area","",IF(E11="N/A","-",IF($H$6="Edinburgh","-",IF($H$6="Scotland","-",HLOOKUP($H$6&amp;"Index",Data!$E$1:$BU$1000,A11,FALSE)))))</f>
        <v>0.98663691336515502</v>
      </c>
      <c r="K11" s="89"/>
      <c r="L11" s="50" t="s">
        <v>348</v>
      </c>
      <c r="M11" s="51">
        <f>IF($L$6="Second Area","",IF(E11="N/A","-",HLOOKUP($L$6&amp;"%",Data!$E$1:$BU$1000,A11,FALSE)))</f>
        <v>0.90091561475818827</v>
      </c>
      <c r="N11" s="52">
        <f>IF($L$6="Second Area","",IF(E11="N/A","-",IF($L$6="Edinburgh","-",IF($L$6="Scotland","-",HLOOKUP($L$6&amp;"Index",Data!$E$1:$BU$1000,A11,FALSE)))))</f>
        <v>1.0027727241706959</v>
      </c>
    </row>
    <row r="12" spans="1:14" ht="6" customHeight="1" x14ac:dyDescent="0.3">
      <c r="A12" s="167"/>
      <c r="B12" s="89"/>
      <c r="C12" s="89"/>
      <c r="D12" s="169"/>
      <c r="E12" s="170"/>
      <c r="F12" s="170"/>
      <c r="G12" s="89"/>
      <c r="H12" s="111"/>
      <c r="I12" s="112"/>
      <c r="J12" s="113"/>
      <c r="K12" s="89"/>
      <c r="L12" s="111"/>
      <c r="M12" s="114"/>
      <c r="N12" s="113"/>
    </row>
    <row r="13" spans="1:14" x14ac:dyDescent="0.3">
      <c r="A13" s="167">
        <v>425</v>
      </c>
      <c r="B13" s="89" t="str">
        <f>VLOOKUP($A13,Data!$A$1:$BI$1000,2,FALSE)</f>
        <v>Smart TV owned</v>
      </c>
      <c r="C13" s="89" t="str">
        <f>VLOOKUP($A13,Data!$A$1:$BI$1000,3,FALSE)</f>
        <v>Mosaic</v>
      </c>
      <c r="D13" s="169">
        <f>VLOOKUP($A13,Data!$A$1:$BI$1000,4,FALSE)</f>
        <v>41852</v>
      </c>
      <c r="E13" s="48">
        <f>IF(ISBLANK(VLOOKUP($A13,Data!$A$1:$BI$1000,9,FALSE)),"N/A",VLOOKUP($A13,Data!$A$1:$BI$1000,9,FALSE))</f>
        <v>0.28979679201454167</v>
      </c>
      <c r="F13" s="48">
        <f>IF(ISBLANK(VLOOKUP($A13,Data!$A$1:$BI$1000,10,FALSE)),"N/A",VLOOKUP($A13,Data!$A$1:$BI$1000,10,FALSE))</f>
        <v>0.2285619664712816</v>
      </c>
      <c r="G13" s="89"/>
      <c r="H13" s="50" t="s">
        <v>348</v>
      </c>
      <c r="I13" s="63">
        <f>IF($H$6="First Area","",IF(E13="N/A","-",HLOOKUP($H$6&amp;"%",Data!$E$1:$BU$1000,A13,FALSE)))</f>
        <v>0.2285619664712816</v>
      </c>
      <c r="J13" s="52">
        <f>IF($H$6="First Area","",IF(E13="N/A","-",IF($H$6="Edinburgh","-",IF($H$6="Scotland","-",HLOOKUP($H$6&amp;"Index",Data!$E$1:$BU$1000,A13,FALSE)))))</f>
        <v>0.89059739049750419</v>
      </c>
      <c r="K13" s="89"/>
      <c r="L13" s="50" t="s">
        <v>348</v>
      </c>
      <c r="M13" s="51">
        <f>IF($L$6="Second Area","",IF(E13="N/A","-",HLOOKUP($L$6&amp;"%",Data!$E$1:$BU$1000,A13,FALSE)))</f>
        <v>0.25189351805088134</v>
      </c>
      <c r="N13" s="52">
        <f>IF($L$6="Second Area","",IF(E13="N/A","-",IF($L$6="Edinburgh","-",IF($L$6="Scotland","-",HLOOKUP($L$6&amp;"Index",Data!$E$1:$BU$1000,A13,FALSE)))))</f>
        <v>0.98150936187162297</v>
      </c>
    </row>
    <row r="14" spans="1:14" x14ac:dyDescent="0.3">
      <c r="A14" s="167">
        <v>422</v>
      </c>
      <c r="B14" s="89" t="str">
        <f>VLOOKUP($A14,Data!$A$1:$BI$1000,2,FALSE)</f>
        <v>Tablet owned</v>
      </c>
      <c r="C14" s="89" t="str">
        <f>VLOOKUP($A14,Data!$A$1:$BI$1000,3,FALSE)</f>
        <v>Mosaic</v>
      </c>
      <c r="D14" s="169">
        <f>VLOOKUP($A14,Data!$A$1:$BI$1000,4,FALSE)</f>
        <v>41852</v>
      </c>
      <c r="E14" s="48">
        <f>IF(ISBLANK(VLOOKUP($A14,Data!$A$1:$BI$1000,9,FALSE)),"N/A",VLOOKUP($A14,Data!$A$1:$BI$1000,9,FALSE))</f>
        <v>0.59159738841302956</v>
      </c>
      <c r="F14" s="48">
        <f>IF(ISBLANK(VLOOKUP($A14,Data!$A$1:$BI$1000,10,FALSE)),"N/A",VLOOKUP($A14,Data!$A$1:$BI$1000,10,FALSE))</f>
        <v>0.5011342267376786</v>
      </c>
      <c r="G14" s="89"/>
      <c r="H14" s="50" t="s">
        <v>348</v>
      </c>
      <c r="I14" s="63">
        <f>IF($H$6="First Area","",IF(E14="N/A","-",HLOOKUP($H$6&amp;"%",Data!$E$1:$BU$1000,A14,FALSE)))</f>
        <v>0.51937020048138749</v>
      </c>
      <c r="J14" s="52">
        <f>IF($H$6="First Area","",IF(E14="N/A","-",IF($H$6="Edinburgh","-",IF($H$6="Scotland","-",HLOOKUP($H$6&amp;"Index",Data!$E$1:$BU$1000,A14,FALSE)))))</f>
        <v>0.95636204334150277</v>
      </c>
      <c r="K14" s="89"/>
      <c r="L14" s="50" t="s">
        <v>348</v>
      </c>
      <c r="M14" s="51">
        <f>IF($L$6="Second Area","",IF(E14="N/A","-",HLOOKUP($L$6&amp;"%",Data!$E$1:$BU$1000,A14,FALSE)))</f>
        <v>0.54175928392634787</v>
      </c>
      <c r="N14" s="52">
        <f>IF($L$6="Second Area","",IF(E14="N/A","-",IF($L$6="Edinburgh","-",IF($L$6="Scotland","-",HLOOKUP($L$6&amp;"Index",Data!$E$1:$BU$1000,A14,FALSE)))))</f>
        <v>0.99758903243737218</v>
      </c>
    </row>
    <row r="15" spans="1:14" x14ac:dyDescent="0.3">
      <c r="A15" s="167">
        <v>423</v>
      </c>
      <c r="B15" s="89" t="str">
        <f>VLOOKUP($A15,Data!$A$1:$BI$1000,2,FALSE)</f>
        <v>Laptop owned</v>
      </c>
      <c r="C15" s="89" t="str">
        <f>VLOOKUP($A15,Data!$A$1:$BI$1000,3,FALSE)</f>
        <v>Mosaic</v>
      </c>
      <c r="D15" s="169">
        <f>VLOOKUP($A15,Data!$A$1:$BI$1000,4,FALSE)</f>
        <v>41852</v>
      </c>
      <c r="E15" s="48">
        <f>IF(ISBLANK(VLOOKUP($A15,Data!$A$1:$BI$1000,9,FALSE)),"N/A",VLOOKUP($A15,Data!$A$1:$BI$1000,9,FALSE))</f>
        <v>0.91133951954990733</v>
      </c>
      <c r="F15" s="48">
        <f>IF(ISBLANK(VLOOKUP($A15,Data!$A$1:$BI$1000,10,FALSE)),"N/A",VLOOKUP($A15,Data!$A$1:$BI$1000,10,FALSE))</f>
        <v>0.84067760069108255</v>
      </c>
      <c r="G15" s="89"/>
      <c r="H15" s="50" t="s">
        <v>348</v>
      </c>
      <c r="I15" s="63">
        <f>IF($H$6="First Area","",IF(E15="N/A","-",HLOOKUP($H$6&amp;"%",Data!$E$1:$BU$1000,A15,FALSE)))</f>
        <v>0.88435657985660887</v>
      </c>
      <c r="J15" s="52">
        <f>IF($H$6="First Area","",IF(E15="N/A","-",IF($H$6="Edinburgh","-",IF($H$6="Scotland","-",HLOOKUP($H$6&amp;"Index",Data!$E$1:$BU$1000,A15,FALSE)))))</f>
        <v>1.0164259602776042</v>
      </c>
      <c r="K15" s="89"/>
      <c r="L15" s="50" t="s">
        <v>348</v>
      </c>
      <c r="M15" s="51">
        <f>IF($L$6="Second Area","",IF(E15="N/A","-",HLOOKUP($L$6&amp;"%",Data!$E$1:$BU$1000,A15,FALSE)))</f>
        <v>0.86929543016381561</v>
      </c>
      <c r="N15" s="52">
        <f>IF($L$6="Second Area","",IF(E15="N/A","-",IF($L$6="Edinburgh","-",IF($L$6="Scotland","-",HLOOKUP($L$6&amp;"Index",Data!$E$1:$BU$1000,A15,FALSE)))))</f>
        <v>0.99911558583354876</v>
      </c>
    </row>
    <row r="16" spans="1:14" x14ac:dyDescent="0.3">
      <c r="A16" s="167">
        <v>424</v>
      </c>
      <c r="B16" s="89" t="str">
        <f>VLOOKUP($A16,Data!$A$1:$BI$1000,2,FALSE)</f>
        <v>PC (not laptop) owned</v>
      </c>
      <c r="C16" s="89" t="str">
        <f>VLOOKUP($A16,Data!$A$1:$BI$1000,3,FALSE)</f>
        <v>Mosaic</v>
      </c>
      <c r="D16" s="169">
        <f>VLOOKUP($A16,Data!$A$1:$BI$1000,4,FALSE)</f>
        <v>41852</v>
      </c>
      <c r="E16" s="48">
        <f>IF(ISBLANK(VLOOKUP($A16,Data!$A$1:$BI$1000,9,FALSE)),"N/A",VLOOKUP($A16,Data!$A$1:$BI$1000,9,FALSE))</f>
        <v>0.73099692063401722</v>
      </c>
      <c r="F16" s="48">
        <f>IF(ISBLANK(VLOOKUP($A16,Data!$A$1:$BI$1000,10,FALSE)),"N/A",VLOOKUP($A16,Data!$A$1:$BI$1000,10,FALSE))</f>
        <v>0.65805609815387389</v>
      </c>
      <c r="G16" s="89"/>
      <c r="H16" s="50" t="s">
        <v>348</v>
      </c>
      <c r="I16" s="63">
        <f>IF($H$6="First Area","",IF(E16="N/A","-",HLOOKUP($H$6&amp;"%",Data!$E$1:$BU$1000,A16,FALSE)))</f>
        <v>0.66599511397500999</v>
      </c>
      <c r="J16" s="52">
        <f>IF($H$6="First Area","",IF(E16="N/A","-",IF($H$6="Edinburgh","-",IF($H$6="Scotland","-",HLOOKUP($H$6&amp;"Index",Data!$E$1:$BU$1000,A16,FALSE)))))</f>
        <v>0.95611144948323978</v>
      </c>
      <c r="K16" s="89"/>
      <c r="L16" s="50" t="s">
        <v>348</v>
      </c>
      <c r="M16" s="51">
        <f>IF($L$6="Second Area","",IF(E16="N/A","-",HLOOKUP($L$6&amp;"%",Data!$E$1:$BU$1000,A16,FALSE)))</f>
        <v>0.69578911160428469</v>
      </c>
      <c r="N16" s="52">
        <f>IF($L$6="Second Area","",IF(E16="N/A","-",IF($L$6="Edinburgh","-",IF($L$6="Scotland","-",HLOOKUP($L$6&amp;"Index",Data!$E$1:$BU$1000,A16,FALSE)))))</f>
        <v>0.99888410901403468</v>
      </c>
    </row>
    <row r="17" spans="1:14" ht="6" customHeight="1" x14ac:dyDescent="0.3">
      <c r="A17" s="167"/>
      <c r="B17" s="89"/>
      <c r="C17" s="89"/>
      <c r="D17" s="169"/>
      <c r="E17" s="170"/>
      <c r="F17" s="170"/>
      <c r="G17" s="89"/>
      <c r="H17" s="111"/>
      <c r="I17" s="112"/>
      <c r="J17" s="113"/>
      <c r="K17" s="89"/>
      <c r="L17" s="111"/>
      <c r="M17" s="114"/>
      <c r="N17" s="113"/>
    </row>
    <row r="18" spans="1:14" x14ac:dyDescent="0.3">
      <c r="A18" s="167">
        <v>447</v>
      </c>
      <c r="B18" s="89" t="str">
        <f>VLOOKUP($A18,Data!$A$1:$BI$1000,2,FALSE)</f>
        <v>No current account</v>
      </c>
      <c r="C18" s="89" t="str">
        <f>VLOOKUP($A18,Data!$A$1:$BI$1000,3,FALSE)</f>
        <v>Mosaic</v>
      </c>
      <c r="D18" s="169">
        <f>VLOOKUP($A18,Data!$A$1:$BI$1000,4,FALSE)</f>
        <v>41852</v>
      </c>
      <c r="E18" s="48">
        <f>IF(ISBLANK(VLOOKUP($A18,Data!$A$1:$BI$1000,9,FALSE)),"N/A",VLOOKUP($A18,Data!$A$1:$BI$1000,9,FALSE))</f>
        <v>7.1452165683998578E-2</v>
      </c>
      <c r="F18" s="48">
        <f>IF(ISBLANK(VLOOKUP($A18,Data!$A$1:$BI$1000,10,FALSE)),"N/A",VLOOKUP($A18,Data!$A$1:$BI$1000,10,FALSE))</f>
        <v>3.6721012164779417E-2</v>
      </c>
      <c r="G18" s="89"/>
      <c r="H18" s="50" t="s">
        <v>348</v>
      </c>
      <c r="I18" s="63">
        <f>IF($H$6="First Area","",IF(E18="N/A","-",HLOOKUP($H$6&amp;"%",Data!$E$1:$BU$1000,A18,FALSE)))</f>
        <v>7.1452165683998578E-2</v>
      </c>
      <c r="J18" s="52">
        <f>IF($H$6="First Area","",IF(E18="N/A","-",IF($H$6="Edinburgh","-",IF($H$6="Scotland","-",HLOOKUP($H$6&amp;"Index",Data!$E$1:$BU$1000,A18,FALSE)))))</f>
        <v>1.4075910909125191</v>
      </c>
      <c r="K18" s="89"/>
      <c r="L18" s="50" t="s">
        <v>348</v>
      </c>
      <c r="M18" s="51">
        <f>IF($L$6="Second Area","",IF(E18="N/A","-",HLOOKUP($L$6&amp;"%",Data!$E$1:$BU$1000,A18,FALSE)))</f>
        <v>5.4008164188503835E-2</v>
      </c>
      <c r="N18" s="52">
        <f>IF($L$6="Second Area","",IF(E18="N/A","-",IF($L$6="Edinburgh","-",IF($L$6="Scotland","-",HLOOKUP($L$6&amp;"Index",Data!$E$1:$BU$1000,A18,FALSE)))))</f>
        <v>1.0639483075220943</v>
      </c>
    </row>
    <row r="19" spans="1:14" x14ac:dyDescent="0.3">
      <c r="A19" s="167">
        <v>461</v>
      </c>
      <c r="B19" s="89" t="str">
        <f>VLOOKUP($A19,Data!$A$1:$BI$1000,2,FALSE)</f>
        <v>Don't manage utilities online</v>
      </c>
      <c r="C19" s="89" t="str">
        <f>VLOOKUP($A19,Data!$A$1:$BI$1000,3,FALSE)</f>
        <v>Mosaic</v>
      </c>
      <c r="D19" s="169">
        <f>VLOOKUP($A19,Data!$A$1:$BI$1000,4,FALSE)</f>
        <v>41852</v>
      </c>
      <c r="E19" s="48">
        <f>IF(ISBLANK(VLOOKUP($A19,Data!$A$1:$BI$1000,9,FALSE)),"N/A",VLOOKUP($A19,Data!$A$1:$BI$1000,9,FALSE))</f>
        <v>0.21011794863965799</v>
      </c>
      <c r="F19" s="48">
        <f>IF(ISBLANK(VLOOKUP($A19,Data!$A$1:$BI$1000,10,FALSE)),"N/A",VLOOKUP($A19,Data!$A$1:$BI$1000,10,FALSE))</f>
        <v>0.12599668754987225</v>
      </c>
      <c r="G19" s="89"/>
      <c r="H19" s="50" t="s">
        <v>348</v>
      </c>
      <c r="I19" s="63">
        <f>IF($H$6="First Area","",IF(E19="N/A","-",HLOOKUP($H$6&amp;"%",Data!$E$1:$BU$1000,A19,FALSE)))</f>
        <v>0.17855915888569271</v>
      </c>
      <c r="J19" s="52">
        <f>IF($H$6="First Area","",IF(E19="N/A","-",IF($H$6="Edinburgh","-",IF($H$6="Scotland","-",HLOOKUP($H$6&amp;"Index",Data!$E$1:$BU$1000,A19,FALSE)))))</f>
        <v>1.046733896741123</v>
      </c>
      <c r="K19" s="89"/>
      <c r="L19" s="50" t="s">
        <v>348</v>
      </c>
      <c r="M19" s="51">
        <f>IF($L$6="Second Area","",IF(E19="N/A","-",HLOOKUP($L$6&amp;"%",Data!$E$1:$BU$1000,A19,FALSE)))</f>
        <v>0.17532885441531207</v>
      </c>
      <c r="N19" s="52">
        <f>IF($L$6="Second Area","",IF(E19="N/A","-",IF($L$6="Edinburgh","-",IF($L$6="Scotland","-",HLOOKUP($L$6&amp;"Index",Data!$E$1:$BU$1000,A19,FALSE)))))</f>
        <v>1.0277974881746694</v>
      </c>
    </row>
    <row r="20" spans="1:14" x14ac:dyDescent="0.3">
      <c r="A20" s="167">
        <v>462</v>
      </c>
      <c r="B20" s="89" t="str">
        <f>VLOOKUP($A20,Data!$A$1:$BI$1000,2,FALSE)</f>
        <v>Don't bank online</v>
      </c>
      <c r="C20" s="89" t="str">
        <f>VLOOKUP($A20,Data!$A$1:$BI$1000,3,FALSE)</f>
        <v>Mosaic</v>
      </c>
      <c r="D20" s="169">
        <f>VLOOKUP($A20,Data!$A$1:$BI$1000,4,FALSE)</f>
        <v>41852</v>
      </c>
      <c r="E20" s="48">
        <f>IF(ISBLANK(VLOOKUP($A20,Data!$A$1:$BI$1000,9,FALSE)),"N/A",VLOOKUP($A20,Data!$A$1:$BI$1000,9,FALSE))</f>
        <v>0.17799612408356752</v>
      </c>
      <c r="F20" s="48">
        <f>IF(ISBLANK(VLOOKUP($A20,Data!$A$1:$BI$1000,10,FALSE)),"N/A",VLOOKUP($A20,Data!$A$1:$BI$1000,10,FALSE))</f>
        <v>0.10491901190210079</v>
      </c>
      <c r="G20" s="89"/>
      <c r="H20" s="50" t="s">
        <v>348</v>
      </c>
      <c r="I20" s="63">
        <f>IF($H$6="First Area","",IF(E20="N/A","-",HLOOKUP($H$6&amp;"%",Data!$E$1:$BU$1000,A20,FALSE)))</f>
        <v>0.14844669560828497</v>
      </c>
      <c r="J20" s="52">
        <f>IF($H$6="First Area","",IF(E20="N/A","-",IF($H$6="Edinburgh","-",IF($H$6="Scotland","-",HLOOKUP($H$6&amp;"Index",Data!$E$1:$BU$1000,A20,FALSE)))))</f>
        <v>1.0138705191667505</v>
      </c>
      <c r="K20" s="89"/>
      <c r="L20" s="50" t="s">
        <v>348</v>
      </c>
      <c r="M20" s="51">
        <f>IF($L$6="Second Area","",IF(E20="N/A","-",HLOOKUP($L$6&amp;"%",Data!$E$1:$BU$1000,A20,FALSE)))</f>
        <v>0.14764449217890369</v>
      </c>
      <c r="N20" s="52">
        <f>IF($L$6="Second Area","",IF(E20="N/A","-",IF($L$6="Edinburgh","-",IF($L$6="Scotland","-",HLOOKUP($L$6&amp;"Index",Data!$E$1:$BU$1000,A20,FALSE)))))</f>
        <v>1.0083915800493024</v>
      </c>
    </row>
    <row r="21" spans="1:14" ht="6" customHeight="1" x14ac:dyDescent="0.3">
      <c r="A21" s="167"/>
      <c r="B21" s="89"/>
      <c r="C21" s="89"/>
      <c r="D21" s="169"/>
      <c r="E21" s="170"/>
      <c r="F21" s="170"/>
      <c r="G21" s="89"/>
      <c r="H21" s="111"/>
      <c r="I21" s="112"/>
      <c r="J21" s="113"/>
      <c r="K21" s="89"/>
      <c r="L21" s="111"/>
      <c r="M21" s="114"/>
      <c r="N21" s="113"/>
    </row>
    <row r="22" spans="1:14" x14ac:dyDescent="0.3">
      <c r="A22" s="167">
        <v>441</v>
      </c>
      <c r="B22" s="89" t="str">
        <f>VLOOKUP($A22,Data!$A$1:$BI$1000,2,FALSE)</f>
        <v>ATM banking</v>
      </c>
      <c r="C22" s="89" t="str">
        <f>VLOOKUP($A22,Data!$A$1:$BI$1000,3,FALSE)</f>
        <v>Mosaic</v>
      </c>
      <c r="D22" s="169">
        <f>VLOOKUP($A22,Data!$A$1:$BI$1000,4,FALSE)</f>
        <v>41852</v>
      </c>
      <c r="E22" s="48">
        <f>IF(ISBLANK(VLOOKUP($A22,Data!$A$1:$BI$1000,9,FALSE)),"N/A",VLOOKUP($A22,Data!$A$1:$BI$1000,9,FALSE))</f>
        <v>0.83783704150333849</v>
      </c>
      <c r="F22" s="48">
        <f>IF(ISBLANK(VLOOKUP($A22,Data!$A$1:$BI$1000,10,FALSE)),"N/A",VLOOKUP($A22,Data!$A$1:$BI$1000,10,FALSE))</f>
        <v>0.77455040774330797</v>
      </c>
      <c r="G22" s="89"/>
      <c r="H22" s="50" t="s">
        <v>348</v>
      </c>
      <c r="I22" s="63">
        <f>IF($H$6="First Area","",IF(E22="N/A","-",HLOOKUP($H$6&amp;"%",Data!$E$1:$BU$1000,A22,FALSE)))</f>
        <v>0.82535781370353789</v>
      </c>
      <c r="J22" s="52">
        <f>IF($H$6="First Area","",IF(E22="N/A","-",IF($H$6="Edinburgh","-",IF($H$6="Scotland","-",HLOOKUP($H$6&amp;"Index",Data!$E$1:$BU$1000,A22,FALSE)))))</f>
        <v>1.0223624961063633</v>
      </c>
      <c r="K22" s="89"/>
      <c r="L22" s="50" t="s">
        <v>348</v>
      </c>
      <c r="M22" s="51">
        <f>IF($L$6="Second Area","",IF(E22="N/A","-",HLOOKUP($L$6&amp;"%",Data!$E$1:$BU$1000,A22,FALSE)))</f>
        <v>0.80714160771908727</v>
      </c>
      <c r="N22" s="52">
        <f>IF($L$6="Second Area","",IF(E22="N/A","-",IF($L$6="Edinburgh","-",IF($L$6="Scotland","-",HLOOKUP($L$6&amp;"Index",Data!$E$1:$BU$1000,A22,FALSE)))))</f>
        <v>0.9997982633449588</v>
      </c>
    </row>
    <row r="23" spans="1:14" x14ac:dyDescent="0.3">
      <c r="A23" s="167">
        <v>442</v>
      </c>
      <c r="B23" s="89" t="str">
        <f>VLOOKUP($A23,Data!$A$1:$BI$1000,2,FALSE)</f>
        <v>Branch banking</v>
      </c>
      <c r="C23" s="89" t="str">
        <f>VLOOKUP($A23,Data!$A$1:$BI$1000,3,FALSE)</f>
        <v>Mosaic</v>
      </c>
      <c r="D23" s="169">
        <f>VLOOKUP($A23,Data!$A$1:$BI$1000,4,FALSE)</f>
        <v>41852</v>
      </c>
      <c r="E23" s="48">
        <f>IF(ISBLANK(VLOOKUP($A23,Data!$A$1:$BI$1000,9,FALSE)),"N/A",VLOOKUP($A23,Data!$A$1:$BI$1000,9,FALSE))</f>
        <v>0.75421498859613978</v>
      </c>
      <c r="F23" s="48">
        <f>IF(ISBLANK(VLOOKUP($A23,Data!$A$1:$BI$1000,10,FALSE)),"N/A",VLOOKUP($A23,Data!$A$1:$BI$1000,10,FALSE))</f>
        <v>0.70461280818826766</v>
      </c>
      <c r="G23" s="89"/>
      <c r="H23" s="50" t="s">
        <v>348</v>
      </c>
      <c r="I23" s="63">
        <f>IF($H$6="First Area","",IF(E23="N/A","-",HLOOKUP($H$6&amp;"%",Data!$E$1:$BU$1000,A23,FALSE)))</f>
        <v>0.72161142288544267</v>
      </c>
      <c r="J23" s="52">
        <f>IF($H$6="First Area","",IF(E23="N/A","-",IF($H$6="Edinburgh","-",IF($H$6="Scotland","-",HLOOKUP($H$6&amp;"Index",Data!$E$1:$BU$1000,A23,FALSE)))))</f>
        <v>0.99183020255943499</v>
      </c>
      <c r="K23" s="89"/>
      <c r="L23" s="50" t="s">
        <v>348</v>
      </c>
      <c r="M23" s="51">
        <f>IF($L$6="Second Area","",IF(E23="N/A","-",HLOOKUP($L$6&amp;"%",Data!$E$1:$BU$1000,A23,FALSE)))</f>
        <v>0.72471597099146678</v>
      </c>
      <c r="N23" s="52">
        <f>IF($L$6="Second Area","",IF(E23="N/A","-",IF($L$6="Edinburgh","-",IF($L$6="Scotland","-",HLOOKUP($L$6&amp;"Index",Data!$E$1:$BU$1000,A23,FALSE)))))</f>
        <v>0.99609729767350752</v>
      </c>
    </row>
    <row r="24" spans="1:14" x14ac:dyDescent="0.3">
      <c r="A24" s="167">
        <v>443</v>
      </c>
      <c r="B24" s="89" t="str">
        <f>VLOOKUP($A24,Data!$A$1:$BI$1000,2,FALSE)</f>
        <v>Online banking</v>
      </c>
      <c r="C24" s="89" t="str">
        <f>VLOOKUP($A24,Data!$A$1:$BI$1000,3,FALSE)</f>
        <v>Mosaic</v>
      </c>
      <c r="D24" s="169">
        <f>VLOOKUP($A24,Data!$A$1:$BI$1000,4,FALSE)</f>
        <v>41852</v>
      </c>
      <c r="E24" s="54">
        <f>IF(ISBLANK(VLOOKUP($A24,Data!$A$1:$BI$1000,9,FALSE)),"N/A",VLOOKUP($A24,Data!$A$1:$BI$1000,9,FALSE))</f>
        <v>0.80769855919142908</v>
      </c>
      <c r="F24" s="54">
        <f>IF(ISBLANK(VLOOKUP($A24,Data!$A$1:$BI$1000,10,FALSE)),"N/A",VLOOKUP($A24,Data!$A$1:$BI$1000,10,FALSE))</f>
        <v>0.7203038819923665</v>
      </c>
      <c r="G24" s="89"/>
      <c r="H24" s="50" t="s">
        <v>348</v>
      </c>
      <c r="I24" s="51">
        <f>IF($H$6="First Area","",IF(E24="N/A","-",HLOOKUP($H$6&amp;"%",Data!$E$1:$BU$1000,A24,FALSE)))</f>
        <v>0.74357139156908658</v>
      </c>
      <c r="J24" s="52">
        <f>IF($H$6="First Area","",IF(E24="N/A","-",IF($H$6="Edinburgh","-",IF($H$6="Scotland","-",HLOOKUP($H$6&amp;"Index",Data!$E$1:$BU$1000,A24,FALSE)))))</f>
        <v>0.97191911851912183</v>
      </c>
      <c r="K24" s="89"/>
      <c r="L24" s="50" t="s">
        <v>348</v>
      </c>
      <c r="M24" s="51">
        <f>IF($L$6="Second Area","",IF(E24="N/A","-",HLOOKUP($L$6&amp;"%",Data!$E$1:$BU$1000,A24,FALSE)))</f>
        <v>0.76253060787571814</v>
      </c>
      <c r="N24" s="52">
        <f>IF($L$6="Second Area","",IF(E24="N/A","-",IF($L$6="Edinburgh","-",IF($L$6="Scotland","-",HLOOKUP($L$6&amp;"Index",Data!$E$1:$BU$1000,A24,FALSE)))))</f>
        <v>0.99670063245239782</v>
      </c>
    </row>
    <row r="25" spans="1:14" ht="6" customHeight="1" x14ac:dyDescent="0.3">
      <c r="A25" s="167"/>
      <c r="B25" s="89"/>
      <c r="C25" s="89"/>
      <c r="D25" s="169"/>
      <c r="E25" s="170"/>
      <c r="F25" s="170"/>
      <c r="G25" s="89"/>
      <c r="H25" s="111"/>
      <c r="I25" s="112"/>
      <c r="J25" s="113"/>
      <c r="K25" s="89"/>
      <c r="L25" s="111"/>
      <c r="M25" s="114"/>
      <c r="N25" s="113"/>
    </row>
    <row r="26" spans="1:14" x14ac:dyDescent="0.3">
      <c r="A26" s="167">
        <v>444</v>
      </c>
      <c r="B26" s="89" t="str">
        <f>VLOOKUP($A26,Data!$A$1:$BI$1000,2,FALSE)</f>
        <v>Telephone banking</v>
      </c>
      <c r="C26" s="89" t="str">
        <f>VLOOKUP($A26,Data!$A$1:$BI$1000,3,FALSE)</f>
        <v>Mosaic</v>
      </c>
      <c r="D26" s="169">
        <f>VLOOKUP($A26,Data!$A$1:$BI$1000,4,FALSE)</f>
        <v>41852</v>
      </c>
      <c r="E26" s="48">
        <f>IF(ISBLANK(VLOOKUP($A26,Data!$A$1:$BI$1000,9,FALSE)),"N/A",VLOOKUP($A26,Data!$A$1:$BI$1000,9,FALSE))</f>
        <v>0.40496440486555302</v>
      </c>
      <c r="F26" s="48">
        <f>IF(ISBLANK(VLOOKUP($A26,Data!$A$1:$BI$1000,10,FALSE)),"N/A",VLOOKUP($A26,Data!$A$1:$BI$1000,10,FALSE))</f>
        <v>0.33935363151453324</v>
      </c>
      <c r="G26" s="89"/>
      <c r="H26" s="50" t="s">
        <v>348</v>
      </c>
      <c r="I26" s="63">
        <f>IF($H$6="First Area","",IF(E26="N/A","-",HLOOKUP($H$6&amp;"%",Data!$E$1:$BU$1000,A26,FALSE)))</f>
        <v>0.34895198332457378</v>
      </c>
      <c r="J26" s="52">
        <f>IF($H$6="First Area","",IF(E26="N/A","-",IF($H$6="Edinburgh","-",IF($H$6="Scotland","-",HLOOKUP($H$6&amp;"Index",Data!$E$1:$BU$1000,A26,FALSE)))))</f>
        <v>0.93997937791417285</v>
      </c>
      <c r="K26" s="89"/>
      <c r="L26" s="50" t="s">
        <v>348</v>
      </c>
      <c r="M26" s="51">
        <f>IF($L$6="Second Area","",IF(E26="N/A","-",HLOOKUP($L$6&amp;"%",Data!$E$1:$BU$1000,A26,FALSE)))</f>
        <v>0.3595130493749244</v>
      </c>
      <c r="N26" s="52">
        <f>IF($L$6="Second Area","",IF(E26="N/A","-",IF($L$6="Edinburgh","-",IF($L$6="Scotland","-",HLOOKUP($L$6&amp;"Index",Data!$E$1:$BU$1000,A26,FALSE)))))</f>
        <v>0.96842794611412886</v>
      </c>
    </row>
    <row r="27" spans="1:14" x14ac:dyDescent="0.3">
      <c r="A27" s="167">
        <v>445</v>
      </c>
      <c r="B27" s="89" t="str">
        <f>VLOOKUP($A27,Data!$A$1:$BI$1000,2,FALSE)</f>
        <v>Mobile banking</v>
      </c>
      <c r="C27" s="89" t="str">
        <f>VLOOKUP($A27,Data!$A$1:$BI$1000,3,FALSE)</f>
        <v>Mosaic</v>
      </c>
      <c r="D27" s="169">
        <f>VLOOKUP($A27,Data!$A$1:$BI$1000,4,FALSE)</f>
        <v>41852</v>
      </c>
      <c r="E27" s="48">
        <f>IF(ISBLANK(VLOOKUP($A27,Data!$A$1:$BI$1000,9,FALSE)),"N/A",VLOOKUP($A27,Data!$A$1:$BI$1000,9,FALSE))</f>
        <v>0.13279246456084173</v>
      </c>
      <c r="F27" s="48">
        <f>IF(ISBLANK(VLOOKUP($A27,Data!$A$1:$BI$1000,10,FALSE)),"N/A",VLOOKUP($A27,Data!$A$1:$BI$1000,10,FALSE))</f>
        <v>8.5784804854863145E-2</v>
      </c>
      <c r="G27" s="89"/>
      <c r="H27" s="50" t="s">
        <v>348</v>
      </c>
      <c r="I27" s="63">
        <f>IF($H$6="First Area","",IF(E27="N/A","-",HLOOKUP($H$6&amp;"%",Data!$E$1:$BU$1000,A27,FALSE)))</f>
        <v>0.11099096014380098</v>
      </c>
      <c r="J27" s="52">
        <f>IF($H$6="First Area","",IF(E27="N/A","-",IF($H$6="Edinburgh","-",IF($H$6="Scotland","-",HLOOKUP($H$6&amp;"Index",Data!$E$1:$BU$1000,A27,FALSE)))))</f>
        <v>0.98437354812242117</v>
      </c>
      <c r="K27" s="89"/>
      <c r="L27" s="50" t="s">
        <v>348</v>
      </c>
      <c r="M27" s="51">
        <f>IF($L$6="Second Area","",IF(E27="N/A","-",HLOOKUP($L$6&amp;"%",Data!$E$1:$BU$1000,A27,FALSE)))</f>
        <v>0.10610630478280007</v>
      </c>
      <c r="N27" s="52">
        <f>IF($L$6="Second Area","",IF(E27="N/A","-",IF($L$6="Edinburgh","-",IF($L$6="Scotland","-",HLOOKUP($L$6&amp;"Index",Data!$E$1:$BU$1000,A27,FALSE)))))</f>
        <v>0.94105177198106726</v>
      </c>
    </row>
    <row r="28" spans="1:14" x14ac:dyDescent="0.3">
      <c r="A28" s="167">
        <v>446</v>
      </c>
      <c r="B28" s="89" t="str">
        <f>VLOOKUP($A28,Data!$A$1:$BI$1000,2,FALSE)</f>
        <v>Post banking</v>
      </c>
      <c r="C28" s="89" t="str">
        <f>VLOOKUP($A28,Data!$A$1:$BI$1000,3,FALSE)</f>
        <v>Mosaic</v>
      </c>
      <c r="D28" s="169">
        <f>VLOOKUP($A28,Data!$A$1:$BI$1000,4,FALSE)</f>
        <v>41852</v>
      </c>
      <c r="E28" s="48">
        <f>IF(ISBLANK(VLOOKUP($A28,Data!$A$1:$BI$1000,9,FALSE)),"N/A",VLOOKUP($A28,Data!$A$1:$BI$1000,9,FALSE))</f>
        <v>0.14675967831934819</v>
      </c>
      <c r="F28" s="48">
        <f>IF(ISBLANK(VLOOKUP($A28,Data!$A$1:$BI$1000,10,FALSE)),"N/A",VLOOKUP($A28,Data!$A$1:$BI$1000,10,FALSE))</f>
        <v>0.10271979305797679</v>
      </c>
      <c r="G28" s="89"/>
      <c r="H28" s="50" t="s">
        <v>348</v>
      </c>
      <c r="I28" s="63">
        <f>IF($H$6="First Area","",IF(E28="N/A","-",HLOOKUP($H$6&amp;"%",Data!$E$1:$BU$1000,A28,FALSE)))</f>
        <v>0.10812953953577693</v>
      </c>
      <c r="J28" s="52">
        <f>IF($H$6="First Area","",IF(E28="N/A","-",IF($H$6="Edinburgh","-",IF($H$6="Scotland","-",HLOOKUP($H$6&amp;"Index",Data!$E$1:$BU$1000,A28,FALSE)))))</f>
        <v>0.87272521774005829</v>
      </c>
      <c r="K28" s="89"/>
      <c r="L28" s="50" t="s">
        <v>348</v>
      </c>
      <c r="M28" s="51">
        <f>IF($L$6="Second Area","",IF(E28="N/A","-",HLOOKUP($L$6&amp;"%",Data!$E$1:$BU$1000,A28,FALSE)))</f>
        <v>0.11977255177691362</v>
      </c>
      <c r="N28" s="52">
        <f>IF($L$6="Second Area","",IF(E28="N/A","-",IF($L$6="Edinburgh","-",IF($L$6="Scotland","-",HLOOKUP($L$6&amp;"Index",Data!$E$1:$BU$1000,A28,FALSE)))))</f>
        <v>0.96669722980003892</v>
      </c>
    </row>
    <row r="29" spans="1:14" ht="6" customHeight="1" x14ac:dyDescent="0.3">
      <c r="A29" s="167"/>
      <c r="B29" s="89"/>
      <c r="C29" s="89"/>
      <c r="D29" s="169"/>
      <c r="E29" s="170"/>
      <c r="F29" s="170"/>
      <c r="G29" s="89"/>
      <c r="H29" s="111"/>
      <c r="I29" s="112"/>
      <c r="J29" s="113"/>
      <c r="K29" s="89"/>
      <c r="L29" s="111"/>
      <c r="M29" s="114"/>
      <c r="N29" s="113"/>
    </row>
    <row r="30" spans="1:14" x14ac:dyDescent="0.3">
      <c r="A30" s="167">
        <v>464</v>
      </c>
      <c r="B30" s="89" t="str">
        <f>VLOOKUP($A30,Data!$A$1:$BI$1000,2,FALSE)</f>
        <v>Contact them: Mobile</v>
      </c>
      <c r="C30" s="89" t="str">
        <f>VLOOKUP($A30,Data!$A$1:$BI$1000,3,FALSE)</f>
        <v>Mosaic</v>
      </c>
      <c r="D30" s="169">
        <f>VLOOKUP($A30,Data!$A$1:$BI$1000,4,FALSE)</f>
        <v>41852</v>
      </c>
      <c r="E30" s="48">
        <f>IF(ISBLANK(VLOOKUP($A30,Data!$A$1:$BI$1000,9,FALSE)),"N/A",VLOOKUP($A30,Data!$A$1:$BI$1000,9,FALSE))</f>
        <v>1.0083510286826367E-2</v>
      </c>
      <c r="F30" s="48">
        <f>IF(ISBLANK(VLOOKUP($A30,Data!$A$1:$BI$1000,10,FALSE)),"N/A",VLOOKUP($A30,Data!$A$1:$BI$1000,10,FALSE))</f>
        <v>6.9535987282112197E-3</v>
      </c>
      <c r="G30" s="89"/>
      <c r="H30" s="50" t="s">
        <v>348</v>
      </c>
      <c r="I30" s="63">
        <f>IF($H$6="First Area","",IF(E30="N/A","-",HLOOKUP($H$6&amp;"%",Data!$E$1:$BU$1000,A30,FALSE)))</f>
        <v>7.899283977456005E-3</v>
      </c>
      <c r="J30" s="52">
        <f>IF($H$6="First Area","",IF(E30="N/A","-",IF($H$6="Edinburgh","-",IF($H$6="Scotland","-",HLOOKUP($H$6&amp;"Index",Data!$E$1:$BU$1000,A30,FALSE)))))</f>
        <v>0.8967459265954103</v>
      </c>
      <c r="K30" s="89"/>
      <c r="L30" s="50" t="s">
        <v>348</v>
      </c>
      <c r="M30" s="51">
        <f>IF($L$6="Second Area","",IF(E30="N/A","-",HLOOKUP($L$6&amp;"%",Data!$E$1:$BU$1000,A30,FALSE)))</f>
        <v>7.9330513968264762E-3</v>
      </c>
      <c r="N30" s="52">
        <f>IF($L$6="Second Area","",IF(E30="N/A","-",IF($L$6="Edinburgh","-",IF($L$6="Scotland","-",HLOOKUP($L$6&amp;"Index",Data!$E$1:$BU$1000,A30,FALSE)))))</f>
        <v>0.90057928615793881</v>
      </c>
    </row>
    <row r="31" spans="1:14" x14ac:dyDescent="0.3">
      <c r="A31" s="167">
        <v>465</v>
      </c>
      <c r="B31" s="89" t="str">
        <f>VLOOKUP($A31,Data!$A$1:$BI$1000,2,FALSE)</f>
        <v>Contact them: SMS</v>
      </c>
      <c r="C31" s="89" t="str">
        <f>VLOOKUP($A31,Data!$A$1:$BI$1000,3,FALSE)</f>
        <v>Mosaic</v>
      </c>
      <c r="D31" s="169">
        <f>VLOOKUP($A31,Data!$A$1:$BI$1000,4,FALSE)</f>
        <v>41852</v>
      </c>
      <c r="E31" s="48">
        <f>IF(ISBLANK(VLOOKUP($A31,Data!$A$1:$BI$1000,9,FALSE)),"N/A",VLOOKUP($A31,Data!$A$1:$BI$1000,9,FALSE))</f>
        <v>2.6359887804615227E-2</v>
      </c>
      <c r="F31" s="48">
        <f>IF(ISBLANK(VLOOKUP($A31,Data!$A$1:$BI$1000,10,FALSE)),"N/A",VLOOKUP($A31,Data!$A$1:$BI$1000,10,FALSE))</f>
        <v>1.2480448102853044E-2</v>
      </c>
      <c r="G31" s="89"/>
      <c r="H31" s="50" t="s">
        <v>348</v>
      </c>
      <c r="I31" s="63">
        <f>IF($H$6="First Area","",IF(E31="N/A","-",HLOOKUP($H$6&amp;"%",Data!$E$1:$BU$1000,A31,FALSE)))</f>
        <v>2.1074444389637886E-2</v>
      </c>
      <c r="J31" s="52">
        <f>IF($H$6="First Area","",IF(E31="N/A","-",IF($H$6="Edinburgh","-",IF($H$6="Scotland","-",HLOOKUP($H$6&amp;"Index",Data!$E$1:$BU$1000,A31,FALSE)))))</f>
        <v>1.0363942597430167</v>
      </c>
      <c r="K31" s="89"/>
      <c r="L31" s="50" t="s">
        <v>348</v>
      </c>
      <c r="M31" s="51">
        <f>IF($L$6="Second Area","",IF(E31="N/A","-",HLOOKUP($L$6&amp;"%",Data!$E$1:$BU$1000,A31,FALSE)))</f>
        <v>1.9268988598994348E-2</v>
      </c>
      <c r="N31" s="52">
        <f>IF($L$6="Second Area","",IF(E31="N/A","-",IF($L$6="Edinburgh","-",IF($L$6="Scotland","-",HLOOKUP($L$6&amp;"Index",Data!$E$1:$BU$1000,A31,FALSE)))))</f>
        <v>0.94760596321441226</v>
      </c>
    </row>
    <row r="32" spans="1:14" x14ac:dyDescent="0.3">
      <c r="A32" s="167">
        <v>466</v>
      </c>
      <c r="B32" s="89" t="str">
        <f>VLOOKUP($A32,Data!$A$1:$BI$1000,2,FALSE)</f>
        <v>Contact them: Email</v>
      </c>
      <c r="C32" s="89" t="str">
        <f>VLOOKUP($A32,Data!$A$1:$BI$1000,3,FALSE)</f>
        <v>Mosaic</v>
      </c>
      <c r="D32" s="169">
        <f>VLOOKUP($A32,Data!$A$1:$BI$1000,4,FALSE)</f>
        <v>41852</v>
      </c>
      <c r="E32" s="48">
        <f>IF(ISBLANK(VLOOKUP($A32,Data!$A$1:$BI$1000,9,FALSE)),"N/A",VLOOKUP($A32,Data!$A$1:$BI$1000,9,FALSE))</f>
        <v>0.7107404379977289</v>
      </c>
      <c r="F32" s="48">
        <f>IF(ISBLANK(VLOOKUP($A32,Data!$A$1:$BI$1000,10,FALSE)),"N/A",VLOOKUP($A32,Data!$A$1:$BI$1000,10,FALSE))</f>
        <v>0.66730438817452187</v>
      </c>
      <c r="G32" s="89"/>
      <c r="H32" s="50" t="s">
        <v>348</v>
      </c>
      <c r="I32" s="63">
        <f>IF($H$6="First Area","",IF(E32="N/A","-",HLOOKUP($H$6&amp;"%",Data!$E$1:$BU$1000,A32,FALSE)))</f>
        <v>0.68718038182319585</v>
      </c>
      <c r="J32" s="52">
        <f>IF($H$6="First Area","",IF(E32="N/A","-",IF($H$6="Edinburgh","-",IF($H$6="Scotland","-",HLOOKUP($H$6&amp;"Index",Data!$E$1:$BU$1000,A32,FALSE)))))</f>
        <v>0.99889567810052793</v>
      </c>
      <c r="K32" s="89"/>
      <c r="L32" s="50" t="s">
        <v>348</v>
      </c>
      <c r="M32" s="51">
        <f>IF($L$6="Second Area","",IF(E32="N/A","-",HLOOKUP($L$6&amp;"%",Data!$E$1:$BU$1000,A32,FALSE)))</f>
        <v>0.68713583569923875</v>
      </c>
      <c r="N32" s="52">
        <f>IF($L$6="Second Area","",IF(E32="N/A","-",IF($L$6="Edinburgh","-",IF($L$6="Scotland","-",HLOOKUP($L$6&amp;"Index",Data!$E$1:$BU$1000,A32,FALSE)))))</f>
        <v>0.99883092518866678</v>
      </c>
    </row>
    <row r="33" spans="1:14" ht="6" customHeight="1" x14ac:dyDescent="0.3">
      <c r="A33" s="167"/>
      <c r="B33" s="89"/>
      <c r="C33" s="89"/>
      <c r="D33" s="169"/>
      <c r="E33" s="170"/>
      <c r="F33" s="170"/>
      <c r="G33" s="89"/>
      <c r="H33" s="111"/>
      <c r="I33" s="112"/>
      <c r="J33" s="113"/>
      <c r="K33" s="89"/>
      <c r="L33" s="111"/>
      <c r="M33" s="114"/>
      <c r="N33" s="113"/>
    </row>
    <row r="34" spans="1:14" x14ac:dyDescent="0.3">
      <c r="A34" s="167">
        <v>467</v>
      </c>
      <c r="B34" s="89" t="str">
        <f>VLOOKUP($A34,Data!$A$1:$BI$1000,2,FALSE)</f>
        <v>Contact them: Post</v>
      </c>
      <c r="C34" s="89" t="str">
        <f>VLOOKUP($A34,Data!$A$1:$BI$1000,3,FALSE)</f>
        <v>Mosaic</v>
      </c>
      <c r="D34" s="169">
        <f>VLOOKUP($A34,Data!$A$1:$BI$1000,4,FALSE)</f>
        <v>41852</v>
      </c>
      <c r="E34" s="48">
        <f>IF(ISBLANK(VLOOKUP($A34,Data!$A$1:$BI$1000,9,FALSE)),"N/A",VLOOKUP($A34,Data!$A$1:$BI$1000,9,FALSE))</f>
        <v>0.14348483026346015</v>
      </c>
      <c r="F34" s="48">
        <f>IF(ISBLANK(VLOOKUP($A34,Data!$A$1:$BI$1000,10,FALSE)),"N/A",VLOOKUP($A34,Data!$A$1:$BI$1000,10,FALSE))</f>
        <v>0.1041427448768861</v>
      </c>
      <c r="G34" s="89"/>
      <c r="H34" s="50" t="s">
        <v>348</v>
      </c>
      <c r="I34" s="63">
        <f>IF($H$6="First Area","",IF(E34="N/A","-",HLOOKUP($H$6&amp;"%",Data!$E$1:$BU$1000,A34,FALSE)))</f>
        <v>0.12406017770190576</v>
      </c>
      <c r="J34" s="52">
        <f>IF($H$6="First Area","",IF(E34="N/A","-",IF($H$6="Edinburgh","-",IF($H$6="Scotland","-",HLOOKUP($H$6&amp;"Index",Data!$E$1:$BU$1000,A34,FALSE)))))</f>
        <v>0.97435956539399082</v>
      </c>
      <c r="K34" s="89"/>
      <c r="L34" s="50" t="s">
        <v>348</v>
      </c>
      <c r="M34" s="51">
        <f>IF($L$6="Second Area","",IF(E34="N/A","-",HLOOKUP($L$6&amp;"%",Data!$E$1:$BU$1000,A34,FALSE)))</f>
        <v>0.12935543828674845</v>
      </c>
      <c r="N34" s="52">
        <f>IF($L$6="Second Area","",IF(E34="N/A","-",IF($L$6="Edinburgh","-",IF($L$6="Scotland","-",HLOOKUP($L$6&amp;"Index",Data!$E$1:$BU$1000,A34,FALSE)))))</f>
        <v>1.0159481548807201</v>
      </c>
    </row>
    <row r="35" spans="1:14" x14ac:dyDescent="0.3">
      <c r="A35" s="167">
        <v>468</v>
      </c>
      <c r="B35" s="89" t="str">
        <f>VLOOKUP($A35,Data!$A$1:$BI$1000,2,FALSE)</f>
        <v>Contact them: Landline</v>
      </c>
      <c r="C35" s="89" t="str">
        <f>VLOOKUP($A35,Data!$A$1:$BI$1000,3,FALSE)</f>
        <v>Mosaic</v>
      </c>
      <c r="D35" s="169">
        <f>VLOOKUP($A35,Data!$A$1:$BI$1000,4,FALSE)</f>
        <v>41852</v>
      </c>
      <c r="E35" s="48">
        <f>IF(ISBLANK(VLOOKUP($A35,Data!$A$1:$BI$1000,9,FALSE)),"N/A",VLOOKUP($A35,Data!$A$1:$BI$1000,9,FALSE))</f>
        <v>2.003026859862974E-2</v>
      </c>
      <c r="F35" s="48">
        <f>IF(ISBLANK(VLOOKUP($A35,Data!$A$1:$BI$1000,10,FALSE)),"N/A",VLOOKUP($A35,Data!$A$1:$BI$1000,10,FALSE))</f>
        <v>5.68782707369058E-3</v>
      </c>
      <c r="G35" s="89"/>
      <c r="H35" s="50" t="s">
        <v>348</v>
      </c>
      <c r="I35" s="63">
        <f>IF($H$6="First Area","",IF(E35="N/A","-",HLOOKUP($H$6&amp;"%",Data!$E$1:$BU$1000,A35,FALSE)))</f>
        <v>1.4228207379279269E-2</v>
      </c>
      <c r="J35" s="52">
        <f>IF($H$6="First Area","",IF(E35="N/A","-",IF($H$6="Edinburgh","-",IF($H$6="Scotland","-",HLOOKUP($H$6&amp;"Index",Data!$E$1:$BU$1000,A35,FALSE)))))</f>
        <v>1.1029230166807575</v>
      </c>
      <c r="K35" s="89"/>
      <c r="L35" s="50" t="s">
        <v>348</v>
      </c>
      <c r="M35" s="51">
        <f>IF($L$6="Second Area","",IF(E35="N/A","-",HLOOKUP($L$6&amp;"%",Data!$E$1:$BU$1000,A35,FALSE)))</f>
        <v>1.3707373549520502E-2</v>
      </c>
      <c r="N35" s="52">
        <f>IF($L$6="Second Area","",IF(E35="N/A","-",IF($L$6="Edinburgh","-",IF($L$6="Scotland","-",HLOOKUP($L$6&amp;"Index",Data!$E$1:$BU$1000,A35,FALSE)))))</f>
        <v>1.062549721339034</v>
      </c>
    </row>
    <row r="36" spans="1:14" x14ac:dyDescent="0.3">
      <c r="A36" s="167">
        <v>469</v>
      </c>
      <c r="B36" s="89" t="str">
        <f>VLOOKUP($A36,Data!$A$1:$BI$1000,2,FALSE)</f>
        <v>Do not contact them</v>
      </c>
      <c r="C36" s="89" t="str">
        <f>VLOOKUP($A36,Data!$A$1:$BI$1000,3,FALSE)</f>
        <v>Mosaic</v>
      </c>
      <c r="D36" s="169">
        <f>VLOOKUP($A36,Data!$A$1:$BI$1000,4,FALSE)</f>
        <v>41852</v>
      </c>
      <c r="E36" s="48">
        <f>IF(ISBLANK(VLOOKUP($A36,Data!$A$1:$BI$1000,9,FALSE)),"N/A",VLOOKUP($A36,Data!$A$1:$BI$1000,9,FALSE))</f>
        <v>0.14852595768731841</v>
      </c>
      <c r="F36" s="48">
        <f>IF(ISBLANK(VLOOKUP($A36,Data!$A$1:$BI$1000,10,FALSE)),"N/A",VLOOKUP($A36,Data!$A$1:$BI$1000,10,FALSE))</f>
        <v>0.13578942629299193</v>
      </c>
      <c r="G36" s="89"/>
      <c r="H36" s="50" t="s">
        <v>348</v>
      </c>
      <c r="I36" s="63">
        <f>IF($H$6="First Area","",IF(E36="N/A","-",HLOOKUP($H$6&amp;"%",Data!$E$1:$BU$1000,A36,FALSE)))</f>
        <v>0.14517775856776463</v>
      </c>
      <c r="J36" s="52">
        <f>IF($H$6="First Area","",IF(E36="N/A","-",IF($H$6="Edinburgh","-",IF($H$6="Scotland","-",HLOOKUP($H$6&amp;"Index",Data!$E$1:$BU$1000,A36,FALSE)))))</f>
        <v>1.0194433558939986</v>
      </c>
      <c r="K36" s="89"/>
      <c r="L36" s="50" t="s">
        <v>348</v>
      </c>
      <c r="M36" s="51">
        <f>IF($L$6="Second Area","",IF(E36="N/A","-",HLOOKUP($L$6&amp;"%",Data!$E$1:$BU$1000,A36,FALSE)))</f>
        <v>0.14237055188720102</v>
      </c>
      <c r="N36" s="52">
        <f>IF($L$6="Second Area","",IF(E36="N/A","-",IF($L$6="Edinburgh","-",IF($L$6="Scotland","-",HLOOKUP($L$6&amp;"Index",Data!$E$1:$BU$1000,A36,FALSE)))))</f>
        <v>0.99973105128649897</v>
      </c>
    </row>
    <row r="37" spans="1:14" ht="6" customHeight="1" x14ac:dyDescent="0.3">
      <c r="A37" s="167"/>
      <c r="B37" s="89"/>
      <c r="C37" s="89"/>
      <c r="D37" s="169"/>
      <c r="E37" s="170"/>
      <c r="F37" s="170"/>
      <c r="G37" s="89"/>
      <c r="H37" s="111"/>
      <c r="I37" s="112"/>
      <c r="J37" s="113"/>
      <c r="K37" s="89"/>
      <c r="L37" s="111"/>
      <c r="M37" s="114"/>
      <c r="N37" s="113"/>
    </row>
    <row r="38" spans="1:14" x14ac:dyDescent="0.3">
      <c r="A38" s="167">
        <v>481</v>
      </c>
      <c r="B38" s="89" t="str">
        <f>VLOOKUP($A38,Data!$A$1:$BI$1000,2,FALSE)</f>
        <v>Want to contact by: Telephone</v>
      </c>
      <c r="C38" s="89" t="str">
        <f>VLOOKUP($A38,Data!$A$1:$BI$1000,3,FALSE)</f>
        <v>Mosaic</v>
      </c>
      <c r="D38" s="169">
        <f>VLOOKUP($A38,Data!$A$1:$BI$1000,4,FALSE)</f>
        <v>41852</v>
      </c>
      <c r="E38" s="48">
        <f>IF(ISBLANK(VLOOKUP($A38,Data!$A$1:$BI$1000,9,FALSE)),"N/A",VLOOKUP($A38,Data!$A$1:$BI$1000,9,FALSE))</f>
        <v>0.22781532186021353</v>
      </c>
      <c r="F38" s="48">
        <f>IF(ISBLANK(VLOOKUP($A38,Data!$A$1:$BI$1000,10,FALSE)),"N/A",VLOOKUP($A38,Data!$A$1:$BI$1000,10,FALSE))</f>
        <v>0.18699379961162585</v>
      </c>
      <c r="G38" s="89"/>
      <c r="H38" s="50" t="s">
        <v>348</v>
      </c>
      <c r="I38" s="63">
        <f>IF($H$6="First Area","",IF(E38="N/A","-",HLOOKUP($H$6&amp;"%",Data!$E$1:$BU$1000,A38,FALSE)))</f>
        <v>0.20841405746024072</v>
      </c>
      <c r="J38" s="52">
        <f>IF($H$6="First Area","",IF(E38="N/A","-",IF($H$6="Edinburgh","-",IF($H$6="Scotland","-",HLOOKUP($H$6&amp;"Index",Data!$E$1:$BU$1000,A38,FALSE)))))</f>
        <v>0.98867172747999654</v>
      </c>
      <c r="K38" s="89"/>
      <c r="L38" s="50" t="s">
        <v>348</v>
      </c>
      <c r="M38" s="51">
        <f>IF($L$6="Second Area","",IF(E38="N/A","-",HLOOKUP($L$6&amp;"%",Data!$E$1:$BU$1000,A38,FALSE)))</f>
        <v>0.20907554831838382</v>
      </c>
      <c r="N38" s="52">
        <f>IF($L$6="Second Area","",IF(E38="N/A","-",IF($L$6="Edinburgh","-",IF($L$6="Scotland","-",HLOOKUP($L$6&amp;"Index",Data!$E$1:$BU$1000,A38,FALSE)))))</f>
        <v>0.99180969867734414</v>
      </c>
    </row>
    <row r="39" spans="1:14" x14ac:dyDescent="0.3">
      <c r="A39" s="167">
        <v>482</v>
      </c>
      <c r="B39" s="89" t="str">
        <f>VLOOKUP($A39,Data!$A$1:$BI$1000,2,FALSE)</f>
        <v>Want to contact by: Email</v>
      </c>
      <c r="C39" s="89" t="str">
        <f>VLOOKUP($A39,Data!$A$1:$BI$1000,3,FALSE)</f>
        <v>Mosaic</v>
      </c>
      <c r="D39" s="169">
        <f>VLOOKUP($A39,Data!$A$1:$BI$1000,4,FALSE)</f>
        <v>41852</v>
      </c>
      <c r="E39" s="48">
        <f>IF(ISBLANK(VLOOKUP($A39,Data!$A$1:$BI$1000,9,FALSE)),"N/A",VLOOKUP($A39,Data!$A$1:$BI$1000,9,FALSE))</f>
        <v>0.32078062976894123</v>
      </c>
      <c r="F39" s="48">
        <f>IF(ISBLANK(VLOOKUP($A39,Data!$A$1:$BI$1000,10,FALSE)),"N/A",VLOOKUP($A39,Data!$A$1:$BI$1000,10,FALSE))</f>
        <v>0.30532287501172467</v>
      </c>
      <c r="G39" s="89"/>
      <c r="H39" s="50" t="s">
        <v>348</v>
      </c>
      <c r="I39" s="63">
        <f>IF($H$6="First Area","",IF(E39="N/A","-",HLOOKUP($H$6&amp;"%",Data!$E$1:$BU$1000,A39,FALSE)))</f>
        <v>0.31412155522674401</v>
      </c>
      <c r="J39" s="52">
        <f>IF($H$6="First Area","",IF(E39="N/A","-",IF($H$6="Edinburgh","-",IF($H$6="Scotland","-",HLOOKUP($H$6&amp;"Index",Data!$E$1:$BU$1000,A39,FALSE)))))</f>
        <v>1.0040487974173833</v>
      </c>
      <c r="K39" s="89"/>
      <c r="L39" s="50" t="s">
        <v>348</v>
      </c>
      <c r="M39" s="51">
        <f>IF($L$6="Second Area","",IF(E39="N/A","-",HLOOKUP($L$6&amp;"%",Data!$E$1:$BU$1000,A39,FALSE)))</f>
        <v>0.31260344129387324</v>
      </c>
      <c r="N39" s="52">
        <f>IF($L$6="Second Area","",IF(E39="N/A","-",IF($L$6="Edinburgh","-",IF($L$6="Scotland","-",HLOOKUP($L$6&amp;"Index",Data!$E$1:$BU$1000,A39,FALSE)))))</f>
        <v>0.99919634318977957</v>
      </c>
    </row>
    <row r="40" spans="1:14" x14ac:dyDescent="0.3">
      <c r="A40" s="167">
        <v>483</v>
      </c>
      <c r="B40" s="89" t="str">
        <f>VLOOKUP($A40,Data!$A$1:$BI$1000,2,FALSE)</f>
        <v>Want to contact by: Online</v>
      </c>
      <c r="C40" s="89" t="str">
        <f>VLOOKUP($A40,Data!$A$1:$BI$1000,3,FALSE)</f>
        <v>Mosaic</v>
      </c>
      <c r="D40" s="169">
        <f>VLOOKUP($A40,Data!$A$1:$BI$1000,4,FALSE)</f>
        <v>41852</v>
      </c>
      <c r="E40" s="48">
        <f>IF(ISBLANK(VLOOKUP($A40,Data!$A$1:$BI$1000,9,FALSE)),"N/A",VLOOKUP($A40,Data!$A$1:$BI$1000,9,FALSE))</f>
        <v>0.28377498960251279</v>
      </c>
      <c r="F40" s="48">
        <f>IF(ISBLANK(VLOOKUP($A40,Data!$A$1:$BI$1000,10,FALSE)),"N/A",VLOOKUP($A40,Data!$A$1:$BI$1000,10,FALSE))</f>
        <v>0.20713574313014507</v>
      </c>
      <c r="G40" s="89"/>
      <c r="H40" s="50" t="s">
        <v>348</v>
      </c>
      <c r="I40" s="63">
        <f>IF($H$6="First Area","",IF(E40="N/A","-",HLOOKUP($H$6&amp;"%",Data!$E$1:$BU$1000,A40,FALSE)))</f>
        <v>0.24123109507589632</v>
      </c>
      <c r="J40" s="52">
        <f>IF($H$6="First Area","",IF(E40="N/A","-",IF($H$6="Edinburgh","-",IF($H$6="Scotland","-",HLOOKUP($H$6&amp;"Index",Data!$E$1:$BU$1000,A40,FALSE)))))</f>
        <v>1.009952908323553</v>
      </c>
      <c r="K40" s="89"/>
      <c r="L40" s="50" t="s">
        <v>348</v>
      </c>
      <c r="M40" s="51">
        <f>IF($L$6="Second Area","",IF(E40="N/A","-",HLOOKUP($L$6&amp;"%",Data!$E$1:$BU$1000,A40,FALSE)))</f>
        <v>0.23968580923037225</v>
      </c>
      <c r="N40" s="52">
        <f>IF($L$6="Second Area","",IF(E40="N/A","-",IF($L$6="Edinburgh","-",IF($L$6="Scotland","-",HLOOKUP($L$6&amp;"Index",Data!$E$1:$BU$1000,A40,FALSE)))))</f>
        <v>1.0034833197599922</v>
      </c>
    </row>
    <row r="41" spans="1:14" ht="6" customHeight="1" x14ac:dyDescent="0.3">
      <c r="A41" s="167"/>
      <c r="B41" s="89"/>
      <c r="C41" s="89"/>
      <c r="D41" s="169"/>
      <c r="E41" s="170"/>
      <c r="F41" s="170"/>
      <c r="G41" s="89"/>
      <c r="H41" s="111" t="s">
        <v>348</v>
      </c>
      <c r="I41" s="112"/>
      <c r="J41" s="113"/>
      <c r="K41" s="89"/>
      <c r="L41" s="111" t="s">
        <v>348</v>
      </c>
      <c r="M41" s="114"/>
      <c r="N41" s="113"/>
    </row>
    <row r="42" spans="1:14" x14ac:dyDescent="0.3">
      <c r="A42" s="167">
        <v>484</v>
      </c>
      <c r="B42" s="89" t="str">
        <f>VLOOKUP($A42,Data!$A$1:$BI$1000,2,FALSE)</f>
        <v>Want to contact by: Post</v>
      </c>
      <c r="C42" s="89" t="str">
        <f>VLOOKUP($A42,Data!$A$1:$BI$1000,3,FALSE)</f>
        <v>Mosaic</v>
      </c>
      <c r="D42" s="169">
        <f>VLOOKUP($A42,Data!$A$1:$BI$1000,4,FALSE)</f>
        <v>41852</v>
      </c>
      <c r="E42" s="48">
        <f>IF(ISBLANK(VLOOKUP($A42,Data!$A$1:$BI$1000,9,FALSE)),"N/A",VLOOKUP($A42,Data!$A$1:$BI$1000,9,FALSE))</f>
        <v>0.15362543409819771</v>
      </c>
      <c r="F42" s="48">
        <f>IF(ISBLANK(VLOOKUP($A42,Data!$A$1:$BI$1000,10,FALSE)),"N/A",VLOOKUP($A42,Data!$A$1:$BI$1000,10,FALSE))</f>
        <v>0.11362244381564236</v>
      </c>
      <c r="G42" s="89"/>
      <c r="H42" s="50" t="s">
        <v>348</v>
      </c>
      <c r="I42" s="63">
        <f>IF($H$6="First Area","",IF(E42="N/A","-",HLOOKUP($H$6&amp;"%",Data!$E$1:$BU$1000,A42,FALSE)))</f>
        <v>0.12652999922416486</v>
      </c>
      <c r="J42" s="52">
        <f>IF($H$6="First Area","",IF(E42="N/A","-",IF($H$6="Edinburgh","-",IF($H$6="Scotland","-",HLOOKUP($H$6&amp;"Index",Data!$E$1:$BU$1000,A42,FALSE)))))</f>
        <v>0.93749807613800884</v>
      </c>
      <c r="K42" s="89"/>
      <c r="L42" s="50" t="s">
        <v>348</v>
      </c>
      <c r="M42" s="51">
        <f>IF($L$6="Second Area","",IF(E42="N/A","-",HLOOKUP($L$6&amp;"%",Data!$E$1:$BU$1000,A42,FALSE)))</f>
        <v>0.13462109481368292</v>
      </c>
      <c r="N42" s="52">
        <f>IF($L$6="Second Area","",IF(E42="N/A","-",IF($L$6="Edinburgh","-",IF($L$6="Scotland","-",HLOOKUP($L$6&amp;"Index",Data!$E$1:$BU$1000,A42,FALSE)))))</f>
        <v>0.99744738930905685</v>
      </c>
    </row>
    <row r="43" spans="1:14" x14ac:dyDescent="0.3">
      <c r="A43" s="167">
        <v>485</v>
      </c>
      <c r="B43" s="89" t="str">
        <f>VLOOKUP($A43,Data!$A$1:$BI$1000,2,FALSE)</f>
        <v>Want to contact by: Branch</v>
      </c>
      <c r="C43" s="89" t="str">
        <f>VLOOKUP($A43,Data!$A$1:$BI$1000,3,FALSE)</f>
        <v>Mosaic</v>
      </c>
      <c r="D43" s="169">
        <f>VLOOKUP($A43,Data!$A$1:$BI$1000,4,FALSE)</f>
        <v>41852</v>
      </c>
      <c r="E43" s="48">
        <f>IF(ISBLANK(VLOOKUP($A43,Data!$A$1:$BI$1000,9,FALSE)),"N/A",VLOOKUP($A43,Data!$A$1:$BI$1000,9,FALSE))</f>
        <v>9.25454508414877E-2</v>
      </c>
      <c r="F43" s="48">
        <f>IF(ISBLANK(VLOOKUP($A43,Data!$A$1:$BI$1000,10,FALSE)),"N/A",VLOOKUP($A43,Data!$A$1:$BI$1000,10,FALSE))</f>
        <v>8.4011550927709747E-2</v>
      </c>
      <c r="G43" s="89"/>
      <c r="H43" s="50" t="s">
        <v>348</v>
      </c>
      <c r="I43" s="63">
        <f>IF($H$6="First Area","",IF(E43="N/A","-",HLOOKUP($H$6&amp;"%",Data!$E$1:$BU$1000,A43,FALSE)))</f>
        <v>9.25454508414877E-2</v>
      </c>
      <c r="J43" s="52">
        <f>IF($H$6="First Area","",IF(E43="N/A","-",IF($H$6="Edinburgh","-",IF($H$6="Scotland","-",HLOOKUP($H$6&amp;"Index",Data!$E$1:$BU$1000,A43,FALSE)))))</f>
        <v>1.0462388194354637</v>
      </c>
      <c r="K43" s="89"/>
      <c r="L43" s="50" t="s">
        <v>348</v>
      </c>
      <c r="M43" s="51">
        <f>IF($L$6="Second Area","",IF(E43="N/A","-",HLOOKUP($L$6&amp;"%",Data!$E$1:$BU$1000,A43,FALSE)))</f>
        <v>8.9274701111912255E-2</v>
      </c>
      <c r="N43" s="52">
        <f>IF($L$6="Second Area","",IF(E43="N/A","-",IF($L$6="Edinburgh","-",IF($L$6="Scotland","-",HLOOKUP($L$6&amp;"Index",Data!$E$1:$BU$1000,A43,FALSE)))))</f>
        <v>1.0092625520487386</v>
      </c>
    </row>
    <row r="44" spans="1:14" x14ac:dyDescent="0.3">
      <c r="A44" s="167">
        <v>486</v>
      </c>
      <c r="B44" s="89" t="str">
        <f>VLOOKUP($A44,Data!$A$1:$BI$1000,2,FALSE)</f>
        <v>Want to contact by: Other</v>
      </c>
      <c r="C44" s="89" t="str">
        <f>VLOOKUP($A44,Data!$A$1:$BI$1000,3,FALSE)</f>
        <v>Mosaic</v>
      </c>
      <c r="D44" s="169">
        <f>VLOOKUP($A44,Data!$A$1:$BI$1000,4,FALSE)</f>
        <v>41852</v>
      </c>
      <c r="E44" s="48">
        <f>IF(ISBLANK(VLOOKUP($A44,Data!$A$1:$BI$1000,9,FALSE)),"N/A",VLOOKUP($A44,Data!$A$1:$BI$1000,9,FALSE))</f>
        <v>1.9977378332177366E-2</v>
      </c>
      <c r="F44" s="48">
        <f>IF(ISBLANK(VLOOKUP($A44,Data!$A$1:$BI$1000,10,FALSE)),"N/A",VLOOKUP($A44,Data!$A$1:$BI$1000,10,FALSE))</f>
        <v>8.5381802646627789E-3</v>
      </c>
      <c r="G44" s="89"/>
      <c r="H44" s="50" t="s">
        <v>348</v>
      </c>
      <c r="I44" s="63">
        <f>IF($H$6="First Area","",IF(E44="N/A","-",HLOOKUP($H$6&amp;"%",Data!$E$1:$BU$1000,A44,FALSE)))</f>
        <v>1.7157842171466327E-2</v>
      </c>
      <c r="J44" s="52">
        <f>IF($H$6="First Area","",IF(E44="N/A","-",IF($H$6="Edinburgh","-",IF($H$6="Scotland","-",HLOOKUP($H$6&amp;"Index",Data!$E$1:$BU$1000,A44,FALSE)))))</f>
        <v>1.2196139453620642</v>
      </c>
      <c r="K44" s="89"/>
      <c r="L44" s="50" t="s">
        <v>348</v>
      </c>
      <c r="M44" s="51">
        <f>IF($L$6="Second Area","",IF(E44="N/A","-",HLOOKUP($L$6&amp;"%",Data!$E$1:$BU$1000,A44,FALSE)))</f>
        <v>1.4739405231775599E-2</v>
      </c>
      <c r="N44" s="52">
        <f>IF($L$6="Second Area","",IF(E44="N/A","-",IF($L$6="Edinburgh","-",IF($L$6="Scotland","-",HLOOKUP($L$6&amp;"Index",Data!$E$1:$BU$1000,A44,FALSE)))))</f>
        <v>1.0477065814785853</v>
      </c>
    </row>
    <row r="45" spans="1:14" x14ac:dyDescent="0.3">
      <c r="A45" s="167"/>
      <c r="B45" s="89"/>
      <c r="C45" s="89"/>
      <c r="D45" s="169"/>
      <c r="E45" s="170"/>
      <c r="F45" s="170"/>
      <c r="G45" s="89"/>
      <c r="H45" s="111"/>
      <c r="I45" s="112"/>
      <c r="J45" s="113"/>
      <c r="K45" s="89"/>
      <c r="L45" s="111"/>
      <c r="M45" s="114"/>
      <c r="N45" s="113"/>
    </row>
  </sheetData>
  <sheetProtection password="C7FF" sheet="1" objects="1" scenarios="1"/>
  <mergeCells count="5">
    <mergeCell ref="B2:N2"/>
    <mergeCell ref="B4:N4"/>
    <mergeCell ref="E6:F6"/>
    <mergeCell ref="H6:J6"/>
    <mergeCell ref="L6:N6"/>
  </mergeCells>
  <conditionalFormatting sqref="H8:J45 L8:N45">
    <cfRule type="containsBlanks" dxfId="2" priority="2">
      <formula>LEN(TRIM(H8))=0</formula>
    </cfRule>
  </conditionalFormatting>
  <pageMargins left="0.7" right="0.7" top="0.75" bottom="0.75" header="0.3" footer="0.3"/>
  <pageSetup paperSize="9"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tint="-0.749992370372631"/>
  </sheetPr>
  <dimension ref="A1:N13"/>
  <sheetViews>
    <sheetView zoomScaleNormal="100" zoomScaleSheetLayoutView="100" workbookViewId="0">
      <selection activeCell="H31" sqref="H31"/>
    </sheetView>
  </sheetViews>
  <sheetFormatPr defaultColWidth="9.1796875" defaultRowHeight="13" x14ac:dyDescent="0.3"/>
  <cols>
    <col min="1" max="1" width="1.7265625" style="65" customWidth="1"/>
    <col min="2" max="2" width="32.7265625" style="65" customWidth="1"/>
    <col min="3" max="3" width="15.7265625" style="65" customWidth="1"/>
    <col min="4" max="4" width="9.7265625" style="65" customWidth="1"/>
    <col min="5" max="6" width="7.7265625" style="65" customWidth="1"/>
    <col min="7" max="7" width="1.7265625" style="65" customWidth="1"/>
    <col min="8" max="8" width="8.7265625" style="65" customWidth="1"/>
    <col min="9" max="10" width="7.7265625" style="65" customWidth="1"/>
    <col min="11" max="11" width="1.7265625" style="65" customWidth="1"/>
    <col min="12" max="12" width="8.7265625" style="65" customWidth="1"/>
    <col min="13" max="14" width="7.7265625" style="65" customWidth="1"/>
    <col min="15" max="15" width="1.7265625" style="65" customWidth="1"/>
    <col min="16" max="16384" width="9.1796875" style="65"/>
  </cols>
  <sheetData>
    <row r="1" spans="1:14" ht="9" customHeight="1" x14ac:dyDescent="0.3"/>
    <row r="2" spans="1:14" ht="15.5" x14ac:dyDescent="0.3">
      <c r="B2" s="236" t="s">
        <v>341</v>
      </c>
      <c r="C2" s="236"/>
      <c r="D2" s="236"/>
      <c r="E2" s="236"/>
      <c r="F2" s="236"/>
      <c r="G2" s="236"/>
      <c r="H2" s="236"/>
      <c r="I2" s="236"/>
      <c r="J2" s="236"/>
      <c r="K2" s="236"/>
      <c r="L2" s="236"/>
      <c r="M2" s="236"/>
      <c r="N2" s="236"/>
    </row>
    <row r="3" spans="1:14" ht="9" customHeight="1" x14ac:dyDescent="0.3"/>
    <row r="4" spans="1:14" x14ac:dyDescent="0.3">
      <c r="B4" s="218" t="s">
        <v>400</v>
      </c>
      <c r="C4" s="223"/>
      <c r="D4" s="223"/>
      <c r="E4" s="223"/>
      <c r="F4" s="223"/>
      <c r="G4" s="223"/>
      <c r="H4" s="223"/>
      <c r="I4" s="223"/>
      <c r="J4" s="223"/>
      <c r="K4" s="223"/>
      <c r="L4" s="223"/>
      <c r="M4" s="223"/>
      <c r="N4" s="223"/>
    </row>
    <row r="5" spans="1:14" ht="9" customHeight="1" x14ac:dyDescent="0.3"/>
    <row r="6" spans="1:14" ht="45" customHeight="1" x14ac:dyDescent="0.35">
      <c r="E6" s="237" t="s">
        <v>238</v>
      </c>
      <c r="F6" s="237"/>
      <c r="G6" s="66"/>
      <c r="H6" s="238" t="str">
        <f>IF(ISBLANK(Selection!D9),"First Area",Selection!D9)</f>
        <v>Sighthill Gorgie</v>
      </c>
      <c r="I6" s="238"/>
      <c r="J6" s="238"/>
      <c r="K6" s="66"/>
      <c r="L6" s="239" t="str">
        <f>IF(ISBLANK(Selection!F9),"Second Area",Selection!F9)</f>
        <v>South West</v>
      </c>
      <c r="M6" s="239"/>
      <c r="N6" s="239"/>
    </row>
    <row r="7" spans="1:14" x14ac:dyDescent="0.3">
      <c r="A7" s="173"/>
      <c r="D7" s="174"/>
      <c r="E7" s="179" t="s">
        <v>146</v>
      </c>
      <c r="F7" s="179" t="s">
        <v>147</v>
      </c>
      <c r="G7" s="67"/>
      <c r="H7" s="180" t="s">
        <v>0</v>
      </c>
      <c r="I7" s="180" t="s">
        <v>144</v>
      </c>
      <c r="J7" s="180" t="s">
        <v>2</v>
      </c>
      <c r="K7" s="67"/>
      <c r="L7" s="178" t="s">
        <v>0</v>
      </c>
      <c r="M7" s="178" t="s">
        <v>144</v>
      </c>
      <c r="N7" s="178" t="s">
        <v>2</v>
      </c>
    </row>
    <row r="8" spans="1:14" x14ac:dyDescent="0.3">
      <c r="A8" s="173">
        <v>592</v>
      </c>
      <c r="B8" s="175" t="str">
        <f>VLOOKUP($A8,Data!$A$1:$BI$1000,2,FALSE)</f>
        <v>Total respondents</v>
      </c>
      <c r="C8" s="175" t="str">
        <f>VLOOKUP($A8,Data!$A$1:$BI$1000,3,FALSE)</f>
        <v>EPS</v>
      </c>
      <c r="D8" s="176">
        <f>VLOOKUP($A8,Data!$A$1:$BI$1000,4,FALSE)</f>
        <v>42005</v>
      </c>
      <c r="E8" s="54" t="str">
        <f>IF(ISBLANK(VLOOKUP($A8,Data!$A$1:$BI$1000,9,FALSE)),"N/A",VLOOKUP($A8,Data!$A$1:$BI$1000,9,FALSE))</f>
        <v>N/A</v>
      </c>
      <c r="F8" s="54" t="str">
        <f>IF(ISBLANK(VLOOKUP($A8,Data!$A$1:$BI$1000,10,FALSE)),"N/A",VLOOKUP($A8,Data!$A$1:$BI$1000,10,FALSE))</f>
        <v>N/A</v>
      </c>
      <c r="G8" s="68"/>
      <c r="H8" s="50">
        <f>IF($H$6="First Area","",HLOOKUP($H$6,Data!$E$1:$BU$1000,A8,FALSE))</f>
        <v>349</v>
      </c>
      <c r="I8" s="49" t="str">
        <f>IF($H$6="First Area","",IF(E8="N/A","-",HLOOKUP($H$6&amp;"%",Data!$E$1:$BU$1000,A8,FALSE)))</f>
        <v>-</v>
      </c>
      <c r="J8" s="49" t="str">
        <f>IF($H$6="First Area","",IF(E8="N/A","-",IF($H$6="Edinburgh","-",IF($H$6="Scotland","-",HLOOKUP($H$6&amp;"Index",Data!$E$1:$BU$1000,A8,FALSE)))))</f>
        <v>-</v>
      </c>
      <c r="K8" s="68"/>
      <c r="L8" s="50">
        <f>IF($L$6="Second Area","",HLOOKUP($L$6,Data!$E$1:$BU$1000,A8,FALSE))</f>
        <v>1130</v>
      </c>
      <c r="M8" s="49" t="str">
        <f>IF($L$6="Second Area","",IF(E8="N/A","-",HLOOKUP($L$6&amp;"%",Data!$E$1:$BU$1000,A8,FALSE)))</f>
        <v>-</v>
      </c>
      <c r="N8" s="49" t="str">
        <f>IF($L$6="Second Area","",IF(E8="N/A","-",IF($L$6="Edinburgh","-",IF($L$6="Scotland","-",HLOOKUP($L$6&amp;"Index",Data!$E$1:$BU$1000,A8,FALSE)))))</f>
        <v>-</v>
      </c>
    </row>
    <row r="9" spans="1:14" x14ac:dyDescent="0.3">
      <c r="A9" s="173">
        <v>593</v>
      </c>
      <c r="B9" s="68" t="str">
        <f>VLOOKUP($A9,Data!$A$1:$BI$1000,2,FALSE)</f>
        <v>Sat. management, city</v>
      </c>
      <c r="C9" s="68" t="str">
        <f>VLOOKUP($A9,Data!$A$1:$BI$1000,3,FALSE)</f>
        <v>EPS</v>
      </c>
      <c r="D9" s="177">
        <f>VLOOKUP($A9,Data!$A$1:$BI$1000,4,FALSE)</f>
        <v>42005</v>
      </c>
      <c r="E9" s="48">
        <f>IF(ISBLANK(VLOOKUP($A9,Data!$A$1:$BI$1000,9,FALSE)),"N/A",VLOOKUP($A9,Data!$A$1:$BI$1000,9,FALSE))</f>
        <v>0.77310924369747902</v>
      </c>
      <c r="F9" s="48">
        <f>IF(ISBLANK(VLOOKUP($A9,Data!$A$1:$BI$1000,10,FALSE)),"N/A",VLOOKUP($A9,Data!$A$1:$BI$1000,10,FALSE))</f>
        <v>0.44571428571428573</v>
      </c>
      <c r="G9" s="68"/>
      <c r="H9" s="50">
        <f>IF($H$6="First Area","",HLOOKUP($H$6,Data!$E$1:$BU$1000,A9,FALSE))</f>
        <v>206</v>
      </c>
      <c r="I9" s="63">
        <f>IF($H$6="First Area","",IF(E9="N/A","-",HLOOKUP($H$6&amp;"%",Data!$E$1:$BU$1000,A9,FALSE)))</f>
        <v>0.5902578796561605</v>
      </c>
      <c r="J9" s="52">
        <f>IF($H$6="First Area","",IF(E9="N/A","-",IF($H$6="Edinburgh","-",IF($H$6="Scotland","-",HLOOKUP($H$6&amp;"Index",Data!$E$1:$BU$1000,A9,FALSE)))))</f>
        <v>0.88685770543471776</v>
      </c>
      <c r="K9" s="68"/>
      <c r="L9" s="50">
        <f>IF($L$6="Second Area","",HLOOKUP($L$6,Data!$E$1:$BU$1000,A9,FALSE))</f>
        <v>767</v>
      </c>
      <c r="M9" s="51">
        <f>IF($L$6="Second Area","",IF(E9="N/A","-",HLOOKUP($L$6&amp;"%",Data!$E$1:$BU$1000,A9,FALSE)))</f>
        <v>0.67876106194690267</v>
      </c>
      <c r="N9" s="52">
        <f>IF($L$6="Second Area","",IF(E9="N/A","-",IF($L$6="Edinburgh","-",IF($L$6="Scotland","-",HLOOKUP($L$6&amp;"Index",Data!$E$1:$BU$1000,A9,FALSE)))))</f>
        <v>1.019833023300462</v>
      </c>
    </row>
    <row r="10" spans="1:14" x14ac:dyDescent="0.3">
      <c r="A10" s="173">
        <v>594</v>
      </c>
      <c r="B10" s="68" t="str">
        <f>VLOOKUP($A10,Data!$A$1:$BI$1000,2,FALSE)</f>
        <v>Sat. management, n'hood</v>
      </c>
      <c r="C10" s="68" t="str">
        <f>VLOOKUP($A10,Data!$A$1:$BI$1000,3,FALSE)</f>
        <v>EPS</v>
      </c>
      <c r="D10" s="177">
        <f>VLOOKUP($A10,Data!$A$1:$BI$1000,4,FALSE)</f>
        <v>42005</v>
      </c>
      <c r="E10" s="48">
        <f>IF(ISBLANK(VLOOKUP($A10,Data!$A$1:$BI$1000,9,FALSE)),"N/A",VLOOKUP($A10,Data!$A$1:$BI$1000,9,FALSE))</f>
        <v>0.86861313868613144</v>
      </c>
      <c r="F10" s="48">
        <f>IF(ISBLANK(VLOOKUP($A10,Data!$A$1:$BI$1000,10,FALSE)),"N/A",VLOOKUP($A10,Data!$A$1:$BI$1000,10,FALSE))</f>
        <v>0.58857142857142852</v>
      </c>
      <c r="G10" s="68"/>
      <c r="H10" s="50">
        <f>IF($H$6="First Area","",HLOOKUP($H$6,Data!$E$1:$BU$1000,A10,FALSE))</f>
        <v>236</v>
      </c>
      <c r="I10" s="63">
        <f>IF($H$6="First Area","",IF(E10="N/A","-",HLOOKUP($H$6&amp;"%",Data!$E$1:$BU$1000,A10,FALSE)))</f>
        <v>0.67621776504297992</v>
      </c>
      <c r="J10" s="52">
        <f>IF($H$6="First Area","",IF(E10="N/A","-",IF($H$6="Edinburgh","-",IF($H$6="Scotland","-",HLOOKUP($H$6&amp;"Index",Data!$E$1:$BU$1000,A10,FALSE)))))</f>
        <v>0.89389116477824915</v>
      </c>
      <c r="K10" s="68"/>
      <c r="L10" s="50">
        <f>IF($L$6="Second Area","",HLOOKUP($L$6,Data!$E$1:$BU$1000,A10,FALSE))</f>
        <v>863</v>
      </c>
      <c r="M10" s="51">
        <f>IF($L$6="Second Area","",IF(E10="N/A","-",HLOOKUP($L$6&amp;"%",Data!$E$1:$BU$1000,A10,FALSE)))</f>
        <v>0.76371681415929205</v>
      </c>
      <c r="N10" s="52">
        <f>IF($L$6="Second Area","",IF(E10="N/A","-",IF($L$6="Edinburgh","-",IF($L$6="Scotland","-",HLOOKUP($L$6&amp;"Index",Data!$E$1:$BU$1000,A10,FALSE)))))</f>
        <v>1.0095560156219685</v>
      </c>
    </row>
    <row r="11" spans="1:14" x14ac:dyDescent="0.3">
      <c r="A11" s="173">
        <v>595</v>
      </c>
      <c r="B11" s="68" t="str">
        <f>VLOOKUP($A11,Data!$A$1:$BI$1000,2,FALSE)</f>
        <v>Sat. city as a place to live</v>
      </c>
      <c r="C11" s="68" t="str">
        <f>VLOOKUP($A11,Data!$A$1:$BI$1000,3,FALSE)</f>
        <v>EPS</v>
      </c>
      <c r="D11" s="177">
        <f>VLOOKUP($A11,Data!$A$1:$BI$1000,4,FALSE)</f>
        <v>42005</v>
      </c>
      <c r="E11" s="48">
        <f>IF(ISBLANK(VLOOKUP($A11,Data!$A$1:$BI$1000,9,FALSE)),"N/A",VLOOKUP($A11,Data!$A$1:$BI$1000,9,FALSE))</f>
        <v>0.97049180327868856</v>
      </c>
      <c r="F11" s="48">
        <f>IF(ISBLANK(VLOOKUP($A11,Data!$A$1:$BI$1000,10,FALSE)),"N/A",VLOOKUP($A11,Data!$A$1:$BI$1000,10,FALSE))</f>
        <v>0.62</v>
      </c>
      <c r="G11" s="68"/>
      <c r="H11" s="50">
        <f>IF($H$6="First Area","",HLOOKUP($H$6,Data!$E$1:$BU$1000,A11,FALSE))</f>
        <v>298</v>
      </c>
      <c r="I11" s="63">
        <f>IF($H$6="First Area","",IF(E11="N/A","-",HLOOKUP($H$6&amp;"%",Data!$E$1:$BU$1000,A11,FALSE)))</f>
        <v>0.85386819484240684</v>
      </c>
      <c r="J11" s="52">
        <f>IF($H$6="First Area","",IF(E11="N/A","-",IF($H$6="Edinburgh","-",IF($H$6="Scotland","-",HLOOKUP($H$6&amp;"Index",Data!$E$1:$BU$1000,A11,FALSE)))))</f>
        <v>0.9554747813465797</v>
      </c>
      <c r="K11" s="68"/>
      <c r="L11" s="50">
        <f>IF($L$6="Second Area","",HLOOKUP($L$6,Data!$E$1:$BU$1000,A11,FALSE))</f>
        <v>1026</v>
      </c>
      <c r="M11" s="51">
        <f>IF($L$6="Second Area","",IF(E11="N/A","-",HLOOKUP($L$6&amp;"%",Data!$E$1:$BU$1000,A11,FALSE)))</f>
        <v>0.90796460176991145</v>
      </c>
      <c r="N11" s="52">
        <f>IF($L$6="Second Area","",IF(E11="N/A","-",IF($L$6="Edinburgh","-",IF($L$6="Scotland","-",HLOOKUP($L$6&amp;"Index",Data!$E$1:$BU$1000,A11,FALSE)))))</f>
        <v>1.0160084244696062</v>
      </c>
    </row>
    <row r="12" spans="1:14" x14ac:dyDescent="0.3">
      <c r="A12" s="173">
        <v>596</v>
      </c>
      <c r="B12" s="68" t="str">
        <f>VLOOKUP($A12,Data!$A$1:$BI$1000,2,FALSE)</f>
        <v>Sat. n'hood as a place to live</v>
      </c>
      <c r="C12" s="68" t="str">
        <f>VLOOKUP($A12,Data!$A$1:$BI$1000,3,FALSE)</f>
        <v>EPS</v>
      </c>
      <c r="D12" s="177">
        <f>VLOOKUP($A12,Data!$A$1:$BI$1000,4,FALSE)</f>
        <v>42005</v>
      </c>
      <c r="E12" s="48">
        <f>IF(ISBLANK(VLOOKUP($A12,Data!$A$1:$BI$1000,9,FALSE)),"N/A",VLOOKUP($A12,Data!$A$1:$BI$1000,9,FALSE))</f>
        <v>0.9770491803278688</v>
      </c>
      <c r="F12" s="48">
        <f>IF(ISBLANK(VLOOKUP($A12,Data!$A$1:$BI$1000,10,FALSE)),"N/A",VLOOKUP($A12,Data!$A$1:$BI$1000,10,FALSE))</f>
        <v>0.70030581039755346</v>
      </c>
      <c r="G12" s="68"/>
      <c r="H12" s="50">
        <f>IF($H$6="First Area","",HLOOKUP($H$6,Data!$E$1:$BU$1000,A12,FALSE))</f>
        <v>267</v>
      </c>
      <c r="I12" s="63">
        <f>IF($H$6="First Area","",IF(E12="N/A","-",HLOOKUP($H$6&amp;"%",Data!$E$1:$BU$1000,A12,FALSE)))</f>
        <v>0.76504297994269344</v>
      </c>
      <c r="J12" s="52">
        <f>IF($H$6="First Area","",IF(E12="N/A","-",IF($H$6="Edinburgh","-",IF($H$6="Scotland","-",HLOOKUP($H$6&amp;"Index",Data!$E$1:$BU$1000,A12,FALSE)))))</f>
        <v>0.86840426848423125</v>
      </c>
      <c r="K12" s="68"/>
      <c r="L12" s="50">
        <f>IF($L$6="Second Area","",HLOOKUP($L$6,Data!$E$1:$BU$1000,A12,FALSE))</f>
        <v>978</v>
      </c>
      <c r="M12" s="51">
        <f>IF($L$6="Second Area","",IF(E12="N/A","-",HLOOKUP($L$6&amp;"%",Data!$E$1:$BU$1000,A12,FALSE)))</f>
        <v>0.86548672566371676</v>
      </c>
      <c r="N12" s="52">
        <f>IF($L$6="Second Area","",IF(E12="N/A","-",IF($L$6="Edinburgh","-",IF($L$6="Scotland","-",HLOOKUP($L$6&amp;"Index",Data!$E$1:$BU$1000,A12,FALSE)))))</f>
        <v>0.98241848704906942</v>
      </c>
    </row>
    <row r="13" spans="1:14" x14ac:dyDescent="0.3">
      <c r="A13" s="173"/>
    </row>
  </sheetData>
  <sheetProtection password="C7FF" sheet="1" objects="1" scenarios="1"/>
  <mergeCells count="5">
    <mergeCell ref="B2:N2"/>
    <mergeCell ref="B4:N4"/>
    <mergeCell ref="E6:F6"/>
    <mergeCell ref="H6:J6"/>
    <mergeCell ref="L6:N6"/>
  </mergeCells>
  <conditionalFormatting sqref="L8:N12 H8:J12">
    <cfRule type="containsBlanks" dxfId="1" priority="2">
      <formula>LEN(TRIM(H8))=0</formula>
    </cfRule>
  </conditionalFormatting>
  <pageMargins left="0.7" right="0.7" top="0.75" bottom="0.75" header="0.3" footer="0.3"/>
  <pageSetup paperSize="9"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249977111117893"/>
  </sheetPr>
  <dimension ref="A1:N22"/>
  <sheetViews>
    <sheetView zoomScaleNormal="100" zoomScaleSheetLayoutView="100" workbookViewId="0">
      <selection activeCell="D29" sqref="D29"/>
    </sheetView>
  </sheetViews>
  <sheetFormatPr defaultColWidth="9.1796875" defaultRowHeight="13" x14ac:dyDescent="0.3"/>
  <cols>
    <col min="1" max="1" width="1.7265625" style="19" customWidth="1"/>
    <col min="2" max="2" width="32.7265625" style="19" customWidth="1"/>
    <col min="3" max="3" width="15.7265625" style="19" customWidth="1"/>
    <col min="4" max="4" width="9.7265625" style="19" customWidth="1"/>
    <col min="5" max="6" width="7.7265625" style="19" customWidth="1"/>
    <col min="7" max="7" width="1.7265625" style="19" customWidth="1"/>
    <col min="8" max="8" width="8.7265625" style="19" customWidth="1"/>
    <col min="9" max="10" width="7.7265625" style="19" customWidth="1"/>
    <col min="11" max="11" width="1.7265625" style="19" customWidth="1"/>
    <col min="12" max="12" width="8.7265625" style="19" customWidth="1"/>
    <col min="13" max="14" width="7.7265625" style="19" customWidth="1"/>
    <col min="15" max="15" width="1.7265625" style="19" customWidth="1"/>
    <col min="16" max="16384" width="9.1796875" style="19"/>
  </cols>
  <sheetData>
    <row r="1" spans="1:14" ht="9" customHeight="1" x14ac:dyDescent="0.3"/>
    <row r="2" spans="1:14" ht="15.5" x14ac:dyDescent="0.3">
      <c r="B2" s="240" t="s">
        <v>301</v>
      </c>
      <c r="C2" s="240"/>
      <c r="D2" s="240"/>
      <c r="E2" s="240"/>
      <c r="F2" s="240"/>
      <c r="G2" s="240"/>
      <c r="H2" s="240"/>
      <c r="I2" s="240"/>
      <c r="J2" s="240"/>
      <c r="K2" s="240"/>
      <c r="L2" s="240"/>
      <c r="M2" s="240"/>
      <c r="N2" s="240"/>
    </row>
    <row r="3" spans="1:14" ht="9" customHeight="1" x14ac:dyDescent="0.3"/>
    <row r="4" spans="1:14" ht="51" customHeight="1" x14ac:dyDescent="0.3">
      <c r="B4" s="218" t="s">
        <v>307</v>
      </c>
      <c r="C4" s="223"/>
      <c r="D4" s="223"/>
      <c r="E4" s="223"/>
      <c r="F4" s="223"/>
      <c r="G4" s="223"/>
      <c r="H4" s="223"/>
      <c r="I4" s="223"/>
      <c r="J4" s="223"/>
      <c r="K4" s="223"/>
      <c r="L4" s="223"/>
      <c r="M4" s="223"/>
      <c r="N4" s="223"/>
    </row>
    <row r="5" spans="1:14" ht="9" customHeight="1" x14ac:dyDescent="0.3"/>
    <row r="6" spans="1:14" ht="45" customHeight="1" x14ac:dyDescent="0.35">
      <c r="E6" s="241" t="s">
        <v>238</v>
      </c>
      <c r="F6" s="241"/>
      <c r="G6" s="1"/>
      <c r="H6" s="242" t="str">
        <f>IF(ISBLANK(Selection!D9),"First Area",Selection!D9)</f>
        <v>Sighthill Gorgie</v>
      </c>
      <c r="I6" s="242"/>
      <c r="J6" s="242"/>
      <c r="K6" s="1"/>
      <c r="L6" s="243" t="str">
        <f>IF(ISBLANK(Selection!F9),"Second Area",Selection!F9)</f>
        <v>South West</v>
      </c>
      <c r="M6" s="243"/>
      <c r="N6" s="243"/>
    </row>
    <row r="7" spans="1:14" x14ac:dyDescent="0.3">
      <c r="A7" s="53"/>
      <c r="D7" s="20"/>
      <c r="E7" s="134" t="s">
        <v>146</v>
      </c>
      <c r="F7" s="134" t="s">
        <v>147</v>
      </c>
      <c r="G7" s="21"/>
      <c r="H7" s="46" t="s">
        <v>0</v>
      </c>
      <c r="I7" s="46" t="s">
        <v>144</v>
      </c>
      <c r="J7" s="46" t="s">
        <v>2</v>
      </c>
      <c r="K7" s="21"/>
      <c r="L7" s="22" t="s">
        <v>0</v>
      </c>
      <c r="M7" s="22" t="s">
        <v>144</v>
      </c>
      <c r="N7" s="22" t="s">
        <v>2</v>
      </c>
    </row>
    <row r="8" spans="1:14" x14ac:dyDescent="0.3">
      <c r="A8" s="53">
        <v>612</v>
      </c>
      <c r="B8" s="55" t="str">
        <f>VLOOKUP($A8,Data!$A$1:$BI$1000,2,FALSE)</f>
        <v>Number of datazones</v>
      </c>
      <c r="C8" s="55" t="str">
        <f>VLOOKUP($A8,Data!$A$1:$BI$1000,3,FALSE)</f>
        <v>SIMD</v>
      </c>
      <c r="D8" s="56">
        <f>VLOOKUP($A8,Data!$A$1:$BI$1000,4,FALSE)</f>
        <v>41122</v>
      </c>
      <c r="E8" s="54" t="str">
        <f>IF(ISBLANK(VLOOKUP($A8,Data!$A$1:$BI$1000,9,FALSE)),"N/A",VLOOKUP($A8,Data!$A$1:$BI$1000,9,FALSE))</f>
        <v>N/A</v>
      </c>
      <c r="F8" s="54" t="str">
        <f>IF(ISBLANK(VLOOKUP($A8,Data!$A$1:$BI$1000,10,FALSE)),"N/A",VLOOKUP($A8,Data!$A$1:$BI$1000,10,FALSE))</f>
        <v>N/A</v>
      </c>
      <c r="G8" s="23"/>
      <c r="H8" s="50">
        <f>IF($H$6="First Area","",HLOOKUP($H$6,Data!$E$1:$BU$1000,A8,FALSE))</f>
        <v>45</v>
      </c>
      <c r="I8" s="49" t="str">
        <f>IF($H$6="First Area","",IF(E8="N/A","-",HLOOKUP($H$6&amp;"%",Data!$E$1:$BU$1000,A8,FALSE)))</f>
        <v>-</v>
      </c>
      <c r="J8" s="49" t="str">
        <f>IF($H$6="First Area","",IF(E8="N/A","-",IF($H$6="Edinburgh","-",IF($H$6="Scotland","-",HLOOKUP($H$6&amp;"Index",Data!$E$1:$BU$1000,A8,FALSE)))))</f>
        <v>-</v>
      </c>
      <c r="K8" s="23"/>
      <c r="L8" s="50">
        <f>IF($L$6="Second Area","",HLOOKUP($L$6,Data!$E$1:$BU$1000,A8,FALSE))</f>
        <v>129</v>
      </c>
      <c r="M8" s="49" t="str">
        <f>IF($L$6="Second Area","",IF(E8="N/A","-",HLOOKUP($L$6&amp;"%",Data!$E$1:$BU$1000,A8,FALSE)))</f>
        <v>-</v>
      </c>
      <c r="N8" s="49" t="str">
        <f>IF($L$6="Second Area","",IF(E8="N/A","-",IF($L$6="Edinburgh","-",IF($L$6="Scotland","-",HLOOKUP($L$6&amp;"Index",Data!$E$1:$BU$1000,A8,FALSE)))))</f>
        <v>-</v>
      </c>
    </row>
    <row r="9" spans="1:14" x14ac:dyDescent="0.3">
      <c r="A9" s="53">
        <v>622</v>
      </c>
      <c r="B9" s="23" t="str">
        <f>VLOOKUP($A9,Data!$A$1:$BI$1000,2,FALSE)</f>
        <v>Deprived 15% overall</v>
      </c>
      <c r="C9" s="23" t="str">
        <f>VLOOKUP($A9,Data!$A$1:$BI$1000,3,FALSE)</f>
        <v>SIMD</v>
      </c>
      <c r="D9" s="47">
        <f>VLOOKUP($A9,Data!$A$1:$BI$1000,4,FALSE)</f>
        <v>41122</v>
      </c>
      <c r="E9" s="48">
        <f>IF(ISBLANK(VLOOKUP($A9,Data!$A$1:$BI$1000,9,FALSE)),"N/A",VLOOKUP($A9,Data!$A$1:$BI$1000,9,FALSE))</f>
        <v>0.34482758620689657</v>
      </c>
      <c r="F9" s="48">
        <f>IF(ISBLANK(VLOOKUP($A9,Data!$A$1:$BI$1000,10,FALSE)),"N/A",VLOOKUP($A9,Data!$A$1:$BI$1000,10,FALSE))</f>
        <v>0</v>
      </c>
      <c r="G9" s="23"/>
      <c r="H9" s="50">
        <f>IF($H$6="First Area","",HLOOKUP($H$6,Data!$E$1:$BU$1000,A9,FALSE))</f>
        <v>12</v>
      </c>
      <c r="I9" s="63">
        <f>IF($H$6="First Area","",IF(E9="N/A","-",HLOOKUP($H$6&amp;"%",Data!$E$1:$BU$1000,A9,FALSE)))</f>
        <v>0.26666666666666666</v>
      </c>
      <c r="J9" s="52">
        <f>IF($H$6="First Area","",IF(E9="N/A","-",IF($H$6="Edinburgh","-",IF($H$6="Scotland","-",HLOOKUP($H$6&amp;"Index",Data!$E$1:$BU$1000,A9,FALSE)))))</f>
        <v>2.7111111111111112</v>
      </c>
      <c r="K9" s="23"/>
      <c r="L9" s="50">
        <f>IF($L$6="Second Area","",HLOOKUP($L$6,Data!$E$1:$BU$1000,A9,FALSE))</f>
        <v>16</v>
      </c>
      <c r="M9" s="51">
        <f>IF($L$6="Second Area","",IF(E9="N/A","-",HLOOKUP($L$6&amp;"%",Data!$E$1:$BU$1000,A9,FALSE)))</f>
        <v>0.12403100775193798</v>
      </c>
      <c r="N9" s="52">
        <f>IF($L$6="Second Area","",IF(E9="N/A","-",IF($L$6="Edinburgh","-",IF($L$6="Scotland","-",HLOOKUP($L$6&amp;"Index",Data!$E$1:$BU$1000,A9,FALSE)))))</f>
        <v>1.2609819121447028</v>
      </c>
    </row>
    <row r="10" spans="1:14" ht="6" customHeight="1" x14ac:dyDescent="0.3">
      <c r="A10" s="53"/>
      <c r="B10" s="23"/>
      <c r="C10" s="23"/>
      <c r="D10" s="47"/>
      <c r="E10" s="57"/>
      <c r="F10" s="57"/>
      <c r="G10" s="23"/>
      <c r="H10" s="58"/>
      <c r="I10" s="126"/>
      <c r="J10" s="60"/>
      <c r="K10" s="23"/>
      <c r="L10" s="58"/>
      <c r="M10" s="59"/>
      <c r="N10" s="60"/>
    </row>
    <row r="11" spans="1:14" x14ac:dyDescent="0.3">
      <c r="A11" s="53">
        <v>613</v>
      </c>
      <c r="B11" s="23" t="str">
        <f>VLOOKUP($A11,Data!$A$1:$BI$1000,2,FALSE)</f>
        <v>Drive time accessibility deprived 15%</v>
      </c>
      <c r="C11" s="23" t="str">
        <f>VLOOKUP($A11,Data!$A$1:$BI$1000,3,FALSE)</f>
        <v>SIMD</v>
      </c>
      <c r="D11" s="47">
        <f>VLOOKUP($A11,Data!$A$1:$BI$1000,4,FALSE)</f>
        <v>41122</v>
      </c>
      <c r="E11" s="48">
        <f>IF(ISBLANK(VLOOKUP($A11,Data!$A$1:$BI$1000,9,FALSE)),"N/A",VLOOKUP($A11,Data!$A$1:$BI$1000,9,FALSE))</f>
        <v>0.16129032258064516</v>
      </c>
      <c r="F11" s="48">
        <f>IF(ISBLANK(VLOOKUP($A11,Data!$A$1:$BI$1000,10,FALSE)),"N/A",VLOOKUP($A11,Data!$A$1:$BI$1000,10,FALSE))</f>
        <v>0</v>
      </c>
      <c r="G11" s="23"/>
      <c r="H11" s="50">
        <f>IF($H$6="First Area","",HLOOKUP($H$6,Data!$E$1:$BU$1000,A11,FALSE))</f>
        <v>0</v>
      </c>
      <c r="I11" s="63">
        <f>IF($H$6="First Area","",IF(E11="N/A","-",HLOOKUP($H$6&amp;"%",Data!$E$1:$BU$1000,A11,FALSE)))</f>
        <v>0</v>
      </c>
      <c r="J11" s="52">
        <f>IF($H$6="First Area","",IF(E11="N/A","-",IF($H$6="Edinburgh","-",IF($H$6="Scotland","-",HLOOKUP($H$6&amp;"Index",Data!$E$1:$BU$1000,A11,FALSE)))))</f>
        <v>0</v>
      </c>
      <c r="K11" s="23"/>
      <c r="L11" s="50">
        <f>IF($L$6="Second Area","",HLOOKUP($L$6,Data!$E$1:$BU$1000,A11,FALSE))</f>
        <v>6</v>
      </c>
      <c r="M11" s="51">
        <f>IF($L$6="Second Area","",IF(E11="N/A","-",HLOOKUP($L$6&amp;"%",Data!$E$1:$BU$1000,A11,FALSE)))</f>
        <v>4.6511627906976744E-2</v>
      </c>
      <c r="N11" s="52">
        <f>IF($L$6="Second Area","",IF(E11="N/A","-",IF($L$6="Edinburgh","-",IF($L$6="Scotland","-",HLOOKUP($L$6&amp;"Index",Data!$E$1:$BU$1000,A11,FALSE)))))</f>
        <v>2.3213530655391121</v>
      </c>
    </row>
    <row r="12" spans="1:14" x14ac:dyDescent="0.3">
      <c r="A12" s="53">
        <v>614</v>
      </c>
      <c r="B12" s="23" t="str">
        <f>VLOOKUP($A12,Data!$A$1:$BI$1000,2,FALSE)</f>
        <v>Public transport deprived 15%</v>
      </c>
      <c r="C12" s="23" t="str">
        <f>VLOOKUP($A12,Data!$A$1:$BI$1000,3,FALSE)</f>
        <v>SIMD</v>
      </c>
      <c r="D12" s="47">
        <f>VLOOKUP($A12,Data!$A$1:$BI$1000,4,FALSE)</f>
        <v>41122</v>
      </c>
      <c r="E12" s="48">
        <f>IF(ISBLANK(VLOOKUP($A12,Data!$A$1:$BI$1000,9,FALSE)),"N/A",VLOOKUP($A12,Data!$A$1:$BI$1000,9,FALSE))</f>
        <v>6.4516129032258063E-2</v>
      </c>
      <c r="F12" s="48">
        <f>IF(ISBLANK(VLOOKUP($A12,Data!$A$1:$BI$1000,10,FALSE)),"N/A",VLOOKUP($A12,Data!$A$1:$BI$1000,10,FALSE))</f>
        <v>0</v>
      </c>
      <c r="G12" s="23"/>
      <c r="H12" s="50">
        <f>IF($H$6="First Area","",HLOOKUP($H$6,Data!$E$1:$BU$1000,A12,FALSE))</f>
        <v>0</v>
      </c>
      <c r="I12" s="63">
        <f>IF($H$6="First Area","",IF(E12="N/A","-",HLOOKUP($H$6&amp;"%",Data!$E$1:$BU$1000,A12,FALSE)))</f>
        <v>0</v>
      </c>
      <c r="J12" s="52">
        <f>IF($H$6="First Area","",IF(E12="N/A","-",IF($H$6="Edinburgh","-",IF($H$6="Scotland","-",HLOOKUP($H$6&amp;"Index",Data!$E$1:$BU$1000,A12,FALSE)))))</f>
        <v>0</v>
      </c>
      <c r="K12" s="23"/>
      <c r="L12" s="50">
        <f>IF($L$6="Second Area","",HLOOKUP($L$6,Data!$E$1:$BU$1000,A12,FALSE))</f>
        <v>2</v>
      </c>
      <c r="M12" s="51">
        <f>IF($L$6="Second Area","",IF(E12="N/A","-",HLOOKUP($L$6&amp;"%",Data!$E$1:$BU$1000,A12,FALSE)))</f>
        <v>1.5503875968992248E-2</v>
      </c>
      <c r="N12" s="52">
        <f>IF($L$6="Second Area","",IF(E12="N/A","-",IF($L$6="Edinburgh","-",IF($L$6="Scotland","-",HLOOKUP($L$6&amp;"Index",Data!$E$1:$BU$1000,A12,FALSE)))))</f>
        <v>2.1279069767441858</v>
      </c>
    </row>
    <row r="13" spans="1:14" x14ac:dyDescent="0.3">
      <c r="A13" s="53">
        <v>615</v>
      </c>
      <c r="B13" s="23" t="str">
        <f>VLOOKUP($A13,Data!$A$1:$BI$1000,2,FALSE)</f>
        <v>Accessibility deprived 15%</v>
      </c>
      <c r="C13" s="23" t="str">
        <f>VLOOKUP($A13,Data!$A$1:$BI$1000,3,FALSE)</f>
        <v>SIMD</v>
      </c>
      <c r="D13" s="47">
        <f>VLOOKUP($A13,Data!$A$1:$BI$1000,4,FALSE)</f>
        <v>41122</v>
      </c>
      <c r="E13" s="48">
        <f>IF(ISBLANK(VLOOKUP($A13,Data!$A$1:$BI$1000,9,FALSE)),"N/A",VLOOKUP($A13,Data!$A$1:$BI$1000,9,FALSE))</f>
        <v>0.16129032258064516</v>
      </c>
      <c r="F13" s="48">
        <f>IF(ISBLANK(VLOOKUP($A13,Data!$A$1:$BI$1000,10,FALSE)),"N/A",VLOOKUP($A13,Data!$A$1:$BI$1000,10,FALSE))</f>
        <v>0</v>
      </c>
      <c r="G13" s="23"/>
      <c r="H13" s="50">
        <f>IF($H$6="First Area","",HLOOKUP($H$6,Data!$E$1:$BU$1000,A13,FALSE))</f>
        <v>0</v>
      </c>
      <c r="I13" s="63">
        <f>IF($H$6="First Area","",IF(E13="N/A","-",HLOOKUP($H$6&amp;"%",Data!$E$1:$BU$1000,A13,FALSE)))</f>
        <v>0</v>
      </c>
      <c r="J13" s="52">
        <f>IF($H$6="First Area","",IF(E13="N/A","-",IF($H$6="Edinburgh","-",IF($H$6="Scotland","-",HLOOKUP($H$6&amp;"Index",Data!$E$1:$BU$1000,A13,FALSE)))))</f>
        <v>0</v>
      </c>
      <c r="K13" s="23"/>
      <c r="L13" s="50">
        <f>IF($L$6="Second Area","",HLOOKUP($L$6,Data!$E$1:$BU$1000,A13,FALSE))</f>
        <v>2</v>
      </c>
      <c r="M13" s="51">
        <f>IF($L$6="Second Area","",IF(E13="N/A","-",HLOOKUP($L$6&amp;"%",Data!$E$1:$BU$1000,A13,FALSE)))</f>
        <v>1.5503875968992248E-2</v>
      </c>
      <c r="N13" s="52">
        <f>IF($L$6="Second Area","",IF(E13="N/A","-",IF($L$6="Edinburgh","-",IF($L$6="Scotland","-",HLOOKUP($L$6&amp;"Index",Data!$E$1:$BU$1000,A13,FALSE)))))</f>
        <v>1.2159468438538206</v>
      </c>
    </row>
    <row r="14" spans="1:14" ht="6" customHeight="1" x14ac:dyDescent="0.3">
      <c r="A14" s="53"/>
      <c r="B14" s="23"/>
      <c r="C14" s="23"/>
      <c r="D14" s="47"/>
      <c r="E14" s="57"/>
      <c r="F14" s="57"/>
      <c r="G14" s="23"/>
      <c r="H14" s="58"/>
      <c r="I14" s="126"/>
      <c r="J14" s="60"/>
      <c r="K14" s="23"/>
      <c r="L14" s="58"/>
      <c r="M14" s="59"/>
      <c r="N14" s="60"/>
    </row>
    <row r="15" spans="1:14" x14ac:dyDescent="0.3">
      <c r="A15" s="53">
        <v>621</v>
      </c>
      <c r="B15" s="23" t="str">
        <f>VLOOKUP($A15,Data!$A$1:$BI$1000,2,FALSE)</f>
        <v>Income deprived 15%</v>
      </c>
      <c r="C15" s="23" t="str">
        <f>VLOOKUP($A15,Data!$A$1:$BI$1000,3,FALSE)</f>
        <v>SIMD</v>
      </c>
      <c r="D15" s="47">
        <f>VLOOKUP($A15,Data!$A$1:$BI$1000,4,FALSE)</f>
        <v>41122</v>
      </c>
      <c r="E15" s="48">
        <f>IF(ISBLANK(VLOOKUP($A15,Data!$A$1:$BI$1000,9,FALSE)),"N/A",VLOOKUP($A15,Data!$A$1:$BI$1000,9,FALSE))</f>
        <v>0.31034482758620691</v>
      </c>
      <c r="F15" s="48">
        <f>IF(ISBLANK(VLOOKUP($A15,Data!$A$1:$BI$1000,10,FALSE)),"N/A",VLOOKUP($A15,Data!$A$1:$BI$1000,10,FALSE))</f>
        <v>0</v>
      </c>
      <c r="G15" s="23"/>
      <c r="H15" s="50">
        <f>IF($H$6="First Area","",HLOOKUP($H$6,Data!$E$1:$BU$1000,A15,FALSE))</f>
        <v>12</v>
      </c>
      <c r="I15" s="63">
        <f>IF($H$6="First Area","",IF(E15="N/A","-",HLOOKUP($H$6&amp;"%",Data!$E$1:$BU$1000,A15,FALSE)))</f>
        <v>0.26666666666666666</v>
      </c>
      <c r="J15" s="52">
        <f>IF($H$6="First Area","",IF(E15="N/A","-",IF($H$6="Edinburgh","-",IF($H$6="Scotland","-",HLOOKUP($H$6&amp;"Index",Data!$E$1:$BU$1000,A15,FALSE)))))</f>
        <v>2.9279999999999999</v>
      </c>
      <c r="K15" s="23"/>
      <c r="L15" s="50">
        <f>IF($L$6="Second Area","",HLOOKUP($L$6,Data!$E$1:$BU$1000,A15,FALSE))</f>
        <v>17</v>
      </c>
      <c r="M15" s="51">
        <f>IF($L$6="Second Area","",IF(E15="N/A","-",HLOOKUP($L$6&amp;"%",Data!$E$1:$BU$1000,A15,FALSE)))</f>
        <v>0.13178294573643412</v>
      </c>
      <c r="N15" s="52">
        <f>IF($L$6="Second Area","",IF(E15="N/A","-",IF($L$6="Edinburgh","-",IF($L$6="Scotland","-",HLOOKUP($L$6&amp;"Index",Data!$E$1:$BU$1000,A15,FALSE)))))</f>
        <v>1.4469767441860468</v>
      </c>
    </row>
    <row r="16" spans="1:14" x14ac:dyDescent="0.3">
      <c r="A16" s="53">
        <v>617</v>
      </c>
      <c r="B16" s="23" t="str">
        <f>VLOOKUP($A16,Data!$A$1:$BI$1000,2,FALSE)</f>
        <v>Education deprived 15%</v>
      </c>
      <c r="C16" s="23" t="str">
        <f>VLOOKUP($A16,Data!$A$1:$BI$1000,3,FALSE)</f>
        <v>SIMD</v>
      </c>
      <c r="D16" s="47">
        <f>VLOOKUP($A16,Data!$A$1:$BI$1000,4,FALSE)</f>
        <v>41122</v>
      </c>
      <c r="E16" s="48">
        <f>IF(ISBLANK(VLOOKUP($A16,Data!$A$1:$BI$1000,9,FALSE)),"N/A",VLOOKUP($A16,Data!$A$1:$BI$1000,9,FALSE))</f>
        <v>0.42857142857142855</v>
      </c>
      <c r="F16" s="48">
        <f>IF(ISBLANK(VLOOKUP($A16,Data!$A$1:$BI$1000,10,FALSE)),"N/A",VLOOKUP($A16,Data!$A$1:$BI$1000,10,FALSE))</f>
        <v>0</v>
      </c>
      <c r="G16" s="23"/>
      <c r="H16" s="50">
        <f>IF($H$6="First Area","",HLOOKUP($H$6,Data!$E$1:$BU$1000,A16,FALSE))</f>
        <v>16</v>
      </c>
      <c r="I16" s="63">
        <f>IF($H$6="First Area","",IF(E16="N/A","-",HLOOKUP($H$6&amp;"%",Data!$E$1:$BU$1000,A16,FALSE)))</f>
        <v>0.35555555555555557</v>
      </c>
      <c r="J16" s="52">
        <f>IF($H$6="First Area","",IF(E16="N/A","-",IF($H$6="Edinburgh","-",IF($H$6="Scotland","-",HLOOKUP($H$6&amp;"Index",Data!$E$1:$BU$1000,A16,FALSE)))))</f>
        <v>2.502564102564103</v>
      </c>
      <c r="K16" s="23"/>
      <c r="L16" s="50">
        <f>IF($L$6="Second Area","",HLOOKUP($L$6,Data!$E$1:$BU$1000,A16,FALSE))</f>
        <v>20</v>
      </c>
      <c r="M16" s="51">
        <f>IF($L$6="Second Area","",IF(E16="N/A","-",HLOOKUP($L$6&amp;"%",Data!$E$1:$BU$1000,A16,FALSE)))</f>
        <v>0.15503875968992248</v>
      </c>
      <c r="N16" s="52">
        <f>IF($L$6="Second Area","",IF(E16="N/A","-",IF($L$6="Edinburgh","-",IF($L$6="Scotland","-",HLOOKUP($L$6&amp;"Index",Data!$E$1:$BU$1000,A16,FALSE)))))</f>
        <v>1.0912343470483006</v>
      </c>
    </row>
    <row r="17" spans="1:14" x14ac:dyDescent="0.3">
      <c r="A17" s="53">
        <v>618</v>
      </c>
      <c r="B17" s="23" t="str">
        <f>VLOOKUP($A17,Data!$A$1:$BI$1000,2,FALSE)</f>
        <v>Employment deprived 15%</v>
      </c>
      <c r="C17" s="23" t="str">
        <f>VLOOKUP($A17,Data!$A$1:$BI$1000,3,FALSE)</f>
        <v>SIMD</v>
      </c>
      <c r="D17" s="47">
        <f>VLOOKUP($A17,Data!$A$1:$BI$1000,4,FALSE)</f>
        <v>41122</v>
      </c>
      <c r="E17" s="48">
        <f>IF(ISBLANK(VLOOKUP($A17,Data!$A$1:$BI$1000,9,FALSE)),"N/A",VLOOKUP($A17,Data!$A$1:$BI$1000,9,FALSE))</f>
        <v>0.31428571428571428</v>
      </c>
      <c r="F17" s="48">
        <f>IF(ISBLANK(VLOOKUP($A17,Data!$A$1:$BI$1000,10,FALSE)),"N/A",VLOOKUP($A17,Data!$A$1:$BI$1000,10,FALSE))</f>
        <v>0</v>
      </c>
      <c r="G17" s="23"/>
      <c r="H17" s="50">
        <f>IF($H$6="First Area","",HLOOKUP($H$6,Data!$E$1:$BU$1000,A17,FALSE))</f>
        <v>10</v>
      </c>
      <c r="I17" s="63">
        <f>IF($H$6="First Area","",IF(E17="N/A","-",HLOOKUP($H$6&amp;"%",Data!$E$1:$BU$1000,A17,FALSE)))</f>
        <v>0.22222222222222221</v>
      </c>
      <c r="J17" s="52">
        <f>IF($H$6="First Area","",IF(E17="N/A","-",IF($H$6="Edinburgh","-",IF($H$6="Scotland","-",HLOOKUP($H$6&amp;"Index",Data!$E$1:$BU$1000,A17,FALSE)))))</f>
        <v>2.652173913043478</v>
      </c>
      <c r="K17" s="23"/>
      <c r="L17" s="50">
        <f>IF($L$6="Second Area","",HLOOKUP($L$6,Data!$E$1:$BU$1000,A17,FALSE))</f>
        <v>13</v>
      </c>
      <c r="M17" s="51">
        <f>IF($L$6="Second Area","",IF(E17="N/A","-",HLOOKUP($L$6&amp;"%",Data!$E$1:$BU$1000,A17,FALSE)))</f>
        <v>0.10077519379844961</v>
      </c>
      <c r="N17" s="52">
        <f>IF($L$6="Second Area","",IF(E17="N/A","-",IF($L$6="Edinburgh","-",IF($L$6="Scotland","-",HLOOKUP($L$6&amp;"Index",Data!$E$1:$BU$1000,A17,FALSE)))))</f>
        <v>1.2027300303336703</v>
      </c>
    </row>
    <row r="18" spans="1:14" ht="6" customHeight="1" x14ac:dyDescent="0.3">
      <c r="A18" s="53"/>
      <c r="B18" s="23"/>
      <c r="C18" s="23"/>
      <c r="D18" s="47"/>
      <c r="E18" s="57"/>
      <c r="F18" s="57"/>
      <c r="G18" s="23"/>
      <c r="H18" s="58"/>
      <c r="I18" s="126"/>
      <c r="J18" s="60"/>
      <c r="K18" s="23"/>
      <c r="L18" s="58"/>
      <c r="M18" s="59"/>
      <c r="N18" s="60"/>
    </row>
    <row r="19" spans="1:14" x14ac:dyDescent="0.3">
      <c r="A19" s="53">
        <v>619</v>
      </c>
      <c r="B19" s="23" t="str">
        <f>VLOOKUP($A19,Data!$A$1:$BI$1000,2,FALSE)</f>
        <v>Health deprived 15%</v>
      </c>
      <c r="C19" s="23" t="str">
        <f>VLOOKUP($A19,Data!$A$1:$BI$1000,3,FALSE)</f>
        <v>SIMD</v>
      </c>
      <c r="D19" s="47">
        <f>VLOOKUP($A19,Data!$A$1:$BI$1000,4,FALSE)</f>
        <v>41122</v>
      </c>
      <c r="E19" s="48">
        <f>IF(ISBLANK(VLOOKUP($A19,Data!$A$1:$BI$1000,9,FALSE)),"N/A",VLOOKUP($A19,Data!$A$1:$BI$1000,9,FALSE))</f>
        <v>0.34285714285714286</v>
      </c>
      <c r="F19" s="48">
        <f>IF(ISBLANK(VLOOKUP($A19,Data!$A$1:$BI$1000,10,FALSE)),"N/A",VLOOKUP($A19,Data!$A$1:$BI$1000,10,FALSE))</f>
        <v>0</v>
      </c>
      <c r="G19" s="23"/>
      <c r="H19" s="50">
        <f>IF($H$6="First Area","",HLOOKUP($H$6,Data!$E$1:$BU$1000,A19,FALSE))</f>
        <v>9</v>
      </c>
      <c r="I19" s="63">
        <f>IF($H$6="First Area","",IF(E19="N/A","-",HLOOKUP($H$6&amp;"%",Data!$E$1:$BU$1000,A19,FALSE)))</f>
        <v>0.2</v>
      </c>
      <c r="J19" s="52">
        <f>IF($H$6="First Area","",IF(E19="N/A","-",IF($H$6="Edinburgh","-",IF($H$6="Scotland","-",HLOOKUP($H$6&amp;"Index",Data!$E$1:$BU$1000,A19,FALSE)))))</f>
        <v>2.3361702127659574</v>
      </c>
      <c r="K19" s="23"/>
      <c r="L19" s="50">
        <f>IF($L$6="Second Area","",HLOOKUP($L$6,Data!$E$1:$BU$1000,A19,FALSE))</f>
        <v>12</v>
      </c>
      <c r="M19" s="51">
        <f>IF($L$6="Second Area","",IF(E19="N/A","-",HLOOKUP($L$6&amp;"%",Data!$E$1:$BU$1000,A19,FALSE)))</f>
        <v>9.3023255813953487E-2</v>
      </c>
      <c r="N19" s="52">
        <f>IF($L$6="Second Area","",IF(E19="N/A","-",IF($L$6="Edinburgh","-",IF($L$6="Scotland","-",HLOOKUP($L$6&amp;"Index",Data!$E$1:$BU$1000,A19,FALSE)))))</f>
        <v>1.086590796635329</v>
      </c>
    </row>
    <row r="20" spans="1:14" x14ac:dyDescent="0.3">
      <c r="A20" s="53">
        <v>620</v>
      </c>
      <c r="B20" s="23" t="str">
        <f>VLOOKUP($A20,Data!$A$1:$BI$1000,2,FALSE)</f>
        <v>Housing deprived 15%</v>
      </c>
      <c r="C20" s="23" t="str">
        <f>VLOOKUP($A20,Data!$A$1:$BI$1000,3,FALSE)</f>
        <v>SIMD</v>
      </c>
      <c r="D20" s="47">
        <f>VLOOKUP($A20,Data!$A$1:$BI$1000,4,FALSE)</f>
        <v>41122</v>
      </c>
      <c r="E20" s="48">
        <f>IF(ISBLANK(VLOOKUP($A20,Data!$A$1:$BI$1000,9,FALSE)),"N/A",VLOOKUP($A20,Data!$A$1:$BI$1000,9,FALSE))</f>
        <v>0.87096774193548387</v>
      </c>
      <c r="F20" s="48">
        <f>IF(ISBLANK(VLOOKUP($A20,Data!$A$1:$BI$1000,10,FALSE)),"N/A",VLOOKUP($A20,Data!$A$1:$BI$1000,10,FALSE))</f>
        <v>0</v>
      </c>
      <c r="G20" s="23"/>
      <c r="H20" s="50">
        <f>IF($H$6="First Area","",HLOOKUP($H$6,Data!$E$1:$BU$1000,A20,FALSE))</f>
        <v>15</v>
      </c>
      <c r="I20" s="63">
        <f>IF($H$6="First Area","",IF(E20="N/A","-",HLOOKUP($H$6&amp;"%",Data!$E$1:$BU$1000,A20,FALSE)))</f>
        <v>0.33333333333333331</v>
      </c>
      <c r="J20" s="52">
        <f>IF($H$6="First Area","",IF(E20="N/A","-",IF($H$6="Edinburgh","-",IF($H$6="Scotland","-",HLOOKUP($H$6&amp;"Index",Data!$E$1:$BU$1000,A20,FALSE)))))</f>
        <v>1.0338983050847457</v>
      </c>
      <c r="K20" s="23"/>
      <c r="L20" s="50">
        <f>IF($L$6="Second Area","",HLOOKUP($L$6,Data!$E$1:$BU$1000,A20,FALSE))</f>
        <v>31</v>
      </c>
      <c r="M20" s="51">
        <f>IF($L$6="Second Area","",IF(E20="N/A","-",HLOOKUP($L$6&amp;"%",Data!$E$1:$BU$1000,A20,FALSE)))</f>
        <v>0.24031007751937986</v>
      </c>
      <c r="N20" s="52">
        <f>IF($L$6="Second Area","",IF(E20="N/A","-",IF($L$6="Edinburgh","-",IF($L$6="Scotland","-",HLOOKUP($L$6&amp;"Index",Data!$E$1:$BU$1000,A20,FALSE)))))</f>
        <v>0.74536854552621201</v>
      </c>
    </row>
    <row r="21" spans="1:14" x14ac:dyDescent="0.3">
      <c r="A21" s="53">
        <v>616</v>
      </c>
      <c r="B21" s="23" t="str">
        <f>VLOOKUP($A21,Data!$A$1:$BI$1000,2,FALSE)</f>
        <v>Crime deprived 15%</v>
      </c>
      <c r="C21" s="23" t="str">
        <f>VLOOKUP($A21,Data!$A$1:$BI$1000,3,FALSE)</f>
        <v>SIMD</v>
      </c>
      <c r="D21" s="47">
        <f>VLOOKUP($A21,Data!$A$1:$BI$1000,4,FALSE)</f>
        <v>41122</v>
      </c>
      <c r="E21" s="48">
        <f>IF(ISBLANK(VLOOKUP($A21,Data!$A$1:$BI$1000,9,FALSE)),"N/A",VLOOKUP($A21,Data!$A$1:$BI$1000,9,FALSE))</f>
        <v>0.43478260869565216</v>
      </c>
      <c r="F21" s="48">
        <f>IF(ISBLANK(VLOOKUP($A21,Data!$A$1:$BI$1000,10,FALSE)),"N/A",VLOOKUP($A21,Data!$A$1:$BI$1000,10,FALSE))</f>
        <v>0</v>
      </c>
      <c r="G21" s="23"/>
      <c r="H21" s="50">
        <f>IF($H$6="First Area","",HLOOKUP($H$6,Data!$E$1:$BU$1000,A21,FALSE))</f>
        <v>10</v>
      </c>
      <c r="I21" s="63">
        <f>IF($H$6="First Area","",IF(E21="N/A","-",HLOOKUP($H$6&amp;"%",Data!$E$1:$BU$1000,A21,FALSE)))</f>
        <v>0.22222222222222221</v>
      </c>
      <c r="J21" s="52">
        <f>IF($H$6="First Area","",IF(E21="N/A","-",IF($H$6="Edinburgh","-",IF($H$6="Scotland","-",HLOOKUP($H$6&amp;"Index",Data!$E$1:$BU$1000,A21,FALSE)))))</f>
        <v>1.4352941176470588</v>
      </c>
      <c r="K21" s="23"/>
      <c r="L21" s="50">
        <f>IF($L$6="Second Area","",HLOOKUP($L$6,Data!$E$1:$BU$1000,A21,FALSE))</f>
        <v>17</v>
      </c>
      <c r="M21" s="51">
        <f>IF($L$6="Second Area","",IF(E21="N/A","-",HLOOKUP($L$6&amp;"%",Data!$E$1:$BU$1000,A21,FALSE)))</f>
        <v>0.13178294573643412</v>
      </c>
      <c r="N21" s="52">
        <f>IF($L$6="Second Area","",IF(E21="N/A","-",IF($L$6="Edinburgh","-",IF($L$6="Scotland","-",HLOOKUP($L$6&amp;"Index",Data!$E$1:$BU$1000,A21,FALSE)))))</f>
        <v>0.85116279069767453</v>
      </c>
    </row>
    <row r="22" spans="1:14" ht="6" customHeight="1" x14ac:dyDescent="0.3"/>
  </sheetData>
  <sheetProtection password="C7FF" sheet="1" objects="1" scenarios="1"/>
  <mergeCells count="5">
    <mergeCell ref="B2:N2"/>
    <mergeCell ref="B4:N4"/>
    <mergeCell ref="E6:F6"/>
    <mergeCell ref="H6:J6"/>
    <mergeCell ref="L6:N6"/>
  </mergeCells>
  <conditionalFormatting sqref="L8:N21 H8:J21">
    <cfRule type="containsBlanks" dxfId="0" priority="3">
      <formula>LEN(TRIM(H8))=0</formula>
    </cfRule>
  </conditionalFormatting>
  <pageMargins left="0.7" right="0.7" top="0.75" bottom="0.75" header="0.3" footer="0.3"/>
  <pageSetup paperSize="9" orientation="landscape"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A1:DF1000"/>
  <sheetViews>
    <sheetView tabSelected="1" workbookViewId="0">
      <pane xSplit="4" ySplit="1" topLeftCell="BX2" activePane="bottomRight" state="frozen"/>
      <selection pane="topRight" activeCell="D1" sqref="D1"/>
      <selection pane="bottomLeft" activeCell="A3" sqref="A3"/>
      <selection pane="bottomRight" activeCell="C2" sqref="C2"/>
    </sheetView>
  </sheetViews>
  <sheetFormatPr defaultColWidth="9.1796875" defaultRowHeight="13" x14ac:dyDescent="0.3"/>
  <cols>
    <col min="1" max="1" width="4.81640625" style="3" customWidth="1"/>
    <col min="2" max="2" width="37.26953125" style="3" customWidth="1"/>
    <col min="3" max="3" width="20.7265625" style="3" customWidth="1"/>
    <col min="4" max="5" width="12" style="2" customWidth="1"/>
    <col min="6" max="6" width="10.7265625" style="3" customWidth="1"/>
    <col min="7" max="10" width="10.7265625" style="15" customWidth="1"/>
    <col min="11" max="11" width="10.7265625" style="3" customWidth="1"/>
    <col min="12" max="13" width="10.7265625" style="15" customWidth="1"/>
    <col min="14" max="14" width="10.7265625" style="3" customWidth="1"/>
    <col min="15" max="16" width="10.7265625" style="15" customWidth="1"/>
    <col min="17" max="17" width="10.7265625" style="3" customWidth="1"/>
    <col min="18" max="19" width="10.7265625" style="15" customWidth="1"/>
    <col min="20" max="20" width="10.7265625" style="3" customWidth="1"/>
    <col min="21" max="22" width="10.7265625" style="15" customWidth="1"/>
    <col min="23" max="23" width="10.7265625" style="3" customWidth="1"/>
    <col min="24" max="25" width="10.7265625" style="15" customWidth="1"/>
    <col min="26" max="26" width="10.7265625" style="3" customWidth="1"/>
    <col min="27" max="28" width="10.7265625" style="15" customWidth="1"/>
    <col min="29" max="29" width="10.7265625" style="3" customWidth="1"/>
    <col min="30" max="31" width="10.7265625" style="15" customWidth="1"/>
    <col min="32" max="32" width="10.7265625" style="3" customWidth="1"/>
    <col min="33" max="34" width="10.7265625" style="15" customWidth="1"/>
    <col min="35" max="35" width="10.7265625" style="3" customWidth="1"/>
    <col min="36" max="37" width="10.7265625" style="15" customWidth="1"/>
    <col min="38" max="38" width="10.7265625" style="3" customWidth="1"/>
    <col min="39" max="40" width="10.7265625" style="15" customWidth="1"/>
    <col min="41" max="41" width="10.7265625" style="3" customWidth="1"/>
    <col min="42" max="43" width="10.7265625" style="15" customWidth="1"/>
    <col min="44" max="44" width="10.7265625" style="3" customWidth="1"/>
    <col min="45" max="46" width="10.7265625" style="15" customWidth="1"/>
    <col min="47" max="47" width="10.7265625" style="3" customWidth="1"/>
    <col min="48" max="49" width="10.7265625" style="15" customWidth="1"/>
    <col min="50" max="50" width="10.7265625" style="3" customWidth="1"/>
    <col min="51" max="52" width="10.7265625" style="15" customWidth="1"/>
    <col min="53" max="53" width="10.7265625" style="3" customWidth="1"/>
    <col min="54" max="55" width="10.7265625" style="15" customWidth="1"/>
    <col min="56" max="56" width="10.7265625" style="3" customWidth="1"/>
    <col min="57" max="58" width="10.7265625" style="15" customWidth="1"/>
    <col min="59" max="59" width="10.7265625" style="3" customWidth="1"/>
    <col min="60" max="73" width="10.7265625" style="15" customWidth="1"/>
    <col min="74" max="74" width="12" style="3" bestFit="1" customWidth="1"/>
    <col min="75" max="78" width="9.1796875" style="3"/>
    <col min="79" max="79" width="9.1796875" style="3" customWidth="1"/>
    <col min="80" max="16384" width="9.1796875" style="3"/>
  </cols>
  <sheetData>
    <row r="1" spans="1:90" x14ac:dyDescent="0.3">
      <c r="A1" s="3" t="s">
        <v>228</v>
      </c>
      <c r="B1" s="4" t="s">
        <v>10</v>
      </c>
      <c r="C1" s="4" t="s">
        <v>13</v>
      </c>
      <c r="D1" s="5" t="s">
        <v>1</v>
      </c>
      <c r="E1" s="5" t="s">
        <v>145</v>
      </c>
      <c r="F1" s="4" t="s">
        <v>12</v>
      </c>
      <c r="G1" s="16" t="str">
        <f>F1&amp;"%"</f>
        <v>Edinburgh%</v>
      </c>
      <c r="H1" s="16" t="str">
        <f>F1&amp;"index"</f>
        <v>Edinburghindex</v>
      </c>
      <c r="I1" s="16" t="s">
        <v>146</v>
      </c>
      <c r="J1" s="16" t="s">
        <v>147</v>
      </c>
      <c r="K1" s="4" t="s">
        <v>11</v>
      </c>
      <c r="L1" s="16" t="str">
        <f>K1&amp;"%"</f>
        <v>Almond%</v>
      </c>
      <c r="M1" s="16" t="str">
        <f>K1&amp;"index"</f>
        <v>Almondindex</v>
      </c>
      <c r="N1" s="4" t="s">
        <v>128</v>
      </c>
      <c r="O1" s="16" t="str">
        <f>N1&amp;"%"</f>
        <v>Pentland Hills%</v>
      </c>
      <c r="P1" s="16" t="str">
        <f>N1&amp;"index"</f>
        <v>Pentland Hillsindex</v>
      </c>
      <c r="Q1" s="4" t="s">
        <v>129</v>
      </c>
      <c r="R1" s="16" t="str">
        <f>Q1&amp;"%"</f>
        <v>Drum Brae Gyle%</v>
      </c>
      <c r="S1" s="16" t="str">
        <f>Q1&amp;"index"</f>
        <v>Drum Brae Gyleindex</v>
      </c>
      <c r="T1" s="4" t="s">
        <v>130</v>
      </c>
      <c r="U1" s="16" t="str">
        <f>T1&amp;"%"</f>
        <v>Forth%</v>
      </c>
      <c r="V1" s="16" t="str">
        <f>T1&amp;"index"</f>
        <v>Forthindex</v>
      </c>
      <c r="W1" s="4" t="s">
        <v>131</v>
      </c>
      <c r="X1" s="16" t="str">
        <f>W1&amp;"%"</f>
        <v>Inverleith%</v>
      </c>
      <c r="Y1" s="16" t="str">
        <f>W1&amp;"index"</f>
        <v>Inverleithindex</v>
      </c>
      <c r="Z1" s="4" t="s">
        <v>132</v>
      </c>
      <c r="AA1" s="16" t="str">
        <f>Z1&amp;"%"</f>
        <v>Corstorphine Murrayfield%</v>
      </c>
      <c r="AB1" s="16" t="str">
        <f>Z1&amp;"index"</f>
        <v>Corstorphine Murrayfieldindex</v>
      </c>
      <c r="AC1" s="4" t="s">
        <v>133</v>
      </c>
      <c r="AD1" s="16" t="str">
        <f>AC1&amp;"%"</f>
        <v>Sighthill Gorgie%</v>
      </c>
      <c r="AE1" s="16" t="str">
        <f>AC1&amp;"index"</f>
        <v>Sighthill Gorgieindex</v>
      </c>
      <c r="AF1" s="4" t="s">
        <v>134</v>
      </c>
      <c r="AG1" s="16" t="str">
        <f>AF1&amp;"%"</f>
        <v>Colinton Fairmilehead%</v>
      </c>
      <c r="AH1" s="16" t="str">
        <f>AF1&amp;"index"</f>
        <v>Colinton Fairmileheadindex</v>
      </c>
      <c r="AI1" s="4" t="s">
        <v>135</v>
      </c>
      <c r="AJ1" s="16" t="str">
        <f>AI1&amp;"%"</f>
        <v>Fountainbridge Craiglockhart%</v>
      </c>
      <c r="AK1" s="16" t="str">
        <f>AI1&amp;"index"</f>
        <v>Fountainbridge Craiglockhartindex</v>
      </c>
      <c r="AL1" s="4" t="s">
        <v>136</v>
      </c>
      <c r="AM1" s="16" t="str">
        <f>AL1&amp;"%"</f>
        <v>Meadows Morningside%</v>
      </c>
      <c r="AN1" s="16" t="str">
        <f>AL1&amp;"index"</f>
        <v>Meadows Morningsideindex</v>
      </c>
      <c r="AO1" s="4" t="s">
        <v>137</v>
      </c>
      <c r="AP1" s="16" t="str">
        <f>AO1&amp;"%"</f>
        <v>City Centre%</v>
      </c>
      <c r="AQ1" s="16" t="str">
        <f>AO1&amp;"index"</f>
        <v>City Centreindex</v>
      </c>
      <c r="AR1" s="4" t="s">
        <v>138</v>
      </c>
      <c r="AS1" s="16" t="str">
        <f>AR1&amp;"%"</f>
        <v>Leith Walk%</v>
      </c>
      <c r="AT1" s="16" t="str">
        <f>AR1&amp;"index"</f>
        <v>Leith Walkindex</v>
      </c>
      <c r="AU1" s="4" t="s">
        <v>139</v>
      </c>
      <c r="AV1" s="16" t="str">
        <f>AU1&amp;"%"</f>
        <v>Leith %</v>
      </c>
      <c r="AW1" s="16" t="str">
        <f>AU1&amp;"index"</f>
        <v>Leith index</v>
      </c>
      <c r="AX1" s="4" t="s">
        <v>140</v>
      </c>
      <c r="AY1" s="16" t="str">
        <f>AX1&amp;"%"</f>
        <v>Craigentinny Duddingston%</v>
      </c>
      <c r="AZ1" s="16" t="str">
        <f>AX1&amp;"index"</f>
        <v>Craigentinny Duddingstonindex</v>
      </c>
      <c r="BA1" s="4" t="s">
        <v>141</v>
      </c>
      <c r="BB1" s="16" t="str">
        <f>BA1&amp;"%"</f>
        <v>Southside Newington%</v>
      </c>
      <c r="BC1" s="16" t="str">
        <f>BA1&amp;"index"</f>
        <v>Southside Newingtonindex</v>
      </c>
      <c r="BD1" s="4" t="s">
        <v>142</v>
      </c>
      <c r="BE1" s="16" t="str">
        <f>BD1&amp;"%"</f>
        <v>Liberton Gilmerton%</v>
      </c>
      <c r="BF1" s="16" t="str">
        <f>BD1&amp;"index"</f>
        <v>Liberton Gilmertonindex</v>
      </c>
      <c r="BG1" s="4" t="s">
        <v>143</v>
      </c>
      <c r="BH1" s="16" t="str">
        <f>BG1&amp;"%"</f>
        <v>Portobello Craigmillar%</v>
      </c>
      <c r="BI1" s="16" t="str">
        <f>BG1&amp;"index"</f>
        <v>Portobello Craigmillarindex</v>
      </c>
      <c r="BJ1" s="75" t="s">
        <v>265</v>
      </c>
      <c r="BK1" s="76" t="str">
        <f>BJ1&amp;"%"</f>
        <v>North West%</v>
      </c>
      <c r="BL1" s="76" t="str">
        <f>BJ1&amp;"index"</f>
        <v>North Westindex</v>
      </c>
      <c r="BM1" s="75" t="s">
        <v>259</v>
      </c>
      <c r="BN1" s="76" t="str">
        <f>BM1&amp;"%"</f>
        <v>Leith and East%</v>
      </c>
      <c r="BO1" s="76" t="str">
        <f>BM1&amp;"index"</f>
        <v>Leith and Eastindex</v>
      </c>
      <c r="BP1" s="75" t="s">
        <v>260</v>
      </c>
      <c r="BQ1" s="76" t="str">
        <f>BP1&amp;"%"</f>
        <v>City Centre and South%</v>
      </c>
      <c r="BR1" s="76" t="str">
        <f>BP1&amp;"index"</f>
        <v>City Centre and Southindex</v>
      </c>
      <c r="BS1" s="75" t="s">
        <v>261</v>
      </c>
      <c r="BT1" s="76" t="str">
        <f>BS1&amp;"%"</f>
        <v>South West%</v>
      </c>
      <c r="BU1" s="76" t="str">
        <f>BS1&amp;"index"</f>
        <v>South Westindex</v>
      </c>
      <c r="BV1" s="15" t="str">
        <f t="shared" ref="BV1" si="0">L1</f>
        <v>Almond%</v>
      </c>
      <c r="BW1" s="15" t="str">
        <f t="shared" ref="BW1" si="1">O1</f>
        <v>Pentland Hills%</v>
      </c>
      <c r="BX1" s="15" t="str">
        <f t="shared" ref="BX1" si="2">R1</f>
        <v>Drum Brae Gyle%</v>
      </c>
      <c r="BY1" s="15" t="str">
        <f t="shared" ref="BY1" si="3">U1</f>
        <v>Forth%</v>
      </c>
      <c r="BZ1" s="15" t="str">
        <f t="shared" ref="BZ1" si="4">X1</f>
        <v>Inverleith%</v>
      </c>
      <c r="CA1" s="15" t="str">
        <f>AA1</f>
        <v>Corstorphine Murrayfield%</v>
      </c>
      <c r="CB1" s="15" t="str">
        <f t="shared" ref="CB1" si="5">AD1</f>
        <v>Sighthill Gorgie%</v>
      </c>
      <c r="CC1" s="15" t="str">
        <f t="shared" ref="CC1" si="6">AG1</f>
        <v>Colinton Fairmilehead%</v>
      </c>
      <c r="CD1" s="15" t="str">
        <f t="shared" ref="CD1" si="7">AJ1</f>
        <v>Fountainbridge Craiglockhart%</v>
      </c>
      <c r="CE1" s="15" t="str">
        <f t="shared" ref="CE1" si="8">AM1</f>
        <v>Meadows Morningside%</v>
      </c>
      <c r="CF1" s="15" t="str">
        <f t="shared" ref="CF1" si="9">AP1</f>
        <v>City Centre%</v>
      </c>
      <c r="CG1" s="15" t="str">
        <f t="shared" ref="CG1" si="10">AS1</f>
        <v>Leith Walk%</v>
      </c>
      <c r="CH1" s="15" t="str">
        <f>AV1</f>
        <v>Leith %</v>
      </c>
      <c r="CI1" s="15" t="str">
        <f t="shared" ref="CI1" si="11">AY1</f>
        <v>Craigentinny Duddingston%</v>
      </c>
      <c r="CJ1" s="15" t="str">
        <f t="shared" ref="CJ1" si="12">BB1</f>
        <v>Southside Newington%</v>
      </c>
      <c r="CK1" s="15" t="str">
        <f t="shared" ref="CK1" si="13">BE1</f>
        <v>Liberton Gilmerton%</v>
      </c>
      <c r="CL1" s="15" t="str">
        <f t="shared" ref="CL1" si="14">BH1</f>
        <v>Portobello Craigmillar%</v>
      </c>
    </row>
    <row r="2" spans="1:90" x14ac:dyDescent="0.3">
      <c r="A2" s="3">
        <v>2</v>
      </c>
      <c r="B2" s="4" t="s">
        <v>224</v>
      </c>
      <c r="C2" s="3" t="s">
        <v>14</v>
      </c>
      <c r="D2" s="6">
        <v>40603</v>
      </c>
      <c r="E2" s="27">
        <v>5295403</v>
      </c>
      <c r="F2" s="7">
        <v>476626</v>
      </c>
      <c r="K2" s="7">
        <v>25016</v>
      </c>
      <c r="N2" s="7">
        <v>23715</v>
      </c>
      <c r="Q2" s="7">
        <v>22221</v>
      </c>
      <c r="T2" s="7">
        <v>33211</v>
      </c>
      <c r="W2" s="7">
        <v>31112</v>
      </c>
      <c r="Z2" s="7">
        <v>22967</v>
      </c>
      <c r="AC2" s="7">
        <v>37298</v>
      </c>
      <c r="AF2" s="7">
        <v>24238</v>
      </c>
      <c r="AI2" s="7">
        <v>23994</v>
      </c>
      <c r="AL2" s="7">
        <v>34165</v>
      </c>
      <c r="AO2" s="7">
        <v>24150</v>
      </c>
      <c r="AR2" s="7">
        <v>31867</v>
      </c>
      <c r="AU2" s="7">
        <v>24931</v>
      </c>
      <c r="AX2" s="7">
        <v>25746</v>
      </c>
      <c r="BA2" s="7">
        <v>33223</v>
      </c>
      <c r="BD2" s="7">
        <v>33392</v>
      </c>
      <c r="BG2" s="7">
        <v>25380</v>
      </c>
      <c r="BJ2" s="7">
        <f>K2+T2+W2+Z2+Q2</f>
        <v>134527</v>
      </c>
      <c r="BM2" s="7">
        <f>BG2+AU2+AR2+AX2</f>
        <v>107924</v>
      </c>
      <c r="BP2" s="7">
        <f>BA2+AO2+AL2+BD2</f>
        <v>124930</v>
      </c>
      <c r="BS2" s="7">
        <f>AI2+AF2+AC2+N2</f>
        <v>109245</v>
      </c>
      <c r="BV2" s="15"/>
      <c r="BW2" s="15"/>
      <c r="BX2" s="15"/>
      <c r="BY2" s="15"/>
      <c r="BZ2" s="15"/>
      <c r="CA2" s="15"/>
      <c r="CB2" s="15"/>
      <c r="CC2" s="15"/>
      <c r="CD2" s="15"/>
      <c r="CE2" s="15"/>
      <c r="CF2" s="15"/>
      <c r="CG2" s="15"/>
      <c r="CH2" s="15"/>
      <c r="CI2" s="15"/>
      <c r="CJ2" s="15"/>
      <c r="CK2" s="15"/>
      <c r="CL2" s="15"/>
    </row>
    <row r="3" spans="1:90" x14ac:dyDescent="0.3">
      <c r="A3" s="3">
        <v>3</v>
      </c>
      <c r="B3" s="3" t="s">
        <v>225</v>
      </c>
      <c r="C3" s="3" t="s">
        <v>14</v>
      </c>
      <c r="D3" s="6">
        <v>40603</v>
      </c>
      <c r="E3" s="27">
        <v>2567444</v>
      </c>
      <c r="F3" s="7">
        <v>232364</v>
      </c>
      <c r="G3" s="17">
        <f>F3/F$2</f>
        <v>0.48751851556566367</v>
      </c>
      <c r="H3" s="17"/>
      <c r="I3" s="17">
        <f>LARGE(BV3:CL3,1)</f>
        <v>0.51407582175987987</v>
      </c>
      <c r="J3" s="17">
        <f>SMALL(BV3:CL3,1)</f>
        <v>0.47111072408237908</v>
      </c>
      <c r="K3" s="7">
        <v>12117</v>
      </c>
      <c r="L3" s="17">
        <f>K3/K$2</f>
        <v>0.48437000319795331</v>
      </c>
      <c r="M3" s="25">
        <f>L3/$G3</f>
        <v>0.99354175838007475</v>
      </c>
      <c r="N3" s="7">
        <v>11778</v>
      </c>
      <c r="O3" s="17">
        <f>N3/N$2</f>
        <v>0.49664769133459835</v>
      </c>
      <c r="P3" s="25">
        <f>O3/$G3</f>
        <v>1.0187258031796846</v>
      </c>
      <c r="Q3" s="7">
        <v>10694</v>
      </c>
      <c r="R3" s="17">
        <f>Q3/Q$2</f>
        <v>0.48125646910580083</v>
      </c>
      <c r="S3" s="25">
        <f>R3/$G3</f>
        <v>0.98715526434396639</v>
      </c>
      <c r="T3" s="7">
        <v>16035</v>
      </c>
      <c r="U3" s="17">
        <f>T3/T$2</f>
        <v>0.48282195658065097</v>
      </c>
      <c r="V3" s="25">
        <f>U3/$G3</f>
        <v>0.99036639874166965</v>
      </c>
      <c r="W3" s="7">
        <v>14873</v>
      </c>
      <c r="X3" s="17">
        <f>W3/W$2</f>
        <v>0.47804705579840578</v>
      </c>
      <c r="Y3" s="25">
        <f>X3/$G3</f>
        <v>0.98057210246411208</v>
      </c>
      <c r="Z3" s="7">
        <v>10820</v>
      </c>
      <c r="AA3" s="17">
        <f>Z3/Z$2</f>
        <v>0.47111072408237908</v>
      </c>
      <c r="AB3" s="25">
        <f>AA3/$G3</f>
        <v>0.96634427009557422</v>
      </c>
      <c r="AC3" s="7">
        <v>19174</v>
      </c>
      <c r="AD3" s="17">
        <f>AC3/AC$2</f>
        <v>0.51407582175987987</v>
      </c>
      <c r="AE3" s="25">
        <f>AD3/$G3</f>
        <v>1.0544744565514645</v>
      </c>
      <c r="AF3" s="7">
        <v>11738</v>
      </c>
      <c r="AG3" s="17">
        <f>AF3/AF$2</f>
        <v>0.48428088126083008</v>
      </c>
      <c r="AH3" s="25">
        <f>AG3/$G3</f>
        <v>0.99335895109321748</v>
      </c>
      <c r="AI3" s="7">
        <v>11833</v>
      </c>
      <c r="AJ3" s="17">
        <f>AI3/AI$2</f>
        <v>0.49316495790614318</v>
      </c>
      <c r="AK3" s="25">
        <f>AJ3/$G3</f>
        <v>1.0115820059345397</v>
      </c>
      <c r="AL3" s="7">
        <v>16236</v>
      </c>
      <c r="AM3" s="17">
        <f>AL3/AL$2</f>
        <v>0.47522318161861554</v>
      </c>
      <c r="AN3" s="25">
        <f>AM3/$G3</f>
        <v>0.97477976004094546</v>
      </c>
      <c r="AO3" s="7">
        <v>12346</v>
      </c>
      <c r="AP3" s="17">
        <f>AO3/AO$2</f>
        <v>0.51122153209109733</v>
      </c>
      <c r="AQ3" s="25">
        <f>AP3/$G3</f>
        <v>1.0486197257511978</v>
      </c>
      <c r="AR3" s="7">
        <v>15939</v>
      </c>
      <c r="AS3" s="17">
        <f>AR3/AR$2</f>
        <v>0.50017259233690026</v>
      </c>
      <c r="AT3" s="25">
        <f>AS3/$G3</f>
        <v>1.025956094727098</v>
      </c>
      <c r="AU3" s="7">
        <v>12573</v>
      </c>
      <c r="AV3" s="17">
        <f>AU3/AU$2</f>
        <v>0.50431190084633593</v>
      </c>
      <c r="AW3" s="25">
        <f>AV3/$G3</f>
        <v>1.0344466614999988</v>
      </c>
      <c r="AX3" s="7">
        <v>12413</v>
      </c>
      <c r="AY3" s="17">
        <f>AX3/AX$2</f>
        <v>0.4821331468966053</v>
      </c>
      <c r="AZ3" s="25">
        <f>AY3/$G3</f>
        <v>0.98895350946248728</v>
      </c>
      <c r="BA3" s="7">
        <v>15845</v>
      </c>
      <c r="BB3" s="17">
        <f>BA3/BA$2</f>
        <v>0.47692863377780453</v>
      </c>
      <c r="BC3" s="25">
        <f>BB3/$G3</f>
        <v>0.97827799057934905</v>
      </c>
      <c r="BD3" s="7">
        <v>15875</v>
      </c>
      <c r="BE3" s="17">
        <f>BD3/BD$2</f>
        <v>0.47541327264015332</v>
      </c>
      <c r="BF3" s="25">
        <f>BE3/$G3</f>
        <v>0.97516967553229283</v>
      </c>
      <c r="BG3" s="7">
        <v>12075</v>
      </c>
      <c r="BH3" s="17">
        <f>BG3/BG$2</f>
        <v>0.47576832151300236</v>
      </c>
      <c r="BI3" s="25">
        <f>BH3/$G3</f>
        <v>0.97589795325203665</v>
      </c>
      <c r="BJ3" s="7">
        <f>K3+T3+W3+Z3+Q3</f>
        <v>64539</v>
      </c>
      <c r="BK3" s="17">
        <f>BJ3/BJ$2</f>
        <v>0.47974755996937418</v>
      </c>
      <c r="BL3" s="25">
        <f>BK3/$G3</f>
        <v>0.98406018366856707</v>
      </c>
      <c r="BM3" s="7">
        <f>BG3+AU3+AR3+AX3</f>
        <v>53000</v>
      </c>
      <c r="BN3" s="17">
        <f>BM3/BM$2</f>
        <v>0.49108632000296504</v>
      </c>
      <c r="BO3" s="25">
        <f>BN3/$G3</f>
        <v>1.0073182952511284</v>
      </c>
      <c r="BP3" s="7">
        <f>BA3+AO3+AL3+BD3</f>
        <v>60302</v>
      </c>
      <c r="BQ3" s="17">
        <f>BP3/BP$2</f>
        <v>0.48268630433042503</v>
      </c>
      <c r="BR3" s="25">
        <f>BQ3/$G3</f>
        <v>0.99008814828369773</v>
      </c>
      <c r="BS3" s="7">
        <f>AI3+AF3+AC3+N3</f>
        <v>54523</v>
      </c>
      <c r="BT3" s="17">
        <f>BS3/BS$2</f>
        <v>0.49908920316719302</v>
      </c>
      <c r="BU3" s="25">
        <f>BT3/$G3</f>
        <v>1.0237338423713076</v>
      </c>
      <c r="BV3" s="15">
        <f>L3</f>
        <v>0.48437000319795331</v>
      </c>
      <c r="BW3" s="15">
        <f>O3</f>
        <v>0.49664769133459835</v>
      </c>
      <c r="BX3" s="15">
        <f>R3</f>
        <v>0.48125646910580083</v>
      </c>
      <c r="BY3" s="15">
        <f>U3</f>
        <v>0.48282195658065097</v>
      </c>
      <c r="BZ3" s="15">
        <f>X3</f>
        <v>0.47804705579840578</v>
      </c>
      <c r="CA3" s="15">
        <f t="shared" ref="CA3:CA17" si="15">AA3</f>
        <v>0.47111072408237908</v>
      </c>
      <c r="CB3" s="15">
        <f>AD3</f>
        <v>0.51407582175987987</v>
      </c>
      <c r="CC3" s="15">
        <f>AG3</f>
        <v>0.48428088126083008</v>
      </c>
      <c r="CD3" s="15">
        <f>AJ3</f>
        <v>0.49316495790614318</v>
      </c>
      <c r="CE3" s="15">
        <f>AM3</f>
        <v>0.47522318161861554</v>
      </c>
      <c r="CF3" s="15">
        <f>AP3</f>
        <v>0.51122153209109733</v>
      </c>
      <c r="CG3" s="15">
        <f>AS3</f>
        <v>0.50017259233690026</v>
      </c>
      <c r="CH3" s="15">
        <f t="shared" ref="CH3:CH17" si="16">AV3</f>
        <v>0.50431190084633593</v>
      </c>
      <c r="CI3" s="15">
        <f>AY3</f>
        <v>0.4821331468966053</v>
      </c>
      <c r="CJ3" s="15">
        <f>BB3</f>
        <v>0.47692863377780453</v>
      </c>
      <c r="CK3" s="15">
        <f>BE3</f>
        <v>0.47541327264015332</v>
      </c>
      <c r="CL3" s="15">
        <f>BH3</f>
        <v>0.47576832151300236</v>
      </c>
    </row>
    <row r="4" spans="1:90" x14ac:dyDescent="0.3">
      <c r="A4" s="3">
        <v>4</v>
      </c>
      <c r="B4" s="3" t="s">
        <v>226</v>
      </c>
      <c r="C4" s="3" t="s">
        <v>14</v>
      </c>
      <c r="D4" s="6">
        <v>40603</v>
      </c>
      <c r="E4" s="27">
        <v>2727959</v>
      </c>
      <c r="F4" s="7">
        <v>244262</v>
      </c>
      <c r="G4" s="17">
        <f t="shared" ref="G4:BH17" si="17">F4/F$2</f>
        <v>0.51248148443433639</v>
      </c>
      <c r="H4" s="17"/>
      <c r="I4" s="17">
        <f t="shared" ref="I4:I151" si="18">LARGE(BV4:CL4,1)</f>
        <v>0.52888927591762092</v>
      </c>
      <c r="J4" s="17">
        <f t="shared" ref="J4:J151" si="19">SMALL(BV4:CL4,1)</f>
        <v>0.48592417824012013</v>
      </c>
      <c r="K4" s="7">
        <v>12899</v>
      </c>
      <c r="L4" s="17">
        <f t="shared" si="17"/>
        <v>0.51562999680204669</v>
      </c>
      <c r="M4" s="25">
        <f t="shared" ref="M4:M151" si="20">L4/$G4</f>
        <v>1.0061436607240271</v>
      </c>
      <c r="N4" s="7">
        <v>11937</v>
      </c>
      <c r="O4" s="17">
        <f t="shared" si="17"/>
        <v>0.50335230866540159</v>
      </c>
      <c r="P4" s="25">
        <f t="shared" ref="P4:P151" si="21">O4/$G4</f>
        <v>0.9821863305383387</v>
      </c>
      <c r="Q4" s="7">
        <v>11527</v>
      </c>
      <c r="R4" s="17">
        <f t="shared" si="17"/>
        <v>0.51874353089419922</v>
      </c>
      <c r="S4" s="25">
        <f t="shared" ref="S4:S151" si="22">R4/$G4</f>
        <v>1.0122190686884516</v>
      </c>
      <c r="T4" s="7">
        <v>17176</v>
      </c>
      <c r="U4" s="17">
        <f t="shared" si="17"/>
        <v>0.51717804341934903</v>
      </c>
      <c r="V4" s="25">
        <f t="shared" ref="V4:V151" si="23">U4/$G4</f>
        <v>1.0091643486207049</v>
      </c>
      <c r="W4" s="7">
        <v>16239</v>
      </c>
      <c r="X4" s="17">
        <f t="shared" si="17"/>
        <v>0.52195294420159422</v>
      </c>
      <c r="Y4" s="25">
        <f t="shared" ref="Y4:Y151" si="24">X4/$G4</f>
        <v>1.0184815648075798</v>
      </c>
      <c r="Z4" s="7">
        <v>12147</v>
      </c>
      <c r="AA4" s="17">
        <f t="shared" si="17"/>
        <v>0.52888927591762092</v>
      </c>
      <c r="AB4" s="25">
        <f t="shared" ref="AB4:AB151" si="25">AA4/$G4</f>
        <v>1.0320163595791076</v>
      </c>
      <c r="AC4" s="7">
        <v>18124</v>
      </c>
      <c r="AD4" s="17">
        <f t="shared" si="17"/>
        <v>0.48592417824012013</v>
      </c>
      <c r="AE4" s="25">
        <f t="shared" ref="AE4:AE151" si="26">AD4/$G4</f>
        <v>0.94817899377666393</v>
      </c>
      <c r="AF4" s="7">
        <v>12500</v>
      </c>
      <c r="AG4" s="17">
        <f t="shared" si="17"/>
        <v>0.51571911873916987</v>
      </c>
      <c r="AH4" s="25">
        <f t="shared" ref="AH4:AH151" si="27">AG4/$G4</f>
        <v>1.0063175634694532</v>
      </c>
      <c r="AI4" s="7">
        <v>12161</v>
      </c>
      <c r="AJ4" s="17">
        <f t="shared" si="17"/>
        <v>0.50683504209385677</v>
      </c>
      <c r="AK4" s="25">
        <f t="shared" ref="AK4:AK151" si="28">AJ4/$G4</f>
        <v>0.98898215347875051</v>
      </c>
      <c r="AL4" s="7">
        <v>17929</v>
      </c>
      <c r="AM4" s="17">
        <f t="shared" si="17"/>
        <v>0.52477681838138446</v>
      </c>
      <c r="AN4" s="25">
        <f t="shared" ref="AN4:AN151" si="29">AM4/$G4</f>
        <v>1.0239917622792154</v>
      </c>
      <c r="AO4" s="7">
        <v>11804</v>
      </c>
      <c r="AP4" s="17">
        <f t="shared" si="17"/>
        <v>0.48877846790890267</v>
      </c>
      <c r="AQ4" s="25">
        <f t="shared" ref="AQ4:AQ151" si="30">AP4/$G4</f>
        <v>0.95374854068806703</v>
      </c>
      <c r="AR4" s="7">
        <v>15928</v>
      </c>
      <c r="AS4" s="17">
        <f t="shared" si="17"/>
        <v>0.49982740766309974</v>
      </c>
      <c r="AT4" s="25">
        <f t="shared" ref="AT4:AT151" si="31">AS4/$G4</f>
        <v>0.97530822643240689</v>
      </c>
      <c r="AU4" s="7">
        <v>12358</v>
      </c>
      <c r="AV4" s="17">
        <f t="shared" si="17"/>
        <v>0.49568809915366413</v>
      </c>
      <c r="AW4" s="25">
        <f t="shared" ref="AW4:AW151" si="32">AV4/$G4</f>
        <v>0.96723123509679898</v>
      </c>
      <c r="AX4" s="7">
        <v>13333</v>
      </c>
      <c r="AY4" s="17">
        <f t="shared" si="17"/>
        <v>0.51786685310339475</v>
      </c>
      <c r="AZ4" s="25">
        <f t="shared" ref="AZ4:AZ151" si="33">AY4/$G4</f>
        <v>1.0105084160747828</v>
      </c>
      <c r="BA4" s="7">
        <v>17378</v>
      </c>
      <c r="BB4" s="17">
        <f t="shared" si="17"/>
        <v>0.52307136622219552</v>
      </c>
      <c r="BC4" s="25">
        <f t="shared" ref="BC4:BC151" si="34">BB4/$G4</f>
        <v>1.020663930521408</v>
      </c>
      <c r="BD4" s="7">
        <v>17517</v>
      </c>
      <c r="BE4" s="17">
        <f t="shared" si="17"/>
        <v>0.52458672735984668</v>
      </c>
      <c r="BF4" s="25">
        <f t="shared" ref="BF4:BF151" si="35">BE4/$G4</f>
        <v>1.0236208395682271</v>
      </c>
      <c r="BG4" s="7">
        <v>13305</v>
      </c>
      <c r="BH4" s="17">
        <f t="shared" si="17"/>
        <v>0.52423167848699759</v>
      </c>
      <c r="BI4" s="25">
        <f t="shared" ref="BI4:BI151" si="36">BH4/$G4</f>
        <v>1.0229280362501891</v>
      </c>
      <c r="BJ4" s="7">
        <f t="shared" ref="BJ4:BJ17" si="37">K4+T4+W4+Z4+Q4</f>
        <v>69988</v>
      </c>
      <c r="BK4" s="17">
        <f t="shared" ref="BK4:BK17" si="38">BJ4/BJ$2</f>
        <v>0.52025244003062587</v>
      </c>
      <c r="BL4" s="25">
        <f t="shared" ref="BL4:BL17" si="39">BK4/$G4</f>
        <v>1.0151633880097479</v>
      </c>
      <c r="BM4" s="7">
        <f t="shared" ref="BM4:BM17" si="40">BG4+AU4+AR4+AX4</f>
        <v>54924</v>
      </c>
      <c r="BN4" s="17">
        <f t="shared" ref="BN4:BN17" si="41">BM4/BM$2</f>
        <v>0.50891367999703496</v>
      </c>
      <c r="BO4" s="25">
        <f t="shared" ref="BO4:BO17" si="42">BN4/$G4</f>
        <v>0.99303817885003309</v>
      </c>
      <c r="BP4" s="7">
        <f t="shared" ref="BP4:BP17" si="43">BA4+AO4+AL4+BD4</f>
        <v>64628</v>
      </c>
      <c r="BQ4" s="17">
        <f t="shared" ref="BQ4:BQ17" si="44">BP4/BP$2</f>
        <v>0.51731369566957497</v>
      </c>
      <c r="BR4" s="25">
        <f t="shared" ref="BR4:BR17" si="45">BQ4/$G4</f>
        <v>1.0094290455011701</v>
      </c>
      <c r="BS4" s="7">
        <f t="shared" ref="BS4:BS17" si="46">AI4+AF4+AC4+N4</f>
        <v>54722</v>
      </c>
      <c r="BT4" s="17">
        <f t="shared" ref="BT4:BT17" si="47">BS4/BS$2</f>
        <v>0.50091079683280704</v>
      </c>
      <c r="BU4" s="25">
        <f t="shared" ref="BU4:BU17" si="48">BT4/$G4</f>
        <v>0.97742223289432439</v>
      </c>
      <c r="BV4" s="15">
        <f t="shared" ref="BV4:BV151" si="49">L4</f>
        <v>0.51562999680204669</v>
      </c>
      <c r="BW4" s="15">
        <f t="shared" ref="BW4:BW151" si="50">O4</f>
        <v>0.50335230866540159</v>
      </c>
      <c r="BX4" s="15">
        <f t="shared" ref="BX4:BX151" si="51">R4</f>
        <v>0.51874353089419922</v>
      </c>
      <c r="BY4" s="15">
        <f t="shared" ref="BY4:BY151" si="52">U4</f>
        <v>0.51717804341934903</v>
      </c>
      <c r="BZ4" s="15">
        <f t="shared" ref="BZ4:BZ151" si="53">X4</f>
        <v>0.52195294420159422</v>
      </c>
      <c r="CA4" s="15">
        <f t="shared" si="15"/>
        <v>0.52888927591762092</v>
      </c>
      <c r="CB4" s="15">
        <f t="shared" ref="CB4:CB151" si="54">AD4</f>
        <v>0.48592417824012013</v>
      </c>
      <c r="CC4" s="15">
        <f t="shared" ref="CC4:CC151" si="55">AG4</f>
        <v>0.51571911873916987</v>
      </c>
      <c r="CD4" s="15">
        <f t="shared" ref="CD4:CD151" si="56">AJ4</f>
        <v>0.50683504209385677</v>
      </c>
      <c r="CE4" s="15">
        <f t="shared" ref="CE4:CE151" si="57">AM4</f>
        <v>0.52477681838138446</v>
      </c>
      <c r="CF4" s="15">
        <f t="shared" ref="CF4:CF151" si="58">AP4</f>
        <v>0.48877846790890267</v>
      </c>
      <c r="CG4" s="15">
        <f t="shared" ref="CG4:CG151" si="59">AS4</f>
        <v>0.49982740766309974</v>
      </c>
      <c r="CH4" s="15">
        <f t="shared" si="16"/>
        <v>0.49568809915366413</v>
      </c>
      <c r="CI4" s="15">
        <f t="shared" ref="CI4:CI151" si="60">AY4</f>
        <v>0.51786685310339475</v>
      </c>
      <c r="CJ4" s="15">
        <f t="shared" ref="CJ4:CJ151" si="61">BB4</f>
        <v>0.52307136622219552</v>
      </c>
      <c r="CK4" s="15">
        <f t="shared" ref="CK4:CK151" si="62">BE4</f>
        <v>0.52458672735984668</v>
      </c>
      <c r="CL4" s="15">
        <f t="shared" ref="CL4:CL151" si="63">BH4</f>
        <v>0.52423167848699759</v>
      </c>
    </row>
    <row r="5" spans="1:90" x14ac:dyDescent="0.3">
      <c r="A5" s="3">
        <v>5</v>
      </c>
      <c r="B5" s="8" t="s">
        <v>229</v>
      </c>
      <c r="C5" s="3" t="s">
        <v>14</v>
      </c>
      <c r="D5" s="6">
        <v>40603</v>
      </c>
      <c r="E5" s="27"/>
      <c r="F5" s="7">
        <v>26163</v>
      </c>
      <c r="G5" s="17">
        <f t="shared" si="17"/>
        <v>5.4892095689282584E-2</v>
      </c>
      <c r="H5" s="17"/>
      <c r="I5" s="17">
        <f t="shared" si="18"/>
        <v>7.8317424949564909E-2</v>
      </c>
      <c r="J5" s="17">
        <f t="shared" si="19"/>
        <v>2.7122153209109733E-2</v>
      </c>
      <c r="K5" s="3">
        <v>1499</v>
      </c>
      <c r="L5" s="17">
        <f t="shared" si="17"/>
        <v>5.9921650143907899E-2</v>
      </c>
      <c r="M5" s="25">
        <f t="shared" si="20"/>
        <v>1.0916262057673143</v>
      </c>
      <c r="N5" s="7">
        <v>1261</v>
      </c>
      <c r="O5" s="17">
        <f t="shared" si="17"/>
        <v>5.3173097195867595E-2</v>
      </c>
      <c r="P5" s="25">
        <f t="shared" si="21"/>
        <v>0.96868404327017499</v>
      </c>
      <c r="Q5" s="7">
        <v>1273</v>
      </c>
      <c r="R5" s="17">
        <f t="shared" si="17"/>
        <v>5.7288150848296658E-2</v>
      </c>
      <c r="S5" s="25">
        <f t="shared" si="22"/>
        <v>1.0436502765822055</v>
      </c>
      <c r="T5" s="7">
        <v>2601</v>
      </c>
      <c r="U5" s="17">
        <f t="shared" si="17"/>
        <v>7.8317424949564909E-2</v>
      </c>
      <c r="V5" s="25">
        <f t="shared" si="23"/>
        <v>1.4267523213703062</v>
      </c>
      <c r="W5" s="7">
        <v>1572</v>
      </c>
      <c r="X5" s="17">
        <f t="shared" si="17"/>
        <v>5.0527127796348673E-2</v>
      </c>
      <c r="Y5" s="25">
        <f t="shared" si="24"/>
        <v>0.920480939229541</v>
      </c>
      <c r="Z5" s="7">
        <v>1333</v>
      </c>
      <c r="AA5" s="17">
        <f t="shared" si="17"/>
        <v>5.8039796229372581E-2</v>
      </c>
      <c r="AB5" s="25">
        <f t="shared" si="25"/>
        <v>1.0573434207705896</v>
      </c>
      <c r="AC5" s="7">
        <v>2261</v>
      </c>
      <c r="AD5" s="17">
        <f t="shared" si="17"/>
        <v>6.0619872379216046E-2</v>
      </c>
      <c r="AE5" s="25">
        <f t="shared" si="26"/>
        <v>1.1043461106377794</v>
      </c>
      <c r="AF5" s="7">
        <v>1519</v>
      </c>
      <c r="AG5" s="17">
        <f t="shared" si="17"/>
        <v>6.2670187309183931E-2</v>
      </c>
      <c r="AH5" s="25">
        <f t="shared" si="27"/>
        <v>1.1416978441473493</v>
      </c>
      <c r="AI5" s="7">
        <v>1057</v>
      </c>
      <c r="AJ5" s="17">
        <f t="shared" si="17"/>
        <v>4.4052679836625822E-2</v>
      </c>
      <c r="AK5" s="25">
        <f t="shared" si="28"/>
        <v>0.80253230056995062</v>
      </c>
      <c r="AL5" s="7">
        <v>1373</v>
      </c>
      <c r="AM5" s="17">
        <f t="shared" si="17"/>
        <v>4.0187326211034685E-2</v>
      </c>
      <c r="AN5" s="25">
        <f t="shared" si="29"/>
        <v>0.73211499226620103</v>
      </c>
      <c r="AO5" s="3">
        <v>655</v>
      </c>
      <c r="AP5" s="17">
        <f t="shared" si="17"/>
        <v>2.7122153209109733E-2</v>
      </c>
      <c r="AQ5" s="25">
        <f t="shared" si="30"/>
        <v>0.49409943031934928</v>
      </c>
      <c r="AR5" s="7">
        <v>1511</v>
      </c>
      <c r="AS5" s="17">
        <f t="shared" si="17"/>
        <v>4.7415822010230022E-2</v>
      </c>
      <c r="AT5" s="25">
        <f t="shared" si="31"/>
        <v>0.86380054204211643</v>
      </c>
      <c r="AU5" s="7">
        <v>1560</v>
      </c>
      <c r="AV5" s="17">
        <f t="shared" si="17"/>
        <v>6.2572700653804506E-2</v>
      </c>
      <c r="AW5" s="25">
        <f t="shared" si="32"/>
        <v>1.1399218752367934</v>
      </c>
      <c r="AX5" s="7">
        <v>1330</v>
      </c>
      <c r="AY5" s="17">
        <f t="shared" si="17"/>
        <v>5.1658510059815116E-2</v>
      </c>
      <c r="AZ5" s="25">
        <f t="shared" si="33"/>
        <v>0.94109196253370941</v>
      </c>
      <c r="BA5" s="7">
        <v>1281</v>
      </c>
      <c r="BB5" s="17">
        <f t="shared" si="17"/>
        <v>3.8557625741203382E-2</v>
      </c>
      <c r="BC5" s="25">
        <f t="shared" si="34"/>
        <v>0.70242582756284844</v>
      </c>
      <c r="BD5" s="7">
        <v>2251</v>
      </c>
      <c r="BE5" s="17">
        <f t="shared" si="17"/>
        <v>6.7411356013416385E-2</v>
      </c>
      <c r="BF5" s="25">
        <f t="shared" si="35"/>
        <v>1.2280703654493215</v>
      </c>
      <c r="BG5" s="7">
        <v>1826</v>
      </c>
      <c r="BH5" s="17">
        <f t="shared" si="17"/>
        <v>7.1946414499605996E-2</v>
      </c>
      <c r="BI5" s="25">
        <f t="shared" si="36"/>
        <v>1.3106880616630052</v>
      </c>
      <c r="BJ5" s="7">
        <f t="shared" si="37"/>
        <v>8278</v>
      </c>
      <c r="BK5" s="17">
        <f t="shared" si="38"/>
        <v>6.1534115828049386E-2</v>
      </c>
      <c r="BL5" s="25">
        <f t="shared" si="39"/>
        <v>1.1210013947429525</v>
      </c>
      <c r="BM5" s="7">
        <f t="shared" si="40"/>
        <v>6227</v>
      </c>
      <c r="BN5" s="17">
        <f t="shared" si="41"/>
        <v>5.7698009710537047E-2</v>
      </c>
      <c r="BO5" s="25">
        <f t="shared" si="42"/>
        <v>1.0511169046475721</v>
      </c>
      <c r="BP5" s="7">
        <f t="shared" si="43"/>
        <v>5560</v>
      </c>
      <c r="BQ5" s="17">
        <f t="shared" si="44"/>
        <v>4.4504922756743774E-2</v>
      </c>
      <c r="BR5" s="25">
        <f t="shared" si="45"/>
        <v>0.81077106271665167</v>
      </c>
      <c r="BS5" s="7">
        <f t="shared" si="46"/>
        <v>6098</v>
      </c>
      <c r="BT5" s="17">
        <f t="shared" si="47"/>
        <v>5.5819488306100964E-2</v>
      </c>
      <c r="BU5" s="25">
        <f t="shared" si="48"/>
        <v>1.0168948298506928</v>
      </c>
      <c r="BV5" s="15">
        <f t="shared" si="49"/>
        <v>5.9921650143907899E-2</v>
      </c>
      <c r="BW5" s="15">
        <f t="shared" si="50"/>
        <v>5.3173097195867595E-2</v>
      </c>
      <c r="BX5" s="15">
        <f t="shared" si="51"/>
        <v>5.7288150848296658E-2</v>
      </c>
      <c r="BY5" s="15">
        <f t="shared" si="52"/>
        <v>7.8317424949564909E-2</v>
      </c>
      <c r="BZ5" s="15">
        <f t="shared" si="53"/>
        <v>5.0527127796348673E-2</v>
      </c>
      <c r="CA5" s="15">
        <f t="shared" si="15"/>
        <v>5.8039796229372581E-2</v>
      </c>
      <c r="CB5" s="15">
        <f t="shared" si="54"/>
        <v>6.0619872379216046E-2</v>
      </c>
      <c r="CC5" s="15">
        <f t="shared" si="55"/>
        <v>6.2670187309183931E-2</v>
      </c>
      <c r="CD5" s="15">
        <f t="shared" si="56"/>
        <v>4.4052679836625822E-2</v>
      </c>
      <c r="CE5" s="15">
        <f t="shared" si="57"/>
        <v>4.0187326211034685E-2</v>
      </c>
      <c r="CF5" s="15">
        <f t="shared" si="58"/>
        <v>2.7122153209109733E-2</v>
      </c>
      <c r="CG5" s="15">
        <f t="shared" si="59"/>
        <v>4.7415822010230022E-2</v>
      </c>
      <c r="CH5" s="15">
        <f t="shared" si="16"/>
        <v>6.2572700653804506E-2</v>
      </c>
      <c r="CI5" s="15">
        <f t="shared" si="60"/>
        <v>5.1658510059815116E-2</v>
      </c>
      <c r="CJ5" s="15">
        <f t="shared" si="61"/>
        <v>3.8557625741203382E-2</v>
      </c>
      <c r="CK5" s="15">
        <f t="shared" si="62"/>
        <v>6.7411356013416385E-2</v>
      </c>
      <c r="CL5" s="15">
        <f t="shared" si="63"/>
        <v>7.1946414499605996E-2</v>
      </c>
    </row>
    <row r="6" spans="1:90" x14ac:dyDescent="0.3">
      <c r="A6" s="3">
        <v>6</v>
      </c>
      <c r="B6" s="9" t="s">
        <v>230</v>
      </c>
      <c r="C6" s="3" t="s">
        <v>14</v>
      </c>
      <c r="D6" s="6">
        <v>40603</v>
      </c>
      <c r="E6" s="27"/>
      <c r="F6" s="7">
        <v>28639</v>
      </c>
      <c r="G6" s="17">
        <f t="shared" si="17"/>
        <v>6.0086944480578067E-2</v>
      </c>
      <c r="H6" s="17"/>
      <c r="I6" s="17">
        <f t="shared" si="18"/>
        <v>8.6584585865046373E-2</v>
      </c>
      <c r="J6" s="17">
        <f t="shared" si="19"/>
        <v>2.4927536231884057E-2</v>
      </c>
      <c r="K6" s="3">
        <v>2166</v>
      </c>
      <c r="L6" s="17">
        <f t="shared" si="17"/>
        <v>8.6584585865046373E-2</v>
      </c>
      <c r="M6" s="25">
        <f t="shared" si="20"/>
        <v>1.440988331384252</v>
      </c>
      <c r="N6" s="7">
        <v>1819</v>
      </c>
      <c r="O6" s="17">
        <f t="shared" si="17"/>
        <v>7.6702508960573471E-2</v>
      </c>
      <c r="P6" s="25">
        <f t="shared" si="21"/>
        <v>1.276525368757369</v>
      </c>
      <c r="Q6" s="7">
        <v>1485</v>
      </c>
      <c r="R6" s="17">
        <f t="shared" si="17"/>
        <v>6.6828675577156743E-2</v>
      </c>
      <c r="S6" s="25">
        <f t="shared" si="22"/>
        <v>1.1121995993448761</v>
      </c>
      <c r="T6" s="7">
        <v>2659</v>
      </c>
      <c r="U6" s="17">
        <f t="shared" si="17"/>
        <v>8.006383427177742E-2</v>
      </c>
      <c r="V6" s="25">
        <f t="shared" si="23"/>
        <v>1.3324663945535871</v>
      </c>
      <c r="W6" s="7">
        <v>1845</v>
      </c>
      <c r="X6" s="17">
        <f t="shared" si="17"/>
        <v>5.9301877089226025E-2</v>
      </c>
      <c r="Y6" s="25">
        <f t="shared" si="24"/>
        <v>0.98693447639685195</v>
      </c>
      <c r="Z6" s="7">
        <v>1516</v>
      </c>
      <c r="AA6" s="17">
        <f t="shared" si="17"/>
        <v>6.600775025035921E-2</v>
      </c>
      <c r="AB6" s="25">
        <f t="shared" si="25"/>
        <v>1.0985373082449703</v>
      </c>
      <c r="AC6" s="7">
        <v>2090</v>
      </c>
      <c r="AD6" s="17">
        <f t="shared" si="17"/>
        <v>5.6035176148855163E-2</v>
      </c>
      <c r="AE6" s="25">
        <f t="shared" si="26"/>
        <v>0.93256824145829953</v>
      </c>
      <c r="AF6" s="7">
        <v>2005</v>
      </c>
      <c r="AG6" s="17">
        <f t="shared" si="17"/>
        <v>8.2721346645762847E-2</v>
      </c>
      <c r="AH6" s="25">
        <f t="shared" si="27"/>
        <v>1.3766941780922295</v>
      </c>
      <c r="AI6" s="7">
        <v>1032</v>
      </c>
      <c r="AJ6" s="17">
        <f t="shared" si="17"/>
        <v>4.3010752688172046E-2</v>
      </c>
      <c r="AK6" s="25">
        <f t="shared" si="28"/>
        <v>0.71580861799478646</v>
      </c>
      <c r="AL6" s="7">
        <v>1633</v>
      </c>
      <c r="AM6" s="17">
        <f t="shared" si="17"/>
        <v>4.7797453534318746E-2</v>
      </c>
      <c r="AN6" s="25">
        <f t="shared" si="29"/>
        <v>0.7954715279251442</v>
      </c>
      <c r="AO6" s="3">
        <v>602</v>
      </c>
      <c r="AP6" s="17">
        <f t="shared" si="17"/>
        <v>2.4927536231884057E-2</v>
      </c>
      <c r="AQ6" s="25">
        <f t="shared" si="30"/>
        <v>0.41485777729871748</v>
      </c>
      <c r="AR6" s="7">
        <v>1102</v>
      </c>
      <c r="AS6" s="17">
        <f t="shared" si="17"/>
        <v>3.458122822983023E-2</v>
      </c>
      <c r="AT6" s="25">
        <f t="shared" si="31"/>
        <v>0.57551983261535189</v>
      </c>
      <c r="AU6" s="7">
        <v>1104</v>
      </c>
      <c r="AV6" s="17">
        <f t="shared" si="17"/>
        <v>4.4282218924230878E-2</v>
      </c>
      <c r="AW6" s="25">
        <f t="shared" si="32"/>
        <v>0.73696905887008857</v>
      </c>
      <c r="AX6" s="7">
        <v>1451</v>
      </c>
      <c r="AY6" s="17">
        <f t="shared" si="17"/>
        <v>5.6358269245708074E-2</v>
      </c>
      <c r="AZ6" s="25">
        <f t="shared" si="33"/>
        <v>0.93794533459634954</v>
      </c>
      <c r="BA6" s="7">
        <v>1543</v>
      </c>
      <c r="BB6" s="17">
        <f t="shared" si="17"/>
        <v>4.6443728742136474E-2</v>
      </c>
      <c r="BC6" s="25">
        <f t="shared" si="34"/>
        <v>0.7729420948863277</v>
      </c>
      <c r="BD6" s="7">
        <v>2537</v>
      </c>
      <c r="BE6" s="17">
        <f t="shared" si="17"/>
        <v>7.5976281744130333E-2</v>
      </c>
      <c r="BF6" s="25">
        <f t="shared" si="35"/>
        <v>1.2644390957288265</v>
      </c>
      <c r="BG6" s="7">
        <v>2050</v>
      </c>
      <c r="BH6" s="17">
        <f t="shared" si="17"/>
        <v>8.0772261623325459E-2</v>
      </c>
      <c r="BI6" s="25">
        <f t="shared" si="36"/>
        <v>1.3442564324340627</v>
      </c>
      <c r="BJ6" s="7">
        <f t="shared" si="37"/>
        <v>9671</v>
      </c>
      <c r="BK6" s="17">
        <f t="shared" si="38"/>
        <v>7.1888914493001402E-2</v>
      </c>
      <c r="BL6" s="25">
        <f t="shared" si="39"/>
        <v>1.1964148803778514</v>
      </c>
      <c r="BM6" s="7">
        <f t="shared" si="40"/>
        <v>5707</v>
      </c>
      <c r="BN6" s="17">
        <f t="shared" si="41"/>
        <v>5.287980430673437E-2</v>
      </c>
      <c r="BO6" s="25">
        <f t="shared" si="42"/>
        <v>0.88005480664484004</v>
      </c>
      <c r="BP6" s="7">
        <f t="shared" si="43"/>
        <v>6315</v>
      </c>
      <c r="BQ6" s="17">
        <f t="shared" si="44"/>
        <v>5.0548307051949092E-2</v>
      </c>
      <c r="BR6" s="25">
        <f t="shared" si="45"/>
        <v>0.84125274614833923</v>
      </c>
      <c r="BS6" s="7">
        <f t="shared" si="46"/>
        <v>6946</v>
      </c>
      <c r="BT6" s="17">
        <f t="shared" si="47"/>
        <v>6.3581857293239966E-2</v>
      </c>
      <c r="BU6" s="25">
        <f t="shared" si="48"/>
        <v>1.058164262517818</v>
      </c>
      <c r="BV6" s="15">
        <f t="shared" si="49"/>
        <v>8.6584585865046373E-2</v>
      </c>
      <c r="BW6" s="15">
        <f t="shared" si="50"/>
        <v>7.6702508960573471E-2</v>
      </c>
      <c r="BX6" s="15">
        <f t="shared" si="51"/>
        <v>6.6828675577156743E-2</v>
      </c>
      <c r="BY6" s="15">
        <f t="shared" si="52"/>
        <v>8.006383427177742E-2</v>
      </c>
      <c r="BZ6" s="15">
        <f t="shared" si="53"/>
        <v>5.9301877089226025E-2</v>
      </c>
      <c r="CA6" s="15">
        <f t="shared" si="15"/>
        <v>6.600775025035921E-2</v>
      </c>
      <c r="CB6" s="15">
        <f t="shared" si="54"/>
        <v>5.6035176148855163E-2</v>
      </c>
      <c r="CC6" s="15">
        <f t="shared" si="55"/>
        <v>8.2721346645762847E-2</v>
      </c>
      <c r="CD6" s="15">
        <f t="shared" si="56"/>
        <v>4.3010752688172046E-2</v>
      </c>
      <c r="CE6" s="15">
        <f t="shared" si="57"/>
        <v>4.7797453534318746E-2</v>
      </c>
      <c r="CF6" s="15">
        <f t="shared" si="58"/>
        <v>2.4927536231884057E-2</v>
      </c>
      <c r="CG6" s="15">
        <f t="shared" si="59"/>
        <v>3.458122822983023E-2</v>
      </c>
      <c r="CH6" s="15">
        <f t="shared" si="16"/>
        <v>4.4282218924230878E-2</v>
      </c>
      <c r="CI6" s="15">
        <f t="shared" si="60"/>
        <v>5.6358269245708074E-2</v>
      </c>
      <c r="CJ6" s="15">
        <f t="shared" si="61"/>
        <v>4.6443728742136474E-2</v>
      </c>
      <c r="CK6" s="15">
        <f t="shared" si="62"/>
        <v>7.5976281744130333E-2</v>
      </c>
      <c r="CL6" s="15">
        <f t="shared" si="63"/>
        <v>8.0772261623325459E-2</v>
      </c>
    </row>
    <row r="7" spans="1:90" x14ac:dyDescent="0.3">
      <c r="A7" s="3">
        <v>7</v>
      </c>
      <c r="B7" s="8" t="s">
        <v>231</v>
      </c>
      <c r="C7" s="3" t="s">
        <v>14</v>
      </c>
      <c r="D7" s="6">
        <v>40603</v>
      </c>
      <c r="E7" s="27"/>
      <c r="F7" s="7">
        <v>17400</v>
      </c>
      <c r="G7" s="17">
        <f t="shared" si="17"/>
        <v>3.6506611053530438E-2</v>
      </c>
      <c r="H7" s="17"/>
      <c r="I7" s="17">
        <f t="shared" si="18"/>
        <v>5.4913771763346809E-2</v>
      </c>
      <c r="J7" s="17">
        <f t="shared" si="19"/>
        <v>1.5527950310559006E-2</v>
      </c>
      <c r="K7" s="3">
        <v>1288</v>
      </c>
      <c r="L7" s="17">
        <f t="shared" si="17"/>
        <v>5.1487048289094978E-2</v>
      </c>
      <c r="M7" s="25">
        <f t="shared" si="20"/>
        <v>1.4103486136688612</v>
      </c>
      <c r="N7" s="7">
        <v>1172</v>
      </c>
      <c r="O7" s="17">
        <f t="shared" si="17"/>
        <v>4.94201981868016E-2</v>
      </c>
      <c r="P7" s="25">
        <f t="shared" si="21"/>
        <v>1.3537328379875</v>
      </c>
      <c r="Q7" s="3">
        <v>954</v>
      </c>
      <c r="R7" s="17">
        <f t="shared" si="17"/>
        <v>4.2932361279870393E-2</v>
      </c>
      <c r="S7" s="25">
        <f t="shared" si="22"/>
        <v>1.1760160705390521</v>
      </c>
      <c r="T7" s="7">
        <v>1481</v>
      </c>
      <c r="U7" s="17">
        <f t="shared" si="17"/>
        <v>4.4593658727530038E-2</v>
      </c>
      <c r="V7" s="25">
        <f t="shared" si="23"/>
        <v>1.2215228267050422</v>
      </c>
      <c r="W7" s="7">
        <v>1245</v>
      </c>
      <c r="X7" s="17">
        <f t="shared" si="17"/>
        <v>4.001671380817691E-2</v>
      </c>
      <c r="Y7" s="25">
        <f t="shared" si="24"/>
        <v>1.0961497836515017</v>
      </c>
      <c r="Z7" s="3">
        <v>974</v>
      </c>
      <c r="AA7" s="17">
        <f t="shared" si="17"/>
        <v>4.2408673313885141E-2</v>
      </c>
      <c r="AB7" s="25">
        <f t="shared" si="25"/>
        <v>1.1616710532703345</v>
      </c>
      <c r="AC7" s="7">
        <v>1193</v>
      </c>
      <c r="AD7" s="17">
        <f t="shared" si="17"/>
        <v>3.1985629256260389E-2</v>
      </c>
      <c r="AE7" s="25">
        <f t="shared" si="26"/>
        <v>0.87615991551117045</v>
      </c>
      <c r="AF7" s="7">
        <v>1331</v>
      </c>
      <c r="AG7" s="17">
        <f t="shared" si="17"/>
        <v>5.4913771763346809E-2</v>
      </c>
      <c r="AH7" s="25">
        <f t="shared" si="27"/>
        <v>1.504214447153847</v>
      </c>
      <c r="AI7" s="3">
        <v>641</v>
      </c>
      <c r="AJ7" s="17">
        <f t="shared" si="17"/>
        <v>2.6715012086354923E-2</v>
      </c>
      <c r="AK7" s="25">
        <f t="shared" si="28"/>
        <v>0.73178559486614958</v>
      </c>
      <c r="AL7" s="7">
        <v>1013</v>
      </c>
      <c r="AM7" s="17">
        <f t="shared" si="17"/>
        <v>2.9650226840333676E-2</v>
      </c>
      <c r="AN7" s="25">
        <f t="shared" si="29"/>
        <v>0.81218787459775166</v>
      </c>
      <c r="AO7" s="3">
        <v>375</v>
      </c>
      <c r="AP7" s="17">
        <f t="shared" si="17"/>
        <v>1.5527950310559006E-2</v>
      </c>
      <c r="AQ7" s="25">
        <f t="shared" si="30"/>
        <v>0.42534625544370674</v>
      </c>
      <c r="AR7" s="3">
        <v>588</v>
      </c>
      <c r="AS7" s="17">
        <f t="shared" si="17"/>
        <v>1.8451689835880379E-2</v>
      </c>
      <c r="AT7" s="25">
        <f t="shared" si="31"/>
        <v>0.50543420228254721</v>
      </c>
      <c r="AU7" s="3">
        <v>633</v>
      </c>
      <c r="AV7" s="17">
        <f t="shared" si="17"/>
        <v>2.5390076611447595E-2</v>
      </c>
      <c r="AW7" s="25">
        <f t="shared" si="32"/>
        <v>0.69549256637975987</v>
      </c>
      <c r="AX7" s="3">
        <v>861</v>
      </c>
      <c r="AY7" s="17">
        <f t="shared" si="17"/>
        <v>3.3442088091353996E-2</v>
      </c>
      <c r="AZ7" s="25">
        <f t="shared" si="33"/>
        <v>0.91605567118561437</v>
      </c>
      <c r="BA7" s="3">
        <v>830</v>
      </c>
      <c r="BB7" s="17">
        <f t="shared" si="17"/>
        <v>2.4982692712879631E-2</v>
      </c>
      <c r="BC7" s="25">
        <f t="shared" si="34"/>
        <v>0.684333384883274</v>
      </c>
      <c r="BD7" s="7">
        <v>1652</v>
      </c>
      <c r="BE7" s="17">
        <f t="shared" si="17"/>
        <v>4.9472927647340681E-2</v>
      </c>
      <c r="BF7" s="25">
        <f t="shared" si="35"/>
        <v>1.3551772191288161</v>
      </c>
      <c r="BG7" s="7">
        <v>1169</v>
      </c>
      <c r="BH7" s="17">
        <f t="shared" si="17"/>
        <v>4.6059889676910951E-2</v>
      </c>
      <c r="BI7" s="25">
        <f t="shared" si="36"/>
        <v>1.2616862630544461</v>
      </c>
      <c r="BJ7" s="7">
        <f t="shared" si="37"/>
        <v>5942</v>
      </c>
      <c r="BK7" s="17">
        <f t="shared" si="38"/>
        <v>4.4169571907498123E-2</v>
      </c>
      <c r="BL7" s="25">
        <f t="shared" si="39"/>
        <v>1.2099061137921381</v>
      </c>
      <c r="BM7" s="7">
        <f t="shared" si="40"/>
        <v>3251</v>
      </c>
      <c r="BN7" s="17">
        <f t="shared" si="41"/>
        <v>3.0123049553389424E-2</v>
      </c>
      <c r="BO7" s="25">
        <f t="shared" si="42"/>
        <v>0.82513957565711427</v>
      </c>
      <c r="BP7" s="7">
        <f t="shared" si="43"/>
        <v>3870</v>
      </c>
      <c r="BQ7" s="17">
        <f t="shared" si="44"/>
        <v>3.0977347314496119E-2</v>
      </c>
      <c r="BR7" s="25">
        <f t="shared" si="45"/>
        <v>0.84854075523672579</v>
      </c>
      <c r="BS7" s="7">
        <f t="shared" si="46"/>
        <v>4337</v>
      </c>
      <c r="BT7" s="17">
        <f t="shared" si="47"/>
        <v>3.9699757425969151E-2</v>
      </c>
      <c r="BU7" s="25">
        <f t="shared" si="48"/>
        <v>1.0874676197074697</v>
      </c>
      <c r="BV7" s="15">
        <f t="shared" si="49"/>
        <v>5.1487048289094978E-2</v>
      </c>
      <c r="BW7" s="15">
        <f t="shared" si="50"/>
        <v>4.94201981868016E-2</v>
      </c>
      <c r="BX7" s="15">
        <f t="shared" si="51"/>
        <v>4.2932361279870393E-2</v>
      </c>
      <c r="BY7" s="15">
        <f t="shared" si="52"/>
        <v>4.4593658727530038E-2</v>
      </c>
      <c r="BZ7" s="15">
        <f t="shared" si="53"/>
        <v>4.001671380817691E-2</v>
      </c>
      <c r="CA7" s="15">
        <f t="shared" si="15"/>
        <v>4.2408673313885141E-2</v>
      </c>
      <c r="CB7" s="15">
        <f t="shared" si="54"/>
        <v>3.1985629256260389E-2</v>
      </c>
      <c r="CC7" s="15">
        <f t="shared" si="55"/>
        <v>5.4913771763346809E-2</v>
      </c>
      <c r="CD7" s="15">
        <f t="shared" si="56"/>
        <v>2.6715012086354923E-2</v>
      </c>
      <c r="CE7" s="15">
        <f t="shared" si="57"/>
        <v>2.9650226840333676E-2</v>
      </c>
      <c r="CF7" s="15">
        <f t="shared" si="58"/>
        <v>1.5527950310559006E-2</v>
      </c>
      <c r="CG7" s="15">
        <f t="shared" si="59"/>
        <v>1.8451689835880379E-2</v>
      </c>
      <c r="CH7" s="15">
        <f t="shared" si="16"/>
        <v>2.5390076611447595E-2</v>
      </c>
      <c r="CI7" s="15">
        <f t="shared" si="60"/>
        <v>3.3442088091353996E-2</v>
      </c>
      <c r="CJ7" s="15">
        <f t="shared" si="61"/>
        <v>2.4982692712879631E-2</v>
      </c>
      <c r="CK7" s="15">
        <f t="shared" si="62"/>
        <v>4.9472927647340681E-2</v>
      </c>
      <c r="CL7" s="15">
        <f t="shared" si="63"/>
        <v>4.6059889676910951E-2</v>
      </c>
    </row>
    <row r="8" spans="1:90" x14ac:dyDescent="0.3">
      <c r="A8" s="3">
        <v>8</v>
      </c>
      <c r="B8" s="8" t="s">
        <v>232</v>
      </c>
      <c r="C8" s="3" t="s">
        <v>14</v>
      </c>
      <c r="D8" s="6">
        <v>40603</v>
      </c>
      <c r="E8" s="27"/>
      <c r="F8" s="7">
        <v>71868</v>
      </c>
      <c r="G8" s="17">
        <f t="shared" si="17"/>
        <v>0.15078489213765089</v>
      </c>
      <c r="H8" s="17"/>
      <c r="I8" s="17">
        <f t="shared" si="18"/>
        <v>0.31454113114408694</v>
      </c>
      <c r="J8" s="17">
        <f t="shared" si="19"/>
        <v>8.7703869523504951E-2</v>
      </c>
      <c r="K8" s="3">
        <v>2194</v>
      </c>
      <c r="L8" s="17">
        <f t="shared" si="17"/>
        <v>8.7703869523504951E-2</v>
      </c>
      <c r="M8" s="25">
        <f t="shared" si="20"/>
        <v>0.58164891906704064</v>
      </c>
      <c r="N8" s="7">
        <v>3430</v>
      </c>
      <c r="O8" s="17">
        <f t="shared" si="17"/>
        <v>0.14463419776512756</v>
      </c>
      <c r="P8" s="25">
        <f t="shared" si="21"/>
        <v>0.95920881538378266</v>
      </c>
      <c r="Q8" s="7">
        <v>2276</v>
      </c>
      <c r="R8" s="17">
        <f t="shared" si="17"/>
        <v>0.10242563340983754</v>
      </c>
      <c r="S8" s="25">
        <f t="shared" si="22"/>
        <v>0.67928312948178926</v>
      </c>
      <c r="T8" s="7">
        <v>3769</v>
      </c>
      <c r="U8" s="17">
        <f t="shared" si="17"/>
        <v>0.11348649543825841</v>
      </c>
      <c r="V8" s="25">
        <f t="shared" si="23"/>
        <v>0.75263836999436962</v>
      </c>
      <c r="W8" s="7">
        <v>3016</v>
      </c>
      <c r="X8" s="17">
        <f t="shared" si="17"/>
        <v>9.6940087426073546E-2</v>
      </c>
      <c r="Y8" s="25">
        <f t="shared" si="24"/>
        <v>0.64290318513858369</v>
      </c>
      <c r="Z8" s="7">
        <v>2061</v>
      </c>
      <c r="AA8" s="17">
        <f t="shared" si="17"/>
        <v>8.9737449383898632E-2</v>
      </c>
      <c r="AB8" s="25">
        <f t="shared" si="25"/>
        <v>0.59513554781057043</v>
      </c>
      <c r="AC8" s="7">
        <v>5751</v>
      </c>
      <c r="AD8" s="17">
        <f t="shared" si="17"/>
        <v>0.15419057322108423</v>
      </c>
      <c r="AE8" s="25">
        <f t="shared" si="26"/>
        <v>1.0225863548738312</v>
      </c>
      <c r="AF8" s="7">
        <v>2433</v>
      </c>
      <c r="AG8" s="17">
        <f t="shared" si="17"/>
        <v>0.10037956927139204</v>
      </c>
      <c r="AH8" s="25">
        <f t="shared" si="27"/>
        <v>0.6657137054536999</v>
      </c>
      <c r="AI8" s="7">
        <v>4330</v>
      </c>
      <c r="AJ8" s="17">
        <f t="shared" si="17"/>
        <v>0.18046178211219471</v>
      </c>
      <c r="AK8" s="25">
        <f t="shared" si="28"/>
        <v>1.1968160705878406</v>
      </c>
      <c r="AL8" s="7">
        <v>8932</v>
      </c>
      <c r="AM8" s="17">
        <f t="shared" si="17"/>
        <v>0.26143714327528172</v>
      </c>
      <c r="AN8" s="25">
        <f t="shared" si="29"/>
        <v>1.7338417633818171</v>
      </c>
      <c r="AO8" s="7">
        <v>7070</v>
      </c>
      <c r="AP8" s="17">
        <f t="shared" si="17"/>
        <v>0.29275362318840581</v>
      </c>
      <c r="AQ8" s="25">
        <f t="shared" si="30"/>
        <v>1.9415315356736951</v>
      </c>
      <c r="AR8" s="7">
        <v>4504</v>
      </c>
      <c r="AS8" s="17">
        <f t="shared" si="17"/>
        <v>0.14133743370885241</v>
      </c>
      <c r="AT8" s="25">
        <f t="shared" si="31"/>
        <v>0.9373447943300981</v>
      </c>
      <c r="AU8" s="7">
        <v>2780</v>
      </c>
      <c r="AV8" s="17">
        <f t="shared" si="17"/>
        <v>0.11150776142152341</v>
      </c>
      <c r="AW8" s="25">
        <f t="shared" si="32"/>
        <v>0.73951547692011776</v>
      </c>
      <c r="AX8" s="7">
        <v>2672</v>
      </c>
      <c r="AY8" s="17">
        <f t="shared" si="17"/>
        <v>0.10378311193971879</v>
      </c>
      <c r="AZ8" s="25">
        <f t="shared" si="33"/>
        <v>0.6882858784351924</v>
      </c>
      <c r="BA8" s="7">
        <v>10450</v>
      </c>
      <c r="BB8" s="17">
        <f t="shared" si="17"/>
        <v>0.31454113114408694</v>
      </c>
      <c r="BC8" s="25">
        <f t="shared" si="34"/>
        <v>2.0860255074954304</v>
      </c>
      <c r="BD8" s="7">
        <v>3542</v>
      </c>
      <c r="BE8" s="17">
        <f t="shared" si="17"/>
        <v>0.10607331097268807</v>
      </c>
      <c r="BF8" s="25">
        <f t="shared" si="35"/>
        <v>0.7034743963331167</v>
      </c>
      <c r="BG8" s="7">
        <v>2658</v>
      </c>
      <c r="BH8" s="17">
        <f t="shared" si="17"/>
        <v>0.10472813238770685</v>
      </c>
      <c r="BI8" s="25">
        <f t="shared" si="36"/>
        <v>0.69455322017341747</v>
      </c>
      <c r="BJ8" s="7">
        <f t="shared" si="37"/>
        <v>13316</v>
      </c>
      <c r="BK8" s="17">
        <f t="shared" si="38"/>
        <v>9.8983847108758835E-2</v>
      </c>
      <c r="BL8" s="25">
        <f t="shared" si="39"/>
        <v>0.65645732609867102</v>
      </c>
      <c r="BM8" s="7">
        <f t="shared" si="40"/>
        <v>12614</v>
      </c>
      <c r="BN8" s="17">
        <f t="shared" si="41"/>
        <v>0.11687854416070569</v>
      </c>
      <c r="BO8" s="25">
        <f t="shared" si="42"/>
        <v>0.77513431553877266</v>
      </c>
      <c r="BP8" s="7">
        <f t="shared" si="43"/>
        <v>29994</v>
      </c>
      <c r="BQ8" s="17">
        <f t="shared" si="44"/>
        <v>0.24008644841111021</v>
      </c>
      <c r="BR8" s="25">
        <f t="shared" si="45"/>
        <v>1.5922447203260675</v>
      </c>
      <c r="BS8" s="7">
        <f t="shared" si="46"/>
        <v>15944</v>
      </c>
      <c r="BT8" s="17">
        <f t="shared" si="47"/>
        <v>0.14594718293743419</v>
      </c>
      <c r="BU8" s="25">
        <f t="shared" si="48"/>
        <v>0.96791648598454827</v>
      </c>
      <c r="BV8" s="15">
        <f t="shared" si="49"/>
        <v>8.7703869523504951E-2</v>
      </c>
      <c r="BW8" s="15">
        <f t="shared" si="50"/>
        <v>0.14463419776512756</v>
      </c>
      <c r="BX8" s="15">
        <f t="shared" si="51"/>
        <v>0.10242563340983754</v>
      </c>
      <c r="BY8" s="15">
        <f t="shared" si="52"/>
        <v>0.11348649543825841</v>
      </c>
      <c r="BZ8" s="15">
        <f t="shared" si="53"/>
        <v>9.6940087426073546E-2</v>
      </c>
      <c r="CA8" s="15">
        <f t="shared" si="15"/>
        <v>8.9737449383898632E-2</v>
      </c>
      <c r="CB8" s="15">
        <f t="shared" si="54"/>
        <v>0.15419057322108423</v>
      </c>
      <c r="CC8" s="15">
        <f t="shared" si="55"/>
        <v>0.10037956927139204</v>
      </c>
      <c r="CD8" s="15">
        <f t="shared" si="56"/>
        <v>0.18046178211219471</v>
      </c>
      <c r="CE8" s="15">
        <f t="shared" si="57"/>
        <v>0.26143714327528172</v>
      </c>
      <c r="CF8" s="15">
        <f t="shared" si="58"/>
        <v>0.29275362318840581</v>
      </c>
      <c r="CG8" s="15">
        <f t="shared" si="59"/>
        <v>0.14133743370885241</v>
      </c>
      <c r="CH8" s="15">
        <f t="shared" si="16"/>
        <v>0.11150776142152341</v>
      </c>
      <c r="CI8" s="15">
        <f t="shared" si="60"/>
        <v>0.10378311193971879</v>
      </c>
      <c r="CJ8" s="15">
        <f t="shared" si="61"/>
        <v>0.31454113114408694</v>
      </c>
      <c r="CK8" s="15">
        <f t="shared" si="62"/>
        <v>0.10607331097268807</v>
      </c>
      <c r="CL8" s="15">
        <f t="shared" si="63"/>
        <v>0.10472813238770685</v>
      </c>
    </row>
    <row r="9" spans="1:90" x14ac:dyDescent="0.3">
      <c r="A9" s="3">
        <v>9</v>
      </c>
      <c r="B9" s="8" t="s">
        <v>233</v>
      </c>
      <c r="C9" s="3" t="s">
        <v>14</v>
      </c>
      <c r="D9" s="6">
        <v>40603</v>
      </c>
      <c r="E9" s="27"/>
      <c r="F9" s="7">
        <v>150733</v>
      </c>
      <c r="G9" s="17">
        <f t="shared" si="17"/>
        <v>0.31625005769723014</v>
      </c>
      <c r="H9" s="17"/>
      <c r="I9" s="17">
        <f t="shared" si="18"/>
        <v>0.49596761540151252</v>
      </c>
      <c r="J9" s="17">
        <f t="shared" si="19"/>
        <v>0.22627029306346194</v>
      </c>
      <c r="K9" s="3">
        <v>5887</v>
      </c>
      <c r="L9" s="17">
        <f t="shared" si="17"/>
        <v>0.23532938919091781</v>
      </c>
      <c r="M9" s="25">
        <f t="shared" si="20"/>
        <v>0.74412441504189786</v>
      </c>
      <c r="N9" s="7">
        <v>5366</v>
      </c>
      <c r="O9" s="17">
        <f t="shared" si="17"/>
        <v>0.22627029306346194</v>
      </c>
      <c r="P9" s="25">
        <f t="shared" si="21"/>
        <v>0.71547905701913717</v>
      </c>
      <c r="Q9" s="7">
        <v>5727</v>
      </c>
      <c r="R9" s="17">
        <f t="shared" si="17"/>
        <v>0.25772917510463078</v>
      </c>
      <c r="S9" s="25">
        <f t="shared" si="22"/>
        <v>0.81495376469266678</v>
      </c>
      <c r="T9" s="7">
        <v>10638</v>
      </c>
      <c r="U9" s="17">
        <f t="shared" si="17"/>
        <v>0.32031555809822049</v>
      </c>
      <c r="V9" s="25">
        <f t="shared" si="23"/>
        <v>1.0128553348909823</v>
      </c>
      <c r="W9" s="7">
        <v>10029</v>
      </c>
      <c r="X9" s="17">
        <f t="shared" si="17"/>
        <v>0.3223515042427359</v>
      </c>
      <c r="Y9" s="25">
        <f t="shared" si="24"/>
        <v>1.0192931080864722</v>
      </c>
      <c r="Z9" s="7">
        <v>5998</v>
      </c>
      <c r="AA9" s="17">
        <f t="shared" si="17"/>
        <v>0.26115731266599906</v>
      </c>
      <c r="AB9" s="25">
        <f t="shared" si="25"/>
        <v>0.82579372338336299</v>
      </c>
      <c r="AC9" s="7">
        <v>14205</v>
      </c>
      <c r="AD9" s="17">
        <f t="shared" si="17"/>
        <v>0.38085152018875007</v>
      </c>
      <c r="AE9" s="25">
        <f t="shared" si="26"/>
        <v>1.2042733619146648</v>
      </c>
      <c r="AF9" s="7">
        <v>5514</v>
      </c>
      <c r="AG9" s="17">
        <f t="shared" si="17"/>
        <v>0.22749401765822264</v>
      </c>
      <c r="AH9" s="25">
        <f t="shared" si="27"/>
        <v>0.71934854119780023</v>
      </c>
      <c r="AI9" s="7">
        <v>8778</v>
      </c>
      <c r="AJ9" s="17">
        <f t="shared" si="17"/>
        <v>0.3658414603650913</v>
      </c>
      <c r="AK9" s="25">
        <f t="shared" si="28"/>
        <v>1.1568107308152296</v>
      </c>
      <c r="AL9" s="7">
        <v>10334</v>
      </c>
      <c r="AM9" s="17">
        <f t="shared" si="17"/>
        <v>0.30247329138006734</v>
      </c>
      <c r="AN9" s="25">
        <f t="shared" si="29"/>
        <v>0.95643711050211944</v>
      </c>
      <c r="AO9" s="7">
        <v>9116</v>
      </c>
      <c r="AP9" s="17">
        <f t="shared" si="17"/>
        <v>0.37747412008281572</v>
      </c>
      <c r="AQ9" s="25">
        <f t="shared" si="30"/>
        <v>1.1935938378363868</v>
      </c>
      <c r="AR9" s="7">
        <v>15805</v>
      </c>
      <c r="AS9" s="17">
        <f t="shared" si="17"/>
        <v>0.49596761540151252</v>
      </c>
      <c r="AT9" s="25">
        <f t="shared" si="31"/>
        <v>1.5682767586285769</v>
      </c>
      <c r="AU9" s="7">
        <v>10922</v>
      </c>
      <c r="AV9" s="17">
        <f t="shared" si="17"/>
        <v>0.43808912598772615</v>
      </c>
      <c r="AW9" s="25">
        <f t="shared" si="32"/>
        <v>1.3852618057295081</v>
      </c>
      <c r="AX9" s="7">
        <v>7921</v>
      </c>
      <c r="AY9" s="17">
        <f t="shared" si="17"/>
        <v>0.30765944224345532</v>
      </c>
      <c r="AZ9" s="25">
        <f t="shared" si="33"/>
        <v>0.97283600352098831</v>
      </c>
      <c r="BA9" s="7">
        <v>8698</v>
      </c>
      <c r="BB9" s="17">
        <f t="shared" si="17"/>
        <v>0.26180657977906874</v>
      </c>
      <c r="BC9" s="25">
        <f t="shared" si="34"/>
        <v>0.82784674154815741</v>
      </c>
      <c r="BD9" s="7">
        <v>8783</v>
      </c>
      <c r="BE9" s="17">
        <f t="shared" si="17"/>
        <v>0.26302707235265932</v>
      </c>
      <c r="BF9" s="25">
        <f t="shared" si="35"/>
        <v>0.83170600589889798</v>
      </c>
      <c r="BG9" s="7">
        <v>7012</v>
      </c>
      <c r="BH9" s="17">
        <f t="shared" si="17"/>
        <v>0.27628053585500395</v>
      </c>
      <c r="BI9" s="25">
        <f t="shared" si="36"/>
        <v>0.87361418324074425</v>
      </c>
      <c r="BJ9" s="7">
        <f t="shared" si="37"/>
        <v>38279</v>
      </c>
      <c r="BK9" s="17">
        <f t="shared" si="38"/>
        <v>0.28454510990358811</v>
      </c>
      <c r="BL9" s="25">
        <f t="shared" si="39"/>
        <v>0.89974721894281662</v>
      </c>
      <c r="BM9" s="7">
        <f t="shared" si="40"/>
        <v>41660</v>
      </c>
      <c r="BN9" s="17">
        <f t="shared" si="41"/>
        <v>0.38601237908157593</v>
      </c>
      <c r="BO9" s="25">
        <f t="shared" si="42"/>
        <v>1.2205922803376512</v>
      </c>
      <c r="BP9" s="7">
        <f t="shared" si="43"/>
        <v>36931</v>
      </c>
      <c r="BQ9" s="17">
        <f t="shared" si="44"/>
        <v>0.29561354358440728</v>
      </c>
      <c r="BR9" s="25">
        <f t="shared" si="45"/>
        <v>0.93474621233878241</v>
      </c>
      <c r="BS9" s="7">
        <f t="shared" si="46"/>
        <v>33863</v>
      </c>
      <c r="BT9" s="17">
        <f t="shared" si="47"/>
        <v>0.30997299647581122</v>
      </c>
      <c r="BU9" s="25">
        <f t="shared" si="48"/>
        <v>0.98015158869179275</v>
      </c>
      <c r="BV9" s="15">
        <f t="shared" si="49"/>
        <v>0.23532938919091781</v>
      </c>
      <c r="BW9" s="15">
        <f t="shared" si="50"/>
        <v>0.22627029306346194</v>
      </c>
      <c r="BX9" s="15">
        <f t="shared" si="51"/>
        <v>0.25772917510463078</v>
      </c>
      <c r="BY9" s="15">
        <f t="shared" si="52"/>
        <v>0.32031555809822049</v>
      </c>
      <c r="BZ9" s="15">
        <f t="shared" si="53"/>
        <v>0.3223515042427359</v>
      </c>
      <c r="CA9" s="15">
        <f t="shared" si="15"/>
        <v>0.26115731266599906</v>
      </c>
      <c r="CB9" s="15">
        <f t="shared" si="54"/>
        <v>0.38085152018875007</v>
      </c>
      <c r="CC9" s="15">
        <f t="shared" si="55"/>
        <v>0.22749401765822264</v>
      </c>
      <c r="CD9" s="15">
        <f t="shared" si="56"/>
        <v>0.3658414603650913</v>
      </c>
      <c r="CE9" s="15">
        <f t="shared" si="57"/>
        <v>0.30247329138006734</v>
      </c>
      <c r="CF9" s="15">
        <f t="shared" si="58"/>
        <v>0.37747412008281572</v>
      </c>
      <c r="CG9" s="15">
        <f t="shared" si="59"/>
        <v>0.49596761540151252</v>
      </c>
      <c r="CH9" s="15">
        <f t="shared" si="16"/>
        <v>0.43808912598772615</v>
      </c>
      <c r="CI9" s="15">
        <f t="shared" si="60"/>
        <v>0.30765944224345532</v>
      </c>
      <c r="CJ9" s="15">
        <f t="shared" si="61"/>
        <v>0.26180657977906874</v>
      </c>
      <c r="CK9" s="15">
        <f t="shared" si="62"/>
        <v>0.26302707235265932</v>
      </c>
      <c r="CL9" s="15">
        <f t="shared" si="63"/>
        <v>0.27628053585500395</v>
      </c>
    </row>
    <row r="10" spans="1:90" x14ac:dyDescent="0.3">
      <c r="A10" s="3">
        <v>10</v>
      </c>
      <c r="B10" s="8" t="s">
        <v>234</v>
      </c>
      <c r="C10" s="3" t="s">
        <v>14</v>
      </c>
      <c r="D10" s="6">
        <v>40603</v>
      </c>
      <c r="E10" s="27"/>
      <c r="F10" s="7">
        <v>113336</v>
      </c>
      <c r="G10" s="17">
        <f>F10/F$2</f>
        <v>0.23778811898637506</v>
      </c>
      <c r="H10" s="17"/>
      <c r="I10" s="17">
        <f t="shared" si="18"/>
        <v>0.29499133591880516</v>
      </c>
      <c r="J10" s="17">
        <f t="shared" si="19"/>
        <v>0.17820943295572222</v>
      </c>
      <c r="K10" s="3">
        <v>7338</v>
      </c>
      <c r="L10" s="17">
        <f>K10/K$2</f>
        <v>0.29333226734889672</v>
      </c>
      <c r="M10" s="25">
        <f t="shared" si="20"/>
        <v>1.2335867267014475</v>
      </c>
      <c r="N10" s="7">
        <v>6716</v>
      </c>
      <c r="O10" s="17">
        <f>N10/N$2</f>
        <v>0.28319628926839552</v>
      </c>
      <c r="P10" s="25">
        <f t="shared" si="21"/>
        <v>1.1909606353571529</v>
      </c>
      <c r="Q10" s="7">
        <v>6418</v>
      </c>
      <c r="R10" s="17">
        <f>Q10/Q$2</f>
        <v>0.2888258854236983</v>
      </c>
      <c r="S10" s="25">
        <f t="shared" si="22"/>
        <v>1.214635477394258</v>
      </c>
      <c r="T10" s="7">
        <v>7866</v>
      </c>
      <c r="U10" s="17">
        <f>T10/T$2</f>
        <v>0.23684923669868418</v>
      </c>
      <c r="V10" s="25">
        <f t="shared" si="23"/>
        <v>0.99605160135126569</v>
      </c>
      <c r="W10" s="7">
        <v>7976</v>
      </c>
      <c r="X10" s="17">
        <f>W10/W$2</f>
        <v>0.25636410388274622</v>
      </c>
      <c r="Y10" s="25">
        <f t="shared" si="24"/>
        <v>1.0781199034483113</v>
      </c>
      <c r="Z10" s="7">
        <v>6366</v>
      </c>
      <c r="AA10" s="17">
        <f>Z10/Z$2</f>
        <v>0.27718030217268252</v>
      </c>
      <c r="AB10" s="25">
        <f t="shared" si="25"/>
        <v>1.1656608553624355</v>
      </c>
      <c r="AC10" s="7">
        <v>7649</v>
      </c>
      <c r="AD10" s="17">
        <f>AC10/AC$2</f>
        <v>0.20507802026918334</v>
      </c>
      <c r="AE10" s="25">
        <f t="shared" si="26"/>
        <v>0.86244014689789461</v>
      </c>
      <c r="AF10" s="7">
        <v>7150</v>
      </c>
      <c r="AG10" s="17">
        <f>AF10/AF$2</f>
        <v>0.29499133591880516</v>
      </c>
      <c r="AH10" s="25">
        <f t="shared" si="27"/>
        <v>1.2405638144423345</v>
      </c>
      <c r="AI10" s="7">
        <v>5232</v>
      </c>
      <c r="AJ10" s="17">
        <f>AI10/AI$2</f>
        <v>0.21805451362840711</v>
      </c>
      <c r="AK10" s="25">
        <f t="shared" si="28"/>
        <v>0.91701181101021012</v>
      </c>
      <c r="AL10" s="7">
        <v>6748</v>
      </c>
      <c r="AM10" s="17">
        <f>AL10/AL$2</f>
        <v>0.19751207375969559</v>
      </c>
      <c r="AN10" s="25">
        <f t="shared" si="29"/>
        <v>0.83062212948920622</v>
      </c>
      <c r="AO10" s="7">
        <v>4319</v>
      </c>
      <c r="AP10" s="17">
        <f>AO10/AO$2</f>
        <v>0.17884057971014491</v>
      </c>
      <c r="AQ10" s="25">
        <f t="shared" si="30"/>
        <v>0.75210056950066639</v>
      </c>
      <c r="AR10" s="7">
        <v>5679</v>
      </c>
      <c r="AS10" s="17">
        <f>AR10/AR$2</f>
        <v>0.17820943295572222</v>
      </c>
      <c r="AT10" s="25">
        <f t="shared" si="31"/>
        <v>0.74944632942713751</v>
      </c>
      <c r="AU10" s="7">
        <v>5224</v>
      </c>
      <c r="AV10" s="17">
        <f>AU10/AU$2</f>
        <v>0.20953832577915046</v>
      </c>
      <c r="AW10" s="25">
        <f t="shared" si="32"/>
        <v>0.88119762531599288</v>
      </c>
      <c r="AX10" s="7">
        <v>6666</v>
      </c>
      <c r="AY10" s="17">
        <f>AX10/AX$2</f>
        <v>0.25891400605919368</v>
      </c>
      <c r="AZ10" s="25">
        <f t="shared" si="33"/>
        <v>1.0888433247332643</v>
      </c>
      <c r="BA10" s="7">
        <v>6062</v>
      </c>
      <c r="BB10" s="17">
        <f>BA10/BA$2</f>
        <v>0.18246395569334498</v>
      </c>
      <c r="BC10" s="25">
        <f t="shared" si="34"/>
        <v>0.76733840391663943</v>
      </c>
      <c r="BD10" s="7">
        <v>9107</v>
      </c>
      <c r="BE10" s="17">
        <f>BD10/BD$2</f>
        <v>0.27272999520843316</v>
      </c>
      <c r="BF10" s="25">
        <f t="shared" si="35"/>
        <v>1.1469454250742452</v>
      </c>
      <c r="BG10" s="7">
        <v>6820</v>
      </c>
      <c r="BH10" s="17">
        <f>BG10/BG$2</f>
        <v>0.26871552403467297</v>
      </c>
      <c r="BI10" s="25">
        <f t="shared" si="36"/>
        <v>1.1300628693314572</v>
      </c>
      <c r="BJ10" s="7">
        <f t="shared" si="37"/>
        <v>35964</v>
      </c>
      <c r="BK10" s="17">
        <f t="shared" si="38"/>
        <v>0.26733666847547333</v>
      </c>
      <c r="BL10" s="25">
        <f t="shared" si="39"/>
        <v>1.1242641962729489</v>
      </c>
      <c r="BM10" s="7">
        <f t="shared" si="40"/>
        <v>24389</v>
      </c>
      <c r="BN10" s="17">
        <f t="shared" si="41"/>
        <v>0.22598309921796819</v>
      </c>
      <c r="BO10" s="25">
        <f t="shared" si="42"/>
        <v>0.95035487971927113</v>
      </c>
      <c r="BP10" s="7">
        <f t="shared" si="43"/>
        <v>26236</v>
      </c>
      <c r="BQ10" s="17">
        <f t="shared" si="44"/>
        <v>0.21000560313775715</v>
      </c>
      <c r="BR10" s="25">
        <f t="shared" si="45"/>
        <v>0.88316272500473492</v>
      </c>
      <c r="BS10" s="7">
        <f t="shared" si="46"/>
        <v>26747</v>
      </c>
      <c r="BT10" s="17">
        <f t="shared" si="47"/>
        <v>0.24483500389033824</v>
      </c>
      <c r="BU10" s="25">
        <f t="shared" si="48"/>
        <v>1.029635142975192</v>
      </c>
      <c r="BV10" s="15">
        <f t="shared" si="49"/>
        <v>0.29333226734889672</v>
      </c>
      <c r="BW10" s="15">
        <f t="shared" si="50"/>
        <v>0.28319628926839552</v>
      </c>
      <c r="BX10" s="15">
        <f t="shared" si="51"/>
        <v>0.2888258854236983</v>
      </c>
      <c r="BY10" s="15">
        <f t="shared" si="52"/>
        <v>0.23684923669868418</v>
      </c>
      <c r="BZ10" s="15">
        <f t="shared" si="53"/>
        <v>0.25636410388274622</v>
      </c>
      <c r="CA10" s="15">
        <f t="shared" si="15"/>
        <v>0.27718030217268252</v>
      </c>
      <c r="CB10" s="15">
        <f t="shared" si="54"/>
        <v>0.20507802026918334</v>
      </c>
      <c r="CC10" s="15">
        <f t="shared" si="55"/>
        <v>0.29499133591880516</v>
      </c>
      <c r="CD10" s="15">
        <f t="shared" si="56"/>
        <v>0.21805451362840711</v>
      </c>
      <c r="CE10" s="15">
        <f t="shared" si="57"/>
        <v>0.19751207375969559</v>
      </c>
      <c r="CF10" s="15">
        <f t="shared" si="58"/>
        <v>0.17884057971014491</v>
      </c>
      <c r="CG10" s="15">
        <f t="shared" si="59"/>
        <v>0.17820943295572222</v>
      </c>
      <c r="CH10" s="15">
        <f t="shared" si="16"/>
        <v>0.20953832577915046</v>
      </c>
      <c r="CI10" s="15">
        <f t="shared" si="60"/>
        <v>0.25891400605919368</v>
      </c>
      <c r="CJ10" s="15">
        <f t="shared" si="61"/>
        <v>0.18246395569334498</v>
      </c>
      <c r="CK10" s="15">
        <f t="shared" si="62"/>
        <v>0.27272999520843316</v>
      </c>
      <c r="CL10" s="15">
        <f t="shared" si="63"/>
        <v>0.26871552403467297</v>
      </c>
    </row>
    <row r="11" spans="1:90" x14ac:dyDescent="0.3">
      <c r="A11" s="3">
        <v>11</v>
      </c>
      <c r="B11" s="8" t="s">
        <v>235</v>
      </c>
      <c r="C11" s="3" t="s">
        <v>14</v>
      </c>
      <c r="D11" s="6">
        <v>40603</v>
      </c>
      <c r="E11" s="27"/>
      <c r="F11" s="7">
        <v>58609</v>
      </c>
      <c r="G11" s="17">
        <f t="shared" si="17"/>
        <v>0.1229664348986417</v>
      </c>
      <c r="H11" s="17"/>
      <c r="I11" s="17">
        <f t="shared" si="18"/>
        <v>0.16932990812905474</v>
      </c>
      <c r="J11" s="17">
        <f t="shared" si="19"/>
        <v>7.0856999403771923E-2</v>
      </c>
      <c r="K11" s="3">
        <v>4108</v>
      </c>
      <c r="L11" s="17">
        <f t="shared" si="17"/>
        <v>0.16421490246242404</v>
      </c>
      <c r="M11" s="25">
        <f t="shared" si="20"/>
        <v>1.3354449333900138</v>
      </c>
      <c r="N11" s="7">
        <v>3558</v>
      </c>
      <c r="O11" s="17">
        <f t="shared" si="17"/>
        <v>0.15003162555344718</v>
      </c>
      <c r="P11" s="25">
        <f t="shared" si="21"/>
        <v>1.2201022634925918</v>
      </c>
      <c r="Q11" s="7">
        <v>3500</v>
      </c>
      <c r="R11" s="17">
        <f t="shared" si="17"/>
        <v>0.15750866297646371</v>
      </c>
      <c r="S11" s="25">
        <f t="shared" si="22"/>
        <v>1.2809077786657337</v>
      </c>
      <c r="T11" s="7">
        <v>3660</v>
      </c>
      <c r="U11" s="17">
        <f t="shared" si="17"/>
        <v>0.11020445033272108</v>
      </c>
      <c r="V11" s="25">
        <f t="shared" si="23"/>
        <v>0.89621570653455129</v>
      </c>
      <c r="W11" s="7">
        <v>4520</v>
      </c>
      <c r="X11" s="17">
        <f t="shared" si="17"/>
        <v>0.14528156338390333</v>
      </c>
      <c r="Y11" s="25">
        <f t="shared" si="24"/>
        <v>1.1814733305365439</v>
      </c>
      <c r="Z11" s="7">
        <v>3889</v>
      </c>
      <c r="AA11" s="17">
        <f t="shared" si="17"/>
        <v>0.16932990812905474</v>
      </c>
      <c r="AB11" s="25">
        <f t="shared" si="25"/>
        <v>1.3770416965298649</v>
      </c>
      <c r="AC11" s="7">
        <v>3671</v>
      </c>
      <c r="AD11" s="17">
        <f t="shared" si="17"/>
        <v>9.8423507962893453E-2</v>
      </c>
      <c r="AE11" s="25">
        <f t="shared" si="26"/>
        <v>0.80040954301083544</v>
      </c>
      <c r="AF11" s="7">
        <v>3744</v>
      </c>
      <c r="AG11" s="17">
        <f t="shared" si="17"/>
        <v>0.15446819044475618</v>
      </c>
      <c r="AH11" s="25">
        <f t="shared" si="27"/>
        <v>1.2561817423761259</v>
      </c>
      <c r="AI11" s="7">
        <v>2492</v>
      </c>
      <c r="AJ11" s="17">
        <f t="shared" si="17"/>
        <v>0.1038592981578728</v>
      </c>
      <c r="AK11" s="25">
        <f t="shared" si="28"/>
        <v>0.84461502233094377</v>
      </c>
      <c r="AL11" s="7">
        <v>3308</v>
      </c>
      <c r="AM11" s="17">
        <f t="shared" si="17"/>
        <v>9.682423532855261E-2</v>
      </c>
      <c r="AN11" s="25">
        <f t="shared" si="29"/>
        <v>0.7874037773670719</v>
      </c>
      <c r="AO11" s="7">
        <v>1753</v>
      </c>
      <c r="AP11" s="17">
        <f t="shared" si="17"/>
        <v>7.2587991718426503E-2</v>
      </c>
      <c r="AQ11" s="25">
        <f t="shared" si="30"/>
        <v>0.59030736134018236</v>
      </c>
      <c r="AR11" s="7">
        <v>2258</v>
      </c>
      <c r="AS11" s="17">
        <f t="shared" si="17"/>
        <v>7.0856999403771923E-2</v>
      </c>
      <c r="AT11" s="25">
        <f t="shared" si="31"/>
        <v>0.57623041167435374</v>
      </c>
      <c r="AU11" s="7">
        <v>2342</v>
      </c>
      <c r="AV11" s="17">
        <f t="shared" si="17"/>
        <v>9.3939272391801373E-2</v>
      </c>
      <c r="AW11" s="25">
        <f t="shared" si="32"/>
        <v>0.76394239183426982</v>
      </c>
      <c r="AX11" s="7">
        <v>4247</v>
      </c>
      <c r="AY11" s="17">
        <f t="shared" si="17"/>
        <v>0.16495766332634196</v>
      </c>
      <c r="AZ11" s="25">
        <f t="shared" si="33"/>
        <v>1.341485287934977</v>
      </c>
      <c r="BA11" s="7">
        <v>3543</v>
      </c>
      <c r="BB11" s="17">
        <f t="shared" si="17"/>
        <v>0.10664298829124402</v>
      </c>
      <c r="BC11" s="25">
        <f t="shared" si="34"/>
        <v>0.86725282699418982</v>
      </c>
      <c r="BD11" s="7">
        <v>4657</v>
      </c>
      <c r="BE11" s="17">
        <f t="shared" si="17"/>
        <v>0.13946454240536654</v>
      </c>
      <c r="BF11" s="25">
        <f t="shared" si="35"/>
        <v>1.1341675679247254</v>
      </c>
      <c r="BG11" s="7">
        <v>3359</v>
      </c>
      <c r="BH11" s="17">
        <f t="shared" si="17"/>
        <v>0.13234830575256107</v>
      </c>
      <c r="BI11" s="25">
        <f t="shared" si="36"/>
        <v>1.0762961930355435</v>
      </c>
      <c r="BJ11" s="7">
        <f t="shared" si="37"/>
        <v>19677</v>
      </c>
      <c r="BK11" s="17">
        <f t="shared" si="38"/>
        <v>0.14626803541296543</v>
      </c>
      <c r="BL11" s="25">
        <f t="shared" si="39"/>
        <v>1.189495617511646</v>
      </c>
      <c r="BM11" s="7">
        <f t="shared" si="40"/>
        <v>12206</v>
      </c>
      <c r="BN11" s="17">
        <f t="shared" si="41"/>
        <v>0.11309810607464513</v>
      </c>
      <c r="BO11" s="25">
        <f t="shared" si="42"/>
        <v>0.91974778457120598</v>
      </c>
      <c r="BP11" s="7">
        <f t="shared" si="43"/>
        <v>13261</v>
      </c>
      <c r="BQ11" s="17">
        <f t="shared" si="44"/>
        <v>0.10614744256783799</v>
      </c>
      <c r="BR11" s="25">
        <f t="shared" si="45"/>
        <v>0.86322290026000015</v>
      </c>
      <c r="BS11" s="7">
        <f t="shared" si="46"/>
        <v>13465</v>
      </c>
      <c r="BT11" s="17">
        <f t="shared" si="47"/>
        <v>0.12325506888187103</v>
      </c>
      <c r="BU11" s="25">
        <f t="shared" si="48"/>
        <v>1.0023472582861106</v>
      </c>
      <c r="BV11" s="15">
        <f t="shared" si="49"/>
        <v>0.16421490246242404</v>
      </c>
      <c r="BW11" s="15">
        <f t="shared" si="50"/>
        <v>0.15003162555344718</v>
      </c>
      <c r="BX11" s="15">
        <f t="shared" si="51"/>
        <v>0.15750866297646371</v>
      </c>
      <c r="BY11" s="15">
        <f t="shared" si="52"/>
        <v>0.11020445033272108</v>
      </c>
      <c r="BZ11" s="15">
        <f t="shared" si="53"/>
        <v>0.14528156338390333</v>
      </c>
      <c r="CA11" s="15">
        <f t="shared" si="15"/>
        <v>0.16932990812905474</v>
      </c>
      <c r="CB11" s="15">
        <f t="shared" si="54"/>
        <v>9.8423507962893453E-2</v>
      </c>
      <c r="CC11" s="15">
        <f t="shared" si="55"/>
        <v>0.15446819044475618</v>
      </c>
      <c r="CD11" s="15">
        <f t="shared" si="56"/>
        <v>0.1038592981578728</v>
      </c>
      <c r="CE11" s="15">
        <f t="shared" si="57"/>
        <v>9.682423532855261E-2</v>
      </c>
      <c r="CF11" s="15">
        <f t="shared" si="58"/>
        <v>7.2587991718426503E-2</v>
      </c>
      <c r="CG11" s="15">
        <f t="shared" si="59"/>
        <v>7.0856999403771923E-2</v>
      </c>
      <c r="CH11" s="15">
        <f t="shared" si="16"/>
        <v>9.3939272391801373E-2</v>
      </c>
      <c r="CI11" s="15">
        <f t="shared" si="60"/>
        <v>0.16495766332634196</v>
      </c>
      <c r="CJ11" s="15">
        <f t="shared" si="61"/>
        <v>0.10664298829124402</v>
      </c>
      <c r="CK11" s="15">
        <f t="shared" si="62"/>
        <v>0.13946454240536654</v>
      </c>
      <c r="CL11" s="15">
        <f t="shared" si="63"/>
        <v>0.13234830575256107</v>
      </c>
    </row>
    <row r="12" spans="1:90" x14ac:dyDescent="0.3">
      <c r="A12" s="3">
        <v>12</v>
      </c>
      <c r="B12" s="8" t="s">
        <v>15</v>
      </c>
      <c r="C12" s="3" t="s">
        <v>14</v>
      </c>
      <c r="D12" s="6">
        <v>40603</v>
      </c>
      <c r="E12" s="27"/>
      <c r="F12" s="7">
        <v>9878</v>
      </c>
      <c r="G12" s="17">
        <f t="shared" si="17"/>
        <v>2.0724845056711131E-2</v>
      </c>
      <c r="H12" s="17"/>
      <c r="I12" s="17">
        <f t="shared" si="18"/>
        <v>3.6138807854748115E-2</v>
      </c>
      <c r="J12" s="17">
        <f t="shared" si="19"/>
        <v>1.0766045548654244E-2</v>
      </c>
      <c r="K12" s="3">
        <v>536</v>
      </c>
      <c r="L12" s="17">
        <f t="shared" si="17"/>
        <v>2.1426287176207228E-2</v>
      </c>
      <c r="M12" s="25">
        <f t="shared" si="20"/>
        <v>1.0338454698974435</v>
      </c>
      <c r="N12" s="3">
        <v>393</v>
      </c>
      <c r="O12" s="17">
        <f t="shared" si="17"/>
        <v>1.657179000632511E-2</v>
      </c>
      <c r="P12" s="25">
        <f t="shared" si="21"/>
        <v>0.79960983838375299</v>
      </c>
      <c r="Q12" s="3">
        <v>588</v>
      </c>
      <c r="R12" s="17">
        <f t="shared" si="17"/>
        <v>2.6461455380045903E-2</v>
      </c>
      <c r="S12" s="25">
        <f t="shared" si="22"/>
        <v>1.2767987074275926</v>
      </c>
      <c r="T12" s="3">
        <v>537</v>
      </c>
      <c r="U12" s="17">
        <f t="shared" si="17"/>
        <v>1.6169341483243505E-2</v>
      </c>
      <c r="V12" s="25">
        <f t="shared" si="23"/>
        <v>0.7801911878712714</v>
      </c>
      <c r="W12" s="3">
        <v>909</v>
      </c>
      <c r="X12" s="17">
        <f t="shared" si="17"/>
        <v>2.9217022370789405E-2</v>
      </c>
      <c r="Y12" s="25">
        <f t="shared" si="24"/>
        <v>1.4097583017311066</v>
      </c>
      <c r="Z12" s="3">
        <v>830</v>
      </c>
      <c r="AA12" s="17">
        <f t="shared" si="17"/>
        <v>3.6138807854748115E-2</v>
      </c>
      <c r="AB12" s="25">
        <f t="shared" si="25"/>
        <v>1.7437432104249013</v>
      </c>
      <c r="AC12" s="3">
        <v>478</v>
      </c>
      <c r="AD12" s="17">
        <f t="shared" si="17"/>
        <v>1.2815700573757307E-2</v>
      </c>
      <c r="AE12" s="25">
        <f t="shared" si="26"/>
        <v>0.61837377016275064</v>
      </c>
      <c r="AF12" s="3">
        <v>542</v>
      </c>
      <c r="AG12" s="17">
        <f t="shared" si="17"/>
        <v>2.2361580988530406E-2</v>
      </c>
      <c r="AH12" s="25">
        <f t="shared" si="27"/>
        <v>1.0789745798986934</v>
      </c>
      <c r="AI12" s="3">
        <v>432</v>
      </c>
      <c r="AJ12" s="17">
        <f t="shared" si="17"/>
        <v>1.8004501125281319E-2</v>
      </c>
      <c r="AK12" s="25">
        <f t="shared" si="28"/>
        <v>0.86873996288098143</v>
      </c>
      <c r="AL12" s="3">
        <v>824</v>
      </c>
      <c r="AM12" s="17">
        <f t="shared" si="17"/>
        <v>2.4118249670715644E-2</v>
      </c>
      <c r="AN12" s="25">
        <f t="shared" si="29"/>
        <v>1.163736066770046</v>
      </c>
      <c r="AO12" s="3">
        <v>260</v>
      </c>
      <c r="AP12" s="17">
        <f t="shared" si="17"/>
        <v>1.0766045548654244E-2</v>
      </c>
      <c r="AQ12" s="25">
        <f t="shared" si="30"/>
        <v>0.51947532148945919</v>
      </c>
      <c r="AR12" s="3">
        <v>420</v>
      </c>
      <c r="AS12" s="17">
        <f t="shared" si="17"/>
        <v>1.3179778454200269E-2</v>
      </c>
      <c r="AT12" s="25">
        <f t="shared" si="31"/>
        <v>0.63594098861223503</v>
      </c>
      <c r="AU12" s="3">
        <v>366</v>
      </c>
      <c r="AV12" s="17">
        <f t="shared" si="17"/>
        <v>1.4680518230315671E-2</v>
      </c>
      <c r="AW12" s="25">
        <f t="shared" si="32"/>
        <v>0.70835358190346598</v>
      </c>
      <c r="AX12" s="3">
        <v>598</v>
      </c>
      <c r="AY12" s="17">
        <f t="shared" si="17"/>
        <v>2.3226909034413112E-2</v>
      </c>
      <c r="AZ12" s="25">
        <f t="shared" si="33"/>
        <v>1.1207277531318267</v>
      </c>
      <c r="BA12" s="3">
        <v>816</v>
      </c>
      <c r="BB12" s="17">
        <f t="shared" si="17"/>
        <v>2.456129789603588E-2</v>
      </c>
      <c r="BC12" s="25">
        <f t="shared" si="34"/>
        <v>1.1851137042919617</v>
      </c>
      <c r="BD12" s="3">
        <v>863</v>
      </c>
      <c r="BE12" s="17">
        <f t="shared" si="17"/>
        <v>2.58445136559655E-2</v>
      </c>
      <c r="BF12" s="25">
        <f t="shared" si="35"/>
        <v>1.2470304885389971</v>
      </c>
      <c r="BG12" s="3">
        <v>486</v>
      </c>
      <c r="BH12" s="17">
        <f t="shared" si="17"/>
        <v>1.9148936170212766E-2</v>
      </c>
      <c r="BI12" s="25">
        <f t="shared" si="36"/>
        <v>0.92396040201091623</v>
      </c>
      <c r="BJ12" s="7">
        <f t="shared" si="37"/>
        <v>3400</v>
      </c>
      <c r="BK12" s="17">
        <f t="shared" si="38"/>
        <v>2.5273736870665368E-2</v>
      </c>
      <c r="BL12" s="25">
        <f t="shared" si="39"/>
        <v>1.2194897863654335</v>
      </c>
      <c r="BM12" s="7">
        <f t="shared" si="40"/>
        <v>1870</v>
      </c>
      <c r="BN12" s="17">
        <f t="shared" si="41"/>
        <v>1.7327007894444239E-2</v>
      </c>
      <c r="BO12" s="25">
        <f t="shared" si="42"/>
        <v>0.83605005716717762</v>
      </c>
      <c r="BP12" s="7">
        <f t="shared" si="43"/>
        <v>2763</v>
      </c>
      <c r="BQ12" s="17">
        <f t="shared" si="44"/>
        <v>2.2116385175698392E-2</v>
      </c>
      <c r="BR12" s="25">
        <f t="shared" si="45"/>
        <v>1.0671435716493645</v>
      </c>
      <c r="BS12" s="7">
        <f t="shared" si="46"/>
        <v>1845</v>
      </c>
      <c r="BT12" s="17">
        <f t="shared" si="47"/>
        <v>1.6888644789235206E-2</v>
      </c>
      <c r="BU12" s="25">
        <f t="shared" si="48"/>
        <v>0.81489848261935816</v>
      </c>
      <c r="BV12" s="15">
        <f t="shared" si="49"/>
        <v>2.1426287176207228E-2</v>
      </c>
      <c r="BW12" s="15">
        <f t="shared" si="50"/>
        <v>1.657179000632511E-2</v>
      </c>
      <c r="BX12" s="15">
        <f t="shared" si="51"/>
        <v>2.6461455380045903E-2</v>
      </c>
      <c r="BY12" s="15">
        <f t="shared" si="52"/>
        <v>1.6169341483243505E-2</v>
      </c>
      <c r="BZ12" s="15">
        <f t="shared" si="53"/>
        <v>2.9217022370789405E-2</v>
      </c>
      <c r="CA12" s="15">
        <f t="shared" si="15"/>
        <v>3.6138807854748115E-2</v>
      </c>
      <c r="CB12" s="15">
        <f t="shared" si="54"/>
        <v>1.2815700573757307E-2</v>
      </c>
      <c r="CC12" s="15">
        <f t="shared" si="55"/>
        <v>2.2361580988530406E-2</v>
      </c>
      <c r="CD12" s="15">
        <f t="shared" si="56"/>
        <v>1.8004501125281319E-2</v>
      </c>
      <c r="CE12" s="15">
        <f t="shared" si="57"/>
        <v>2.4118249670715644E-2</v>
      </c>
      <c r="CF12" s="15">
        <f t="shared" si="58"/>
        <v>1.0766045548654244E-2</v>
      </c>
      <c r="CG12" s="15">
        <f t="shared" si="59"/>
        <v>1.3179778454200269E-2</v>
      </c>
      <c r="CH12" s="15">
        <f t="shared" si="16"/>
        <v>1.4680518230315671E-2</v>
      </c>
      <c r="CI12" s="15">
        <f t="shared" si="60"/>
        <v>2.3226909034413112E-2</v>
      </c>
      <c r="CJ12" s="15">
        <f t="shared" si="61"/>
        <v>2.456129789603588E-2</v>
      </c>
      <c r="CK12" s="15">
        <f t="shared" si="62"/>
        <v>2.58445136559655E-2</v>
      </c>
      <c r="CL12" s="15">
        <f t="shared" si="63"/>
        <v>1.9148936170212766E-2</v>
      </c>
    </row>
    <row r="13" spans="1:90" x14ac:dyDescent="0.3">
      <c r="A13" s="3">
        <v>13</v>
      </c>
      <c r="B13" s="8" t="s">
        <v>236</v>
      </c>
      <c r="C13" s="3" t="s">
        <v>14</v>
      </c>
      <c r="D13" s="6">
        <v>40603</v>
      </c>
      <c r="E13" s="27"/>
      <c r="F13" s="7">
        <v>72202</v>
      </c>
      <c r="G13" s="17">
        <f t="shared" si="17"/>
        <v>0.15148565122339108</v>
      </c>
      <c r="H13" s="17"/>
      <c r="I13" s="17">
        <f t="shared" si="18"/>
        <v>0.20297491794887237</v>
      </c>
      <c r="J13" s="17">
        <f t="shared" si="19"/>
        <v>6.7577639751552801E-2</v>
      </c>
      <c r="K13" s="3">
        <f t="shared" ref="K13:BG13" si="64">K5+K6+K7</f>
        <v>4953</v>
      </c>
      <c r="L13" s="17">
        <f t="shared" si="17"/>
        <v>0.19799328429804924</v>
      </c>
      <c r="M13" s="25">
        <f t="shared" si="20"/>
        <v>1.3070101537608656</v>
      </c>
      <c r="N13" s="3">
        <f t="shared" si="64"/>
        <v>4252</v>
      </c>
      <c r="O13" s="17">
        <f t="shared" si="17"/>
        <v>0.17929580434324266</v>
      </c>
      <c r="P13" s="25">
        <f t="shared" si="21"/>
        <v>1.1835827545068334</v>
      </c>
      <c r="Q13" s="3">
        <f t="shared" si="64"/>
        <v>3712</v>
      </c>
      <c r="R13" s="17">
        <f t="shared" si="17"/>
        <v>0.16704918770532379</v>
      </c>
      <c r="S13" s="25">
        <f t="shared" si="22"/>
        <v>1.1027393443289335</v>
      </c>
      <c r="T13" s="3">
        <f t="shared" si="64"/>
        <v>6741</v>
      </c>
      <c r="U13" s="17">
        <f t="shared" si="17"/>
        <v>0.20297491794887237</v>
      </c>
      <c r="V13" s="25">
        <f t="shared" si="23"/>
        <v>1.3398953386651236</v>
      </c>
      <c r="W13" s="3">
        <f t="shared" si="64"/>
        <v>4662</v>
      </c>
      <c r="X13" s="17">
        <f t="shared" si="17"/>
        <v>0.1498457186937516</v>
      </c>
      <c r="Y13" s="25">
        <f t="shared" si="24"/>
        <v>0.98917433752704986</v>
      </c>
      <c r="Z13" s="3">
        <f t="shared" si="64"/>
        <v>3823</v>
      </c>
      <c r="AA13" s="17">
        <f t="shared" si="17"/>
        <v>0.16645621979361694</v>
      </c>
      <c r="AB13" s="25">
        <f t="shared" si="25"/>
        <v>1.0988249939801178</v>
      </c>
      <c r="AC13" s="3">
        <f t="shared" si="64"/>
        <v>5544</v>
      </c>
      <c r="AD13" s="17">
        <f t="shared" si="17"/>
        <v>0.1486406777843316</v>
      </c>
      <c r="AE13" s="25">
        <f t="shared" si="26"/>
        <v>0.9812195187063355</v>
      </c>
      <c r="AF13" s="3">
        <f t="shared" si="64"/>
        <v>4855</v>
      </c>
      <c r="AG13" s="17">
        <f t="shared" si="17"/>
        <v>0.20030530571829358</v>
      </c>
      <c r="AH13" s="25">
        <f t="shared" si="27"/>
        <v>1.322272466736204</v>
      </c>
      <c r="AI13" s="3">
        <f t="shared" si="64"/>
        <v>2730</v>
      </c>
      <c r="AJ13" s="17">
        <f t="shared" si="17"/>
        <v>0.11377844461115279</v>
      </c>
      <c r="AK13" s="25">
        <f t="shared" si="28"/>
        <v>0.75108397192924448</v>
      </c>
      <c r="AL13" s="3">
        <f t="shared" si="64"/>
        <v>4019</v>
      </c>
      <c r="AM13" s="17">
        <f t="shared" si="17"/>
        <v>0.11763500658568711</v>
      </c>
      <c r="AN13" s="25">
        <f t="shared" si="29"/>
        <v>0.77654223773454623</v>
      </c>
      <c r="AO13" s="3">
        <f t="shared" si="64"/>
        <v>1632</v>
      </c>
      <c r="AP13" s="17">
        <f t="shared" si="17"/>
        <v>6.7577639751552801E-2</v>
      </c>
      <c r="AQ13" s="25">
        <f t="shared" si="30"/>
        <v>0.44609927874883809</v>
      </c>
      <c r="AR13" s="3">
        <f t="shared" si="64"/>
        <v>3201</v>
      </c>
      <c r="AS13" s="17">
        <f t="shared" si="17"/>
        <v>0.10044874007594062</v>
      </c>
      <c r="AT13" s="25">
        <f t="shared" si="31"/>
        <v>0.66309078955479461</v>
      </c>
      <c r="AU13" s="3">
        <f t="shared" si="64"/>
        <v>3297</v>
      </c>
      <c r="AV13" s="17">
        <f t="shared" si="17"/>
        <v>0.13224499618948296</v>
      </c>
      <c r="AW13" s="25">
        <f t="shared" si="32"/>
        <v>0.87298694709022617</v>
      </c>
      <c r="AX13" s="3">
        <f t="shared" si="64"/>
        <v>3642</v>
      </c>
      <c r="AY13" s="17">
        <f t="shared" si="17"/>
        <v>0.14145886739687719</v>
      </c>
      <c r="AZ13" s="25">
        <f t="shared" si="33"/>
        <v>0.93381033949065106</v>
      </c>
      <c r="BA13" s="3">
        <f t="shared" si="64"/>
        <v>3654</v>
      </c>
      <c r="BB13" s="17">
        <f t="shared" si="17"/>
        <v>0.10998404719621949</v>
      </c>
      <c r="BC13" s="25">
        <f t="shared" si="34"/>
        <v>0.72603607211635846</v>
      </c>
      <c r="BD13" s="3">
        <f t="shared" si="64"/>
        <v>6440</v>
      </c>
      <c r="BE13" s="17">
        <f t="shared" si="17"/>
        <v>0.19286056540488739</v>
      </c>
      <c r="BF13" s="25">
        <f t="shared" si="35"/>
        <v>1.2731276120698853</v>
      </c>
      <c r="BG13" s="3">
        <f t="shared" si="64"/>
        <v>5045</v>
      </c>
      <c r="BH13" s="17">
        <f t="shared" si="17"/>
        <v>0.1987785657998424</v>
      </c>
      <c r="BI13" s="25">
        <f t="shared" si="36"/>
        <v>1.3121940209816305</v>
      </c>
      <c r="BJ13" s="7">
        <f t="shared" si="37"/>
        <v>23891</v>
      </c>
      <c r="BK13" s="17">
        <f t="shared" si="38"/>
        <v>0.17759260222854892</v>
      </c>
      <c r="BL13" s="25">
        <f t="shared" si="39"/>
        <v>1.1723394314532056</v>
      </c>
      <c r="BM13" s="7">
        <f t="shared" si="40"/>
        <v>15185</v>
      </c>
      <c r="BN13" s="17">
        <f t="shared" si="41"/>
        <v>0.14070086357066083</v>
      </c>
      <c r="BO13" s="25">
        <f t="shared" si="42"/>
        <v>0.9288065399882246</v>
      </c>
      <c r="BP13" s="7">
        <f t="shared" si="43"/>
        <v>15745</v>
      </c>
      <c r="BQ13" s="17">
        <f t="shared" si="44"/>
        <v>0.12603057712318899</v>
      </c>
      <c r="BR13" s="25">
        <f t="shared" si="45"/>
        <v>0.83196379396577769</v>
      </c>
      <c r="BS13" s="7">
        <f t="shared" si="46"/>
        <v>17381</v>
      </c>
      <c r="BT13" s="17">
        <f t="shared" si="47"/>
        <v>0.15910110302531008</v>
      </c>
      <c r="BU13" s="25">
        <f t="shared" si="48"/>
        <v>1.0502717699030697</v>
      </c>
      <c r="BV13" s="15">
        <f t="shared" si="49"/>
        <v>0.19799328429804924</v>
      </c>
      <c r="BW13" s="15">
        <f t="shared" si="50"/>
        <v>0.17929580434324266</v>
      </c>
      <c r="BX13" s="15">
        <f t="shared" si="51"/>
        <v>0.16704918770532379</v>
      </c>
      <c r="BY13" s="15">
        <f t="shared" si="52"/>
        <v>0.20297491794887237</v>
      </c>
      <c r="BZ13" s="15">
        <f t="shared" si="53"/>
        <v>0.1498457186937516</v>
      </c>
      <c r="CA13" s="15">
        <f t="shared" si="15"/>
        <v>0.16645621979361694</v>
      </c>
      <c r="CB13" s="15">
        <f t="shared" si="54"/>
        <v>0.1486406777843316</v>
      </c>
      <c r="CC13" s="15">
        <f t="shared" si="55"/>
        <v>0.20030530571829358</v>
      </c>
      <c r="CD13" s="15">
        <f t="shared" si="56"/>
        <v>0.11377844461115279</v>
      </c>
      <c r="CE13" s="15">
        <f t="shared" si="57"/>
        <v>0.11763500658568711</v>
      </c>
      <c r="CF13" s="15">
        <f t="shared" si="58"/>
        <v>6.7577639751552801E-2</v>
      </c>
      <c r="CG13" s="15">
        <f t="shared" si="59"/>
        <v>0.10044874007594062</v>
      </c>
      <c r="CH13" s="15">
        <f t="shared" si="16"/>
        <v>0.13224499618948296</v>
      </c>
      <c r="CI13" s="15">
        <f t="shared" si="60"/>
        <v>0.14145886739687719</v>
      </c>
      <c r="CJ13" s="15">
        <f t="shared" si="61"/>
        <v>0.10998404719621949</v>
      </c>
      <c r="CK13" s="15">
        <f t="shared" si="62"/>
        <v>0.19286056540488739</v>
      </c>
      <c r="CL13" s="15">
        <f t="shared" si="63"/>
        <v>0.1987785657998424</v>
      </c>
    </row>
    <row r="14" spans="1:90" x14ac:dyDescent="0.3">
      <c r="A14" s="3">
        <v>14</v>
      </c>
      <c r="B14" s="8" t="s">
        <v>232</v>
      </c>
      <c r="C14" s="3" t="s">
        <v>14</v>
      </c>
      <c r="D14" s="6">
        <v>40603</v>
      </c>
      <c r="E14" s="27"/>
      <c r="F14" s="7">
        <v>71868</v>
      </c>
      <c r="G14" s="17">
        <f t="shared" si="17"/>
        <v>0.15078489213765089</v>
      </c>
      <c r="H14" s="17"/>
      <c r="I14" s="17">
        <f t="shared" si="18"/>
        <v>0.31454113114408694</v>
      </c>
      <c r="J14" s="17">
        <f t="shared" si="19"/>
        <v>8.7703869523504951E-2</v>
      </c>
      <c r="K14" s="3">
        <f t="shared" ref="K14:BG14" si="65">K8</f>
        <v>2194</v>
      </c>
      <c r="L14" s="17">
        <f t="shared" si="17"/>
        <v>8.7703869523504951E-2</v>
      </c>
      <c r="M14" s="25">
        <f t="shared" si="20"/>
        <v>0.58164891906704064</v>
      </c>
      <c r="N14" s="3">
        <f t="shared" si="65"/>
        <v>3430</v>
      </c>
      <c r="O14" s="17">
        <f t="shared" si="17"/>
        <v>0.14463419776512756</v>
      </c>
      <c r="P14" s="25">
        <f t="shared" si="21"/>
        <v>0.95920881538378266</v>
      </c>
      <c r="Q14" s="3">
        <f t="shared" si="65"/>
        <v>2276</v>
      </c>
      <c r="R14" s="17">
        <f t="shared" si="17"/>
        <v>0.10242563340983754</v>
      </c>
      <c r="S14" s="25">
        <f t="shared" si="22"/>
        <v>0.67928312948178926</v>
      </c>
      <c r="T14" s="3">
        <f t="shared" si="65"/>
        <v>3769</v>
      </c>
      <c r="U14" s="17">
        <f t="shared" si="17"/>
        <v>0.11348649543825841</v>
      </c>
      <c r="V14" s="25">
        <f t="shared" si="23"/>
        <v>0.75263836999436962</v>
      </c>
      <c r="W14" s="3">
        <f t="shared" si="65"/>
        <v>3016</v>
      </c>
      <c r="X14" s="17">
        <f t="shared" si="17"/>
        <v>9.6940087426073546E-2</v>
      </c>
      <c r="Y14" s="25">
        <f t="shared" si="24"/>
        <v>0.64290318513858369</v>
      </c>
      <c r="Z14" s="3">
        <f t="shared" si="65"/>
        <v>2061</v>
      </c>
      <c r="AA14" s="17">
        <f t="shared" si="17"/>
        <v>8.9737449383898632E-2</v>
      </c>
      <c r="AB14" s="25">
        <f t="shared" si="25"/>
        <v>0.59513554781057043</v>
      </c>
      <c r="AC14" s="3">
        <f t="shared" si="65"/>
        <v>5751</v>
      </c>
      <c r="AD14" s="17">
        <f t="shared" si="17"/>
        <v>0.15419057322108423</v>
      </c>
      <c r="AE14" s="25">
        <f t="shared" si="26"/>
        <v>1.0225863548738312</v>
      </c>
      <c r="AF14" s="3">
        <f t="shared" si="65"/>
        <v>2433</v>
      </c>
      <c r="AG14" s="17">
        <f t="shared" si="17"/>
        <v>0.10037956927139204</v>
      </c>
      <c r="AH14" s="25">
        <f t="shared" si="27"/>
        <v>0.6657137054536999</v>
      </c>
      <c r="AI14" s="3">
        <f t="shared" si="65"/>
        <v>4330</v>
      </c>
      <c r="AJ14" s="17">
        <f t="shared" si="17"/>
        <v>0.18046178211219471</v>
      </c>
      <c r="AK14" s="25">
        <f t="shared" si="28"/>
        <v>1.1968160705878406</v>
      </c>
      <c r="AL14" s="3">
        <f t="shared" si="65"/>
        <v>8932</v>
      </c>
      <c r="AM14" s="17">
        <f t="shared" si="17"/>
        <v>0.26143714327528172</v>
      </c>
      <c r="AN14" s="25">
        <f t="shared" si="29"/>
        <v>1.7338417633818171</v>
      </c>
      <c r="AO14" s="3">
        <f t="shared" si="65"/>
        <v>7070</v>
      </c>
      <c r="AP14" s="17">
        <f t="shared" si="17"/>
        <v>0.29275362318840581</v>
      </c>
      <c r="AQ14" s="25">
        <f t="shared" si="30"/>
        <v>1.9415315356736951</v>
      </c>
      <c r="AR14" s="3">
        <f t="shared" si="65"/>
        <v>4504</v>
      </c>
      <c r="AS14" s="17">
        <f t="shared" si="17"/>
        <v>0.14133743370885241</v>
      </c>
      <c r="AT14" s="25">
        <f t="shared" si="31"/>
        <v>0.9373447943300981</v>
      </c>
      <c r="AU14" s="3">
        <f t="shared" si="65"/>
        <v>2780</v>
      </c>
      <c r="AV14" s="17">
        <f t="shared" si="17"/>
        <v>0.11150776142152341</v>
      </c>
      <c r="AW14" s="25">
        <f t="shared" si="32"/>
        <v>0.73951547692011776</v>
      </c>
      <c r="AX14" s="3">
        <f t="shared" si="65"/>
        <v>2672</v>
      </c>
      <c r="AY14" s="17">
        <f t="shared" si="17"/>
        <v>0.10378311193971879</v>
      </c>
      <c r="AZ14" s="25">
        <f t="shared" si="33"/>
        <v>0.6882858784351924</v>
      </c>
      <c r="BA14" s="3">
        <f t="shared" si="65"/>
        <v>10450</v>
      </c>
      <c r="BB14" s="17">
        <f t="shared" si="17"/>
        <v>0.31454113114408694</v>
      </c>
      <c r="BC14" s="25">
        <f t="shared" si="34"/>
        <v>2.0860255074954304</v>
      </c>
      <c r="BD14" s="3">
        <f t="shared" si="65"/>
        <v>3542</v>
      </c>
      <c r="BE14" s="17">
        <f t="shared" si="17"/>
        <v>0.10607331097268807</v>
      </c>
      <c r="BF14" s="25">
        <f t="shared" si="35"/>
        <v>0.7034743963331167</v>
      </c>
      <c r="BG14" s="3">
        <f t="shared" si="65"/>
        <v>2658</v>
      </c>
      <c r="BH14" s="17">
        <f t="shared" si="17"/>
        <v>0.10472813238770685</v>
      </c>
      <c r="BI14" s="25">
        <f t="shared" si="36"/>
        <v>0.69455322017341747</v>
      </c>
      <c r="BJ14" s="7">
        <f t="shared" si="37"/>
        <v>13316</v>
      </c>
      <c r="BK14" s="17">
        <f t="shared" si="38"/>
        <v>9.8983847108758835E-2</v>
      </c>
      <c r="BL14" s="25">
        <f t="shared" si="39"/>
        <v>0.65645732609867102</v>
      </c>
      <c r="BM14" s="7">
        <f t="shared" si="40"/>
        <v>12614</v>
      </c>
      <c r="BN14" s="17">
        <f t="shared" si="41"/>
        <v>0.11687854416070569</v>
      </c>
      <c r="BO14" s="25">
        <f t="shared" si="42"/>
        <v>0.77513431553877266</v>
      </c>
      <c r="BP14" s="7">
        <f t="shared" si="43"/>
        <v>29994</v>
      </c>
      <c r="BQ14" s="17">
        <f t="shared" si="44"/>
        <v>0.24008644841111021</v>
      </c>
      <c r="BR14" s="25">
        <f t="shared" si="45"/>
        <v>1.5922447203260675</v>
      </c>
      <c r="BS14" s="7">
        <f t="shared" si="46"/>
        <v>15944</v>
      </c>
      <c r="BT14" s="17">
        <f t="shared" si="47"/>
        <v>0.14594718293743419</v>
      </c>
      <c r="BU14" s="25">
        <f t="shared" si="48"/>
        <v>0.96791648598454827</v>
      </c>
      <c r="BV14" s="15">
        <f t="shared" si="49"/>
        <v>8.7703869523504951E-2</v>
      </c>
      <c r="BW14" s="15">
        <f t="shared" si="50"/>
        <v>0.14463419776512756</v>
      </c>
      <c r="BX14" s="15">
        <f t="shared" si="51"/>
        <v>0.10242563340983754</v>
      </c>
      <c r="BY14" s="15">
        <f t="shared" si="52"/>
        <v>0.11348649543825841</v>
      </c>
      <c r="BZ14" s="15">
        <f t="shared" si="53"/>
        <v>9.6940087426073546E-2</v>
      </c>
      <c r="CA14" s="15">
        <f t="shared" si="15"/>
        <v>8.9737449383898632E-2</v>
      </c>
      <c r="CB14" s="15">
        <f t="shared" si="54"/>
        <v>0.15419057322108423</v>
      </c>
      <c r="CC14" s="15">
        <f t="shared" si="55"/>
        <v>0.10037956927139204</v>
      </c>
      <c r="CD14" s="15">
        <f t="shared" si="56"/>
        <v>0.18046178211219471</v>
      </c>
      <c r="CE14" s="15">
        <f t="shared" si="57"/>
        <v>0.26143714327528172</v>
      </c>
      <c r="CF14" s="15">
        <f t="shared" si="58"/>
        <v>0.29275362318840581</v>
      </c>
      <c r="CG14" s="15">
        <f t="shared" si="59"/>
        <v>0.14133743370885241</v>
      </c>
      <c r="CH14" s="15">
        <f t="shared" si="16"/>
        <v>0.11150776142152341</v>
      </c>
      <c r="CI14" s="15">
        <f t="shared" si="60"/>
        <v>0.10378311193971879</v>
      </c>
      <c r="CJ14" s="15">
        <f t="shared" si="61"/>
        <v>0.31454113114408694</v>
      </c>
      <c r="CK14" s="15">
        <f t="shared" si="62"/>
        <v>0.10607331097268807</v>
      </c>
      <c r="CL14" s="15">
        <f t="shared" si="63"/>
        <v>0.10472813238770685</v>
      </c>
    </row>
    <row r="15" spans="1:90" x14ac:dyDescent="0.3">
      <c r="A15" s="3">
        <v>15</v>
      </c>
      <c r="B15" s="8" t="s">
        <v>233</v>
      </c>
      <c r="C15" s="3" t="s">
        <v>14</v>
      </c>
      <c r="D15" s="6">
        <v>40603</v>
      </c>
      <c r="E15" s="27"/>
      <c r="F15" s="7">
        <v>150733</v>
      </c>
      <c r="G15" s="17">
        <f t="shared" si="17"/>
        <v>0.31625005769723014</v>
      </c>
      <c r="H15" s="17"/>
      <c r="I15" s="17">
        <f t="shared" si="18"/>
        <v>0.49596761540151252</v>
      </c>
      <c r="J15" s="17">
        <f t="shared" si="19"/>
        <v>0.22627029306346194</v>
      </c>
      <c r="K15" s="3">
        <f t="shared" ref="K15:BG15" si="66">K9</f>
        <v>5887</v>
      </c>
      <c r="L15" s="17">
        <f t="shared" si="17"/>
        <v>0.23532938919091781</v>
      </c>
      <c r="M15" s="25">
        <f t="shared" si="20"/>
        <v>0.74412441504189786</v>
      </c>
      <c r="N15" s="3">
        <f t="shared" si="66"/>
        <v>5366</v>
      </c>
      <c r="O15" s="17">
        <f t="shared" si="17"/>
        <v>0.22627029306346194</v>
      </c>
      <c r="P15" s="25">
        <f t="shared" si="21"/>
        <v>0.71547905701913717</v>
      </c>
      <c r="Q15" s="3">
        <f t="shared" si="66"/>
        <v>5727</v>
      </c>
      <c r="R15" s="17">
        <f t="shared" si="17"/>
        <v>0.25772917510463078</v>
      </c>
      <c r="S15" s="25">
        <f t="shared" si="22"/>
        <v>0.81495376469266678</v>
      </c>
      <c r="T15" s="3">
        <f t="shared" si="66"/>
        <v>10638</v>
      </c>
      <c r="U15" s="17">
        <f t="shared" si="17"/>
        <v>0.32031555809822049</v>
      </c>
      <c r="V15" s="25">
        <f t="shared" si="23"/>
        <v>1.0128553348909823</v>
      </c>
      <c r="W15" s="3">
        <f t="shared" si="66"/>
        <v>10029</v>
      </c>
      <c r="X15" s="17">
        <f t="shared" si="17"/>
        <v>0.3223515042427359</v>
      </c>
      <c r="Y15" s="25">
        <f t="shared" si="24"/>
        <v>1.0192931080864722</v>
      </c>
      <c r="Z15" s="3">
        <f t="shared" si="66"/>
        <v>5998</v>
      </c>
      <c r="AA15" s="17">
        <f t="shared" si="17"/>
        <v>0.26115731266599906</v>
      </c>
      <c r="AB15" s="25">
        <f t="shared" si="25"/>
        <v>0.82579372338336299</v>
      </c>
      <c r="AC15" s="3">
        <f t="shared" si="66"/>
        <v>14205</v>
      </c>
      <c r="AD15" s="17">
        <f t="shared" si="17"/>
        <v>0.38085152018875007</v>
      </c>
      <c r="AE15" s="25">
        <f t="shared" si="26"/>
        <v>1.2042733619146648</v>
      </c>
      <c r="AF15" s="3">
        <f t="shared" si="66"/>
        <v>5514</v>
      </c>
      <c r="AG15" s="17">
        <f t="shared" si="17"/>
        <v>0.22749401765822264</v>
      </c>
      <c r="AH15" s="25">
        <f t="shared" si="27"/>
        <v>0.71934854119780023</v>
      </c>
      <c r="AI15" s="3">
        <f t="shared" si="66"/>
        <v>8778</v>
      </c>
      <c r="AJ15" s="17">
        <f t="shared" si="17"/>
        <v>0.3658414603650913</v>
      </c>
      <c r="AK15" s="25">
        <f t="shared" si="28"/>
        <v>1.1568107308152296</v>
      </c>
      <c r="AL15" s="3">
        <f t="shared" si="66"/>
        <v>10334</v>
      </c>
      <c r="AM15" s="17">
        <f t="shared" si="17"/>
        <v>0.30247329138006734</v>
      </c>
      <c r="AN15" s="25">
        <f t="shared" si="29"/>
        <v>0.95643711050211944</v>
      </c>
      <c r="AO15" s="3">
        <f t="shared" si="66"/>
        <v>9116</v>
      </c>
      <c r="AP15" s="17">
        <f t="shared" si="17"/>
        <v>0.37747412008281572</v>
      </c>
      <c r="AQ15" s="25">
        <f t="shared" si="30"/>
        <v>1.1935938378363868</v>
      </c>
      <c r="AR15" s="3">
        <f t="shared" si="66"/>
        <v>15805</v>
      </c>
      <c r="AS15" s="17">
        <f t="shared" si="17"/>
        <v>0.49596761540151252</v>
      </c>
      <c r="AT15" s="25">
        <f t="shared" si="31"/>
        <v>1.5682767586285769</v>
      </c>
      <c r="AU15" s="3">
        <f t="shared" si="66"/>
        <v>10922</v>
      </c>
      <c r="AV15" s="17">
        <f t="shared" si="17"/>
        <v>0.43808912598772615</v>
      </c>
      <c r="AW15" s="25">
        <f t="shared" si="32"/>
        <v>1.3852618057295081</v>
      </c>
      <c r="AX15" s="3">
        <f t="shared" si="66"/>
        <v>7921</v>
      </c>
      <c r="AY15" s="17">
        <f t="shared" si="17"/>
        <v>0.30765944224345532</v>
      </c>
      <c r="AZ15" s="25">
        <f t="shared" si="33"/>
        <v>0.97283600352098831</v>
      </c>
      <c r="BA15" s="3">
        <f t="shared" si="66"/>
        <v>8698</v>
      </c>
      <c r="BB15" s="17">
        <f t="shared" si="17"/>
        <v>0.26180657977906874</v>
      </c>
      <c r="BC15" s="25">
        <f t="shared" si="34"/>
        <v>0.82784674154815741</v>
      </c>
      <c r="BD15" s="3">
        <f t="shared" si="66"/>
        <v>8783</v>
      </c>
      <c r="BE15" s="17">
        <f t="shared" si="17"/>
        <v>0.26302707235265932</v>
      </c>
      <c r="BF15" s="25">
        <f t="shared" si="35"/>
        <v>0.83170600589889798</v>
      </c>
      <c r="BG15" s="3">
        <f t="shared" si="66"/>
        <v>7012</v>
      </c>
      <c r="BH15" s="17">
        <f t="shared" si="17"/>
        <v>0.27628053585500395</v>
      </c>
      <c r="BI15" s="25">
        <f t="shared" si="36"/>
        <v>0.87361418324074425</v>
      </c>
      <c r="BJ15" s="7">
        <f t="shared" si="37"/>
        <v>38279</v>
      </c>
      <c r="BK15" s="17">
        <f t="shared" si="38"/>
        <v>0.28454510990358811</v>
      </c>
      <c r="BL15" s="25">
        <f t="shared" si="39"/>
        <v>0.89974721894281662</v>
      </c>
      <c r="BM15" s="7">
        <f t="shared" si="40"/>
        <v>41660</v>
      </c>
      <c r="BN15" s="17">
        <f t="shared" si="41"/>
        <v>0.38601237908157593</v>
      </c>
      <c r="BO15" s="25">
        <f t="shared" si="42"/>
        <v>1.2205922803376512</v>
      </c>
      <c r="BP15" s="7">
        <f t="shared" si="43"/>
        <v>36931</v>
      </c>
      <c r="BQ15" s="17">
        <f t="shared" si="44"/>
        <v>0.29561354358440728</v>
      </c>
      <c r="BR15" s="25">
        <f t="shared" si="45"/>
        <v>0.93474621233878241</v>
      </c>
      <c r="BS15" s="7">
        <f t="shared" si="46"/>
        <v>33863</v>
      </c>
      <c r="BT15" s="17">
        <f t="shared" si="47"/>
        <v>0.30997299647581122</v>
      </c>
      <c r="BU15" s="25">
        <f t="shared" si="48"/>
        <v>0.98015158869179275</v>
      </c>
      <c r="BV15" s="15">
        <f t="shared" si="49"/>
        <v>0.23532938919091781</v>
      </c>
      <c r="BW15" s="15">
        <f t="shared" si="50"/>
        <v>0.22627029306346194</v>
      </c>
      <c r="BX15" s="15">
        <f t="shared" si="51"/>
        <v>0.25772917510463078</v>
      </c>
      <c r="BY15" s="15">
        <f t="shared" si="52"/>
        <v>0.32031555809822049</v>
      </c>
      <c r="BZ15" s="15">
        <f t="shared" si="53"/>
        <v>0.3223515042427359</v>
      </c>
      <c r="CA15" s="15">
        <f t="shared" si="15"/>
        <v>0.26115731266599906</v>
      </c>
      <c r="CB15" s="15">
        <f t="shared" si="54"/>
        <v>0.38085152018875007</v>
      </c>
      <c r="CC15" s="15">
        <f t="shared" si="55"/>
        <v>0.22749401765822264</v>
      </c>
      <c r="CD15" s="15">
        <f t="shared" si="56"/>
        <v>0.3658414603650913</v>
      </c>
      <c r="CE15" s="15">
        <f t="shared" si="57"/>
        <v>0.30247329138006734</v>
      </c>
      <c r="CF15" s="15">
        <f t="shared" si="58"/>
        <v>0.37747412008281572</v>
      </c>
      <c r="CG15" s="15">
        <f t="shared" si="59"/>
        <v>0.49596761540151252</v>
      </c>
      <c r="CH15" s="15">
        <f t="shared" si="16"/>
        <v>0.43808912598772615</v>
      </c>
      <c r="CI15" s="15">
        <f t="shared" si="60"/>
        <v>0.30765944224345532</v>
      </c>
      <c r="CJ15" s="15">
        <f t="shared" si="61"/>
        <v>0.26180657977906874</v>
      </c>
      <c r="CK15" s="15">
        <f t="shared" si="62"/>
        <v>0.26302707235265932</v>
      </c>
      <c r="CL15" s="15">
        <f t="shared" si="63"/>
        <v>0.27628053585500395</v>
      </c>
    </row>
    <row r="16" spans="1:90" x14ac:dyDescent="0.3">
      <c r="A16" s="3">
        <v>16</v>
      </c>
      <c r="B16" s="8" t="s">
        <v>234</v>
      </c>
      <c r="C16" s="3" t="s">
        <v>14</v>
      </c>
      <c r="D16" s="6">
        <v>40603</v>
      </c>
      <c r="E16" s="27"/>
      <c r="F16" s="7">
        <v>113336</v>
      </c>
      <c r="G16" s="17">
        <f t="shared" si="17"/>
        <v>0.23778811898637506</v>
      </c>
      <c r="H16" s="17"/>
      <c r="I16" s="17">
        <f t="shared" si="18"/>
        <v>0.29499133591880516</v>
      </c>
      <c r="J16" s="17">
        <f t="shared" si="19"/>
        <v>0.17820943295572222</v>
      </c>
      <c r="K16" s="3">
        <f t="shared" ref="K16:BG16" si="67">K10</f>
        <v>7338</v>
      </c>
      <c r="L16" s="17">
        <f t="shared" si="17"/>
        <v>0.29333226734889672</v>
      </c>
      <c r="M16" s="25">
        <f t="shared" si="20"/>
        <v>1.2335867267014475</v>
      </c>
      <c r="N16" s="3">
        <f t="shared" si="67"/>
        <v>6716</v>
      </c>
      <c r="O16" s="17">
        <f t="shared" si="17"/>
        <v>0.28319628926839552</v>
      </c>
      <c r="P16" s="25">
        <f t="shared" si="21"/>
        <v>1.1909606353571529</v>
      </c>
      <c r="Q16" s="3">
        <f t="shared" si="67"/>
        <v>6418</v>
      </c>
      <c r="R16" s="17">
        <f t="shared" si="17"/>
        <v>0.2888258854236983</v>
      </c>
      <c r="S16" s="25">
        <f t="shared" si="22"/>
        <v>1.214635477394258</v>
      </c>
      <c r="T16" s="3">
        <f t="shared" si="67"/>
        <v>7866</v>
      </c>
      <c r="U16" s="17">
        <f t="shared" si="17"/>
        <v>0.23684923669868418</v>
      </c>
      <c r="V16" s="25">
        <f t="shared" si="23"/>
        <v>0.99605160135126569</v>
      </c>
      <c r="W16" s="3">
        <f t="shared" si="67"/>
        <v>7976</v>
      </c>
      <c r="X16" s="17">
        <f t="shared" si="17"/>
        <v>0.25636410388274622</v>
      </c>
      <c r="Y16" s="25">
        <f t="shared" si="24"/>
        <v>1.0781199034483113</v>
      </c>
      <c r="Z16" s="3">
        <f t="shared" si="67"/>
        <v>6366</v>
      </c>
      <c r="AA16" s="17">
        <f t="shared" si="17"/>
        <v>0.27718030217268252</v>
      </c>
      <c r="AB16" s="25">
        <f t="shared" si="25"/>
        <v>1.1656608553624355</v>
      </c>
      <c r="AC16" s="3">
        <f t="shared" si="67"/>
        <v>7649</v>
      </c>
      <c r="AD16" s="17">
        <f t="shared" si="17"/>
        <v>0.20507802026918334</v>
      </c>
      <c r="AE16" s="25">
        <f t="shared" si="26"/>
        <v>0.86244014689789461</v>
      </c>
      <c r="AF16" s="3">
        <f t="shared" si="67"/>
        <v>7150</v>
      </c>
      <c r="AG16" s="17">
        <f t="shared" si="17"/>
        <v>0.29499133591880516</v>
      </c>
      <c r="AH16" s="25">
        <f t="shared" si="27"/>
        <v>1.2405638144423345</v>
      </c>
      <c r="AI16" s="3">
        <f t="shared" si="67"/>
        <v>5232</v>
      </c>
      <c r="AJ16" s="17">
        <f t="shared" si="17"/>
        <v>0.21805451362840711</v>
      </c>
      <c r="AK16" s="25">
        <f t="shared" si="28"/>
        <v>0.91701181101021012</v>
      </c>
      <c r="AL16" s="3">
        <f t="shared" si="67"/>
        <v>6748</v>
      </c>
      <c r="AM16" s="17">
        <f t="shared" si="17"/>
        <v>0.19751207375969559</v>
      </c>
      <c r="AN16" s="25">
        <f t="shared" si="29"/>
        <v>0.83062212948920622</v>
      </c>
      <c r="AO16" s="3">
        <f t="shared" si="67"/>
        <v>4319</v>
      </c>
      <c r="AP16" s="17">
        <f t="shared" si="17"/>
        <v>0.17884057971014491</v>
      </c>
      <c r="AQ16" s="25">
        <f t="shared" si="30"/>
        <v>0.75210056950066639</v>
      </c>
      <c r="AR16" s="3">
        <f t="shared" si="67"/>
        <v>5679</v>
      </c>
      <c r="AS16" s="17">
        <f t="shared" si="17"/>
        <v>0.17820943295572222</v>
      </c>
      <c r="AT16" s="25">
        <f t="shared" si="31"/>
        <v>0.74944632942713751</v>
      </c>
      <c r="AU16" s="3">
        <f t="shared" si="67"/>
        <v>5224</v>
      </c>
      <c r="AV16" s="17">
        <f t="shared" si="17"/>
        <v>0.20953832577915046</v>
      </c>
      <c r="AW16" s="25">
        <f t="shared" si="32"/>
        <v>0.88119762531599288</v>
      </c>
      <c r="AX16" s="3">
        <f t="shared" si="67"/>
        <v>6666</v>
      </c>
      <c r="AY16" s="17">
        <f t="shared" si="17"/>
        <v>0.25891400605919368</v>
      </c>
      <c r="AZ16" s="25">
        <f t="shared" si="33"/>
        <v>1.0888433247332643</v>
      </c>
      <c r="BA16" s="3">
        <f t="shared" si="67"/>
        <v>6062</v>
      </c>
      <c r="BB16" s="17">
        <f t="shared" si="17"/>
        <v>0.18246395569334498</v>
      </c>
      <c r="BC16" s="25">
        <f t="shared" si="34"/>
        <v>0.76733840391663943</v>
      </c>
      <c r="BD16" s="3">
        <f t="shared" si="67"/>
        <v>9107</v>
      </c>
      <c r="BE16" s="17">
        <f t="shared" si="17"/>
        <v>0.27272999520843316</v>
      </c>
      <c r="BF16" s="25">
        <f t="shared" si="35"/>
        <v>1.1469454250742452</v>
      </c>
      <c r="BG16" s="3">
        <f t="shared" si="67"/>
        <v>6820</v>
      </c>
      <c r="BH16" s="17">
        <f t="shared" si="17"/>
        <v>0.26871552403467297</v>
      </c>
      <c r="BI16" s="25">
        <f t="shared" si="36"/>
        <v>1.1300628693314572</v>
      </c>
      <c r="BJ16" s="7">
        <f t="shared" si="37"/>
        <v>35964</v>
      </c>
      <c r="BK16" s="17">
        <f t="shared" si="38"/>
        <v>0.26733666847547333</v>
      </c>
      <c r="BL16" s="25">
        <f t="shared" si="39"/>
        <v>1.1242641962729489</v>
      </c>
      <c r="BM16" s="7">
        <f t="shared" si="40"/>
        <v>24389</v>
      </c>
      <c r="BN16" s="17">
        <f t="shared" si="41"/>
        <v>0.22598309921796819</v>
      </c>
      <c r="BO16" s="25">
        <f t="shared" si="42"/>
        <v>0.95035487971927113</v>
      </c>
      <c r="BP16" s="7">
        <f t="shared" si="43"/>
        <v>26236</v>
      </c>
      <c r="BQ16" s="17">
        <f t="shared" si="44"/>
        <v>0.21000560313775715</v>
      </c>
      <c r="BR16" s="25">
        <f t="shared" si="45"/>
        <v>0.88316272500473492</v>
      </c>
      <c r="BS16" s="7">
        <f t="shared" si="46"/>
        <v>26747</v>
      </c>
      <c r="BT16" s="17">
        <f t="shared" si="47"/>
        <v>0.24483500389033824</v>
      </c>
      <c r="BU16" s="25">
        <f t="shared" si="48"/>
        <v>1.029635142975192</v>
      </c>
      <c r="BV16" s="15">
        <f t="shared" si="49"/>
        <v>0.29333226734889672</v>
      </c>
      <c r="BW16" s="15">
        <f t="shared" si="50"/>
        <v>0.28319628926839552</v>
      </c>
      <c r="BX16" s="15">
        <f t="shared" si="51"/>
        <v>0.2888258854236983</v>
      </c>
      <c r="BY16" s="15">
        <f t="shared" si="52"/>
        <v>0.23684923669868418</v>
      </c>
      <c r="BZ16" s="15">
        <f t="shared" si="53"/>
        <v>0.25636410388274622</v>
      </c>
      <c r="CA16" s="15">
        <f t="shared" si="15"/>
        <v>0.27718030217268252</v>
      </c>
      <c r="CB16" s="15">
        <f t="shared" si="54"/>
        <v>0.20507802026918334</v>
      </c>
      <c r="CC16" s="15">
        <f t="shared" si="55"/>
        <v>0.29499133591880516</v>
      </c>
      <c r="CD16" s="15">
        <f t="shared" si="56"/>
        <v>0.21805451362840711</v>
      </c>
      <c r="CE16" s="15">
        <f t="shared" si="57"/>
        <v>0.19751207375969559</v>
      </c>
      <c r="CF16" s="15">
        <f t="shared" si="58"/>
        <v>0.17884057971014491</v>
      </c>
      <c r="CG16" s="15">
        <f t="shared" si="59"/>
        <v>0.17820943295572222</v>
      </c>
      <c r="CH16" s="15">
        <f t="shared" si="16"/>
        <v>0.20953832577915046</v>
      </c>
      <c r="CI16" s="15">
        <f t="shared" si="60"/>
        <v>0.25891400605919368</v>
      </c>
      <c r="CJ16" s="15">
        <f t="shared" si="61"/>
        <v>0.18246395569334498</v>
      </c>
      <c r="CK16" s="15">
        <f t="shared" si="62"/>
        <v>0.27272999520843316</v>
      </c>
      <c r="CL16" s="15">
        <f t="shared" si="63"/>
        <v>0.26871552403467297</v>
      </c>
    </row>
    <row r="17" spans="1:90" x14ac:dyDescent="0.3">
      <c r="A17" s="3">
        <v>17</v>
      </c>
      <c r="B17" s="8" t="s">
        <v>16</v>
      </c>
      <c r="C17" s="3" t="s">
        <v>14</v>
      </c>
      <c r="D17" s="6">
        <v>40603</v>
      </c>
      <c r="E17" s="27"/>
      <c r="F17" s="7">
        <v>68487</v>
      </c>
      <c r="G17" s="17">
        <f t="shared" si="17"/>
        <v>0.14369127995535283</v>
      </c>
      <c r="H17" s="17"/>
      <c r="I17" s="17">
        <f t="shared" si="18"/>
        <v>0.20546871598380284</v>
      </c>
      <c r="J17" s="17">
        <f t="shared" si="19"/>
        <v>8.3354037267080752E-2</v>
      </c>
      <c r="K17" s="3">
        <f t="shared" ref="K17:BG17" si="68">K11+K12</f>
        <v>4644</v>
      </c>
      <c r="L17" s="17">
        <f t="shared" si="17"/>
        <v>0.18564118963863127</v>
      </c>
      <c r="M17" s="25">
        <f t="shared" si="20"/>
        <v>1.2919447143648031</v>
      </c>
      <c r="N17" s="3">
        <f t="shared" si="68"/>
        <v>3951</v>
      </c>
      <c r="O17" s="17">
        <f t="shared" si="17"/>
        <v>0.16660341555977229</v>
      </c>
      <c r="P17" s="25">
        <f t="shared" si="21"/>
        <v>1.1594539043116507</v>
      </c>
      <c r="Q17" s="3">
        <f t="shared" si="68"/>
        <v>4088</v>
      </c>
      <c r="R17" s="17">
        <f t="shared" si="17"/>
        <v>0.18397011835650962</v>
      </c>
      <c r="S17" s="25">
        <f t="shared" si="22"/>
        <v>1.2803151201219174</v>
      </c>
      <c r="T17" s="3">
        <f t="shared" si="68"/>
        <v>4197</v>
      </c>
      <c r="U17" s="17">
        <f t="shared" si="17"/>
        <v>0.12637379181596459</v>
      </c>
      <c r="V17" s="25">
        <f t="shared" si="23"/>
        <v>0.8794812869314752</v>
      </c>
      <c r="W17" s="3">
        <f t="shared" si="68"/>
        <v>5429</v>
      </c>
      <c r="X17" s="17">
        <f t="shared" si="17"/>
        <v>0.17449858575469274</v>
      </c>
      <c r="Y17" s="25">
        <f t="shared" si="24"/>
        <v>1.214399271889792</v>
      </c>
      <c r="Z17" s="3">
        <f t="shared" si="68"/>
        <v>4719</v>
      </c>
      <c r="AA17" s="17">
        <f t="shared" si="17"/>
        <v>0.20546871598380284</v>
      </c>
      <c r="AB17" s="25">
        <f t="shared" si="25"/>
        <v>1.4299316983441532</v>
      </c>
      <c r="AC17" s="3">
        <f t="shared" si="68"/>
        <v>4149</v>
      </c>
      <c r="AD17" s="17">
        <f t="shared" si="17"/>
        <v>0.11123920853665076</v>
      </c>
      <c r="AE17" s="25">
        <f t="shared" si="26"/>
        <v>0.77415420456421957</v>
      </c>
      <c r="AF17" s="3">
        <f t="shared" si="68"/>
        <v>4286</v>
      </c>
      <c r="AG17" s="17">
        <f t="shared" si="17"/>
        <v>0.17682977143328657</v>
      </c>
      <c r="AH17" s="25">
        <f t="shared" si="27"/>
        <v>1.2306228428630492</v>
      </c>
      <c r="AI17" s="3">
        <f t="shared" si="68"/>
        <v>2924</v>
      </c>
      <c r="AJ17" s="17">
        <f t="shared" si="17"/>
        <v>0.12186379928315412</v>
      </c>
      <c r="AK17" s="25">
        <f t="shared" si="28"/>
        <v>0.84809460477364484</v>
      </c>
      <c r="AL17" s="3">
        <f t="shared" si="68"/>
        <v>4132</v>
      </c>
      <c r="AM17" s="17">
        <f t="shared" si="17"/>
        <v>0.12094248499926825</v>
      </c>
      <c r="AN17" s="25">
        <f t="shared" si="29"/>
        <v>0.84168284280609795</v>
      </c>
      <c r="AO17" s="3">
        <f t="shared" si="68"/>
        <v>2013</v>
      </c>
      <c r="AP17" s="17">
        <f t="shared" si="17"/>
        <v>8.3354037267080752E-2</v>
      </c>
      <c r="AQ17" s="25">
        <f t="shared" si="30"/>
        <v>0.58009113213397623</v>
      </c>
      <c r="AR17" s="3">
        <f t="shared" si="68"/>
        <v>2678</v>
      </c>
      <c r="AS17" s="17">
        <f t="shared" si="17"/>
        <v>8.40367778579722E-2</v>
      </c>
      <c r="AT17" s="25">
        <f t="shared" si="31"/>
        <v>0.58484257279971175</v>
      </c>
      <c r="AU17" s="3">
        <f t="shared" si="68"/>
        <v>2708</v>
      </c>
      <c r="AV17" s="17">
        <f t="shared" si="17"/>
        <v>0.10861979062211705</v>
      </c>
      <c r="AW17" s="25">
        <f t="shared" si="32"/>
        <v>0.75592472038572522</v>
      </c>
      <c r="AX17" s="3">
        <f t="shared" si="68"/>
        <v>4845</v>
      </c>
      <c r="AY17" s="17">
        <f t="shared" si="17"/>
        <v>0.18818457236075506</v>
      </c>
      <c r="AZ17" s="25">
        <f t="shared" si="33"/>
        <v>1.3096450419206163</v>
      </c>
      <c r="BA17" s="3">
        <f t="shared" si="68"/>
        <v>4359</v>
      </c>
      <c r="BB17" s="17">
        <f t="shared" si="17"/>
        <v>0.13120428618727989</v>
      </c>
      <c r="BC17" s="25">
        <f t="shared" si="34"/>
        <v>0.91309845822270597</v>
      </c>
      <c r="BD17" s="3">
        <f t="shared" si="68"/>
        <v>5520</v>
      </c>
      <c r="BE17" s="17">
        <f t="shared" si="17"/>
        <v>0.16530905606133206</v>
      </c>
      <c r="BF17" s="25">
        <f t="shared" si="35"/>
        <v>1.1504459847020376</v>
      </c>
      <c r="BG17" s="3">
        <f t="shared" si="68"/>
        <v>3845</v>
      </c>
      <c r="BH17" s="17">
        <f t="shared" si="17"/>
        <v>0.15149724192277383</v>
      </c>
      <c r="BI17" s="25">
        <f t="shared" si="36"/>
        <v>1.0543245350020296</v>
      </c>
      <c r="BJ17" s="7">
        <f t="shared" si="37"/>
        <v>23077</v>
      </c>
      <c r="BK17" s="17">
        <f t="shared" si="38"/>
        <v>0.17154177228363079</v>
      </c>
      <c r="BL17" s="25">
        <f t="shared" si="39"/>
        <v>1.1938217290355515</v>
      </c>
      <c r="BM17" s="7">
        <f t="shared" si="40"/>
        <v>14076</v>
      </c>
      <c r="BN17" s="17">
        <f t="shared" si="41"/>
        <v>0.13042511396908935</v>
      </c>
      <c r="BO17" s="25">
        <f t="shared" si="42"/>
        <v>0.90767591470835607</v>
      </c>
      <c r="BP17" s="7">
        <f t="shared" si="43"/>
        <v>16024</v>
      </c>
      <c r="BQ17" s="17">
        <f t="shared" si="44"/>
        <v>0.12826382774353637</v>
      </c>
      <c r="BR17" s="25">
        <f t="shared" si="45"/>
        <v>0.89263473596581489</v>
      </c>
      <c r="BS17" s="7">
        <f t="shared" si="46"/>
        <v>15310</v>
      </c>
      <c r="BT17" s="17">
        <f t="shared" si="47"/>
        <v>0.14014371367110623</v>
      </c>
      <c r="BU17" s="25">
        <f t="shared" si="48"/>
        <v>0.97531119295931612</v>
      </c>
      <c r="BV17" s="15">
        <f t="shared" si="49"/>
        <v>0.18564118963863127</v>
      </c>
      <c r="BW17" s="15">
        <f t="shared" si="50"/>
        <v>0.16660341555977229</v>
      </c>
      <c r="BX17" s="15">
        <f t="shared" si="51"/>
        <v>0.18397011835650962</v>
      </c>
      <c r="BY17" s="15">
        <f t="shared" si="52"/>
        <v>0.12637379181596459</v>
      </c>
      <c r="BZ17" s="15">
        <f t="shared" si="53"/>
        <v>0.17449858575469274</v>
      </c>
      <c r="CA17" s="15">
        <f t="shared" si="15"/>
        <v>0.20546871598380284</v>
      </c>
      <c r="CB17" s="15">
        <f t="shared" si="54"/>
        <v>0.11123920853665076</v>
      </c>
      <c r="CC17" s="15">
        <f t="shared" si="55"/>
        <v>0.17682977143328657</v>
      </c>
      <c r="CD17" s="15">
        <f t="shared" si="56"/>
        <v>0.12186379928315412</v>
      </c>
      <c r="CE17" s="15">
        <f t="shared" si="57"/>
        <v>0.12094248499926825</v>
      </c>
      <c r="CF17" s="15">
        <f t="shared" si="58"/>
        <v>8.3354037267080752E-2</v>
      </c>
      <c r="CG17" s="15">
        <f t="shared" si="59"/>
        <v>8.40367778579722E-2</v>
      </c>
      <c r="CH17" s="15">
        <f t="shared" si="16"/>
        <v>0.10861979062211705</v>
      </c>
      <c r="CI17" s="15">
        <f t="shared" si="60"/>
        <v>0.18818457236075506</v>
      </c>
      <c r="CJ17" s="15">
        <f t="shared" si="61"/>
        <v>0.13120428618727989</v>
      </c>
      <c r="CK17" s="15">
        <f t="shared" si="62"/>
        <v>0.16530905606133206</v>
      </c>
      <c r="CL17" s="15">
        <f t="shared" si="63"/>
        <v>0.15149724192277383</v>
      </c>
    </row>
    <row r="18" spans="1:90" x14ac:dyDescent="0.3">
      <c r="A18" s="3">
        <v>18</v>
      </c>
      <c r="B18" s="8"/>
      <c r="D18" s="6"/>
      <c r="E18" s="27"/>
      <c r="F18" s="7"/>
      <c r="G18" s="17"/>
      <c r="H18" s="17"/>
      <c r="I18" s="17"/>
      <c r="J18" s="17"/>
      <c r="L18" s="17"/>
      <c r="M18" s="25"/>
      <c r="O18" s="17"/>
      <c r="P18" s="25"/>
      <c r="R18" s="17"/>
      <c r="S18" s="25"/>
      <c r="U18" s="17"/>
      <c r="V18" s="25"/>
      <c r="X18" s="17"/>
      <c r="Y18" s="25"/>
      <c r="AA18" s="17"/>
      <c r="AB18" s="25"/>
      <c r="AD18" s="17"/>
      <c r="AE18" s="25"/>
      <c r="AG18" s="17"/>
      <c r="AH18" s="25"/>
      <c r="AJ18" s="17"/>
      <c r="AK18" s="25"/>
      <c r="AM18" s="17"/>
      <c r="AN18" s="25"/>
      <c r="AP18" s="17"/>
      <c r="AQ18" s="25"/>
      <c r="AS18" s="17"/>
      <c r="AT18" s="25"/>
      <c r="AV18" s="17"/>
      <c r="AW18" s="25"/>
      <c r="AY18" s="17"/>
      <c r="AZ18" s="25"/>
      <c r="BB18" s="17"/>
      <c r="BC18" s="25"/>
      <c r="BE18" s="17"/>
      <c r="BF18" s="25"/>
      <c r="BH18" s="17"/>
      <c r="BI18" s="25"/>
      <c r="BJ18" s="25" t="s">
        <v>239</v>
      </c>
      <c r="BK18" s="25"/>
      <c r="BL18" s="25"/>
      <c r="BM18" s="25" t="s">
        <v>240</v>
      </c>
      <c r="BN18" s="25"/>
      <c r="BO18" s="25"/>
      <c r="BP18" s="25" t="s">
        <v>241</v>
      </c>
      <c r="BQ18" s="25"/>
      <c r="BR18" s="25"/>
      <c r="BS18" s="25" t="s">
        <v>242</v>
      </c>
      <c r="BT18" s="25"/>
      <c r="BU18" s="25"/>
      <c r="BV18" s="15"/>
      <c r="BW18" s="15"/>
      <c r="BX18" s="15"/>
      <c r="BY18" s="15"/>
      <c r="BZ18" s="15"/>
      <c r="CA18" s="15"/>
      <c r="CB18" s="15"/>
      <c r="CC18" s="15"/>
      <c r="CD18" s="15"/>
      <c r="CE18" s="15"/>
      <c r="CF18" s="15"/>
      <c r="CG18" s="15"/>
      <c r="CH18" s="15"/>
      <c r="CI18" s="15"/>
      <c r="CJ18" s="15"/>
      <c r="CK18" s="15"/>
      <c r="CL18" s="15"/>
    </row>
    <row r="19" spans="1:90" x14ac:dyDescent="0.3">
      <c r="A19" s="3">
        <v>19</v>
      </c>
      <c r="B19" s="8"/>
      <c r="D19" s="6"/>
      <c r="E19" s="27"/>
      <c r="F19" s="7"/>
      <c r="G19" s="17"/>
      <c r="H19" s="17"/>
      <c r="I19" s="17"/>
      <c r="J19" s="17"/>
      <c r="L19" s="17"/>
      <c r="M19" s="25"/>
      <c r="O19" s="17"/>
      <c r="P19" s="25"/>
      <c r="R19" s="17"/>
      <c r="S19" s="25"/>
      <c r="U19" s="17"/>
      <c r="V19" s="25"/>
      <c r="X19" s="17"/>
      <c r="Y19" s="25"/>
      <c r="AA19" s="17"/>
      <c r="AB19" s="25"/>
      <c r="AD19" s="17"/>
      <c r="AE19" s="25"/>
      <c r="AG19" s="17"/>
      <c r="AH19" s="25"/>
      <c r="AJ19" s="17"/>
      <c r="AK19" s="25"/>
      <c r="AM19" s="17"/>
      <c r="AN19" s="25"/>
      <c r="AP19" s="17"/>
      <c r="AQ19" s="25"/>
      <c r="AS19" s="17"/>
      <c r="AT19" s="25"/>
      <c r="AV19" s="17"/>
      <c r="AW19" s="25"/>
      <c r="AY19" s="17"/>
      <c r="AZ19" s="25"/>
      <c r="BB19" s="17"/>
      <c r="BC19" s="25"/>
      <c r="BE19" s="17"/>
      <c r="BF19" s="25"/>
      <c r="BH19" s="17"/>
      <c r="BI19" s="25"/>
      <c r="BJ19" s="25"/>
      <c r="BK19" s="25"/>
      <c r="BL19" s="25"/>
      <c r="BM19" s="25"/>
      <c r="BN19" s="25"/>
      <c r="BO19" s="25"/>
      <c r="BP19" s="25"/>
      <c r="BQ19" s="25"/>
      <c r="BR19" s="25"/>
      <c r="BS19" s="25"/>
      <c r="BT19" s="25"/>
      <c r="BU19" s="25"/>
      <c r="BV19" s="15"/>
      <c r="BW19" s="15"/>
      <c r="BX19" s="15"/>
      <c r="BY19" s="15"/>
      <c r="BZ19" s="15"/>
      <c r="CA19" s="15"/>
      <c r="CB19" s="15"/>
      <c r="CC19" s="15"/>
      <c r="CD19" s="15"/>
      <c r="CE19" s="15"/>
      <c r="CF19" s="15"/>
      <c r="CG19" s="15"/>
      <c r="CH19" s="15"/>
      <c r="CI19" s="15"/>
      <c r="CJ19" s="15"/>
      <c r="CK19" s="15"/>
      <c r="CL19" s="15"/>
    </row>
    <row r="20" spans="1:90" x14ac:dyDescent="0.3">
      <c r="A20" s="3">
        <v>20</v>
      </c>
      <c r="B20" s="8"/>
      <c r="D20" s="6"/>
      <c r="E20" s="27"/>
      <c r="F20" s="7"/>
      <c r="G20" s="17"/>
      <c r="H20" s="17"/>
      <c r="I20" s="17"/>
      <c r="J20" s="17"/>
      <c r="L20" s="17"/>
      <c r="M20" s="25"/>
      <c r="O20" s="17"/>
      <c r="P20" s="25"/>
      <c r="R20" s="17"/>
      <c r="S20" s="25"/>
      <c r="U20" s="17"/>
      <c r="V20" s="25"/>
      <c r="X20" s="17"/>
      <c r="Y20" s="25"/>
      <c r="AA20" s="17"/>
      <c r="AB20" s="25"/>
      <c r="AD20" s="17"/>
      <c r="AE20" s="25"/>
      <c r="AG20" s="17"/>
      <c r="AH20" s="25"/>
      <c r="AJ20" s="17"/>
      <c r="AK20" s="25"/>
      <c r="AM20" s="17"/>
      <c r="AN20" s="25"/>
      <c r="AP20" s="17"/>
      <c r="AQ20" s="25"/>
      <c r="AS20" s="17"/>
      <c r="AT20" s="25"/>
      <c r="AV20" s="17"/>
      <c r="AW20" s="25"/>
      <c r="AY20" s="17"/>
      <c r="AZ20" s="25"/>
      <c r="BB20" s="17"/>
      <c r="BC20" s="25"/>
      <c r="BE20" s="17"/>
      <c r="BF20" s="25"/>
      <c r="BH20" s="17"/>
      <c r="BI20" s="25"/>
      <c r="BJ20" s="25"/>
      <c r="BK20" s="25"/>
      <c r="BL20" s="25"/>
      <c r="BM20" s="25"/>
      <c r="BN20" s="25"/>
      <c r="BO20" s="25"/>
      <c r="BP20" s="25"/>
      <c r="BQ20" s="25"/>
      <c r="BR20" s="25"/>
      <c r="BS20" s="25"/>
      <c r="BT20" s="25"/>
      <c r="BU20" s="25"/>
      <c r="BV20" s="15"/>
      <c r="BW20" s="15"/>
      <c r="BX20" s="15"/>
      <c r="BY20" s="15"/>
      <c r="BZ20" s="15"/>
      <c r="CA20" s="15"/>
      <c r="CB20" s="15"/>
      <c r="CC20" s="15"/>
      <c r="CD20" s="15"/>
      <c r="CE20" s="15"/>
      <c r="CF20" s="15"/>
      <c r="CG20" s="15"/>
      <c r="CH20" s="15"/>
      <c r="CI20" s="15"/>
      <c r="CJ20" s="15"/>
      <c r="CK20" s="15"/>
      <c r="CL20" s="15"/>
    </row>
    <row r="21" spans="1:90" x14ac:dyDescent="0.3">
      <c r="A21" s="3">
        <v>21</v>
      </c>
      <c r="B21" s="8"/>
      <c r="D21" s="6"/>
      <c r="E21" s="27"/>
      <c r="F21" s="7"/>
      <c r="G21" s="17"/>
      <c r="H21" s="17"/>
      <c r="I21" s="17"/>
      <c r="J21" s="17"/>
      <c r="L21" s="17"/>
      <c r="M21" s="25"/>
      <c r="O21" s="17"/>
      <c r="P21" s="25"/>
      <c r="R21" s="17"/>
      <c r="S21" s="25"/>
      <c r="U21" s="17"/>
      <c r="V21" s="25"/>
      <c r="X21" s="17"/>
      <c r="Y21" s="25"/>
      <c r="AA21" s="17"/>
      <c r="AB21" s="25"/>
      <c r="AD21" s="17"/>
      <c r="AE21" s="25"/>
      <c r="AG21" s="17"/>
      <c r="AH21" s="25"/>
      <c r="AJ21" s="17"/>
      <c r="AK21" s="25"/>
      <c r="AM21" s="17"/>
      <c r="AN21" s="25"/>
      <c r="AP21" s="17"/>
      <c r="AQ21" s="25"/>
      <c r="AS21" s="17"/>
      <c r="AT21" s="25"/>
      <c r="AV21" s="17"/>
      <c r="AW21" s="25"/>
      <c r="AY21" s="17"/>
      <c r="AZ21" s="25"/>
      <c r="BB21" s="17"/>
      <c r="BC21" s="25"/>
      <c r="BE21" s="17"/>
      <c r="BF21" s="25"/>
      <c r="BH21" s="17"/>
      <c r="BI21" s="25"/>
      <c r="BJ21" s="25"/>
      <c r="BK21" s="25"/>
      <c r="BL21" s="25"/>
      <c r="BM21" s="25"/>
      <c r="BN21" s="25"/>
      <c r="BO21" s="25"/>
      <c r="BP21" s="25"/>
      <c r="BQ21" s="25"/>
      <c r="BR21" s="25"/>
      <c r="BS21" s="25"/>
      <c r="BT21" s="25"/>
      <c r="BU21" s="25"/>
      <c r="BV21" s="15"/>
      <c r="BW21" s="15"/>
      <c r="BX21" s="15"/>
      <c r="BY21" s="15"/>
      <c r="BZ21" s="15"/>
      <c r="CA21" s="15"/>
      <c r="CB21" s="15"/>
      <c r="CC21" s="15"/>
      <c r="CD21" s="15"/>
      <c r="CE21" s="15"/>
      <c r="CF21" s="15"/>
      <c r="CG21" s="15"/>
      <c r="CH21" s="15"/>
      <c r="CI21" s="15"/>
      <c r="CJ21" s="15"/>
      <c r="CK21" s="15"/>
      <c r="CL21" s="15"/>
    </row>
    <row r="22" spans="1:90" x14ac:dyDescent="0.3">
      <c r="A22" s="3">
        <v>22</v>
      </c>
      <c r="B22" s="8"/>
      <c r="D22" s="6"/>
      <c r="E22" s="27"/>
      <c r="F22" s="7"/>
      <c r="G22" s="17"/>
      <c r="H22" s="17"/>
      <c r="I22" s="17"/>
      <c r="J22" s="17"/>
      <c r="L22" s="17"/>
      <c r="M22" s="25"/>
      <c r="O22" s="17"/>
      <c r="P22" s="25"/>
      <c r="R22" s="17"/>
      <c r="S22" s="25"/>
      <c r="U22" s="17"/>
      <c r="V22" s="25"/>
      <c r="X22" s="17"/>
      <c r="Y22" s="25"/>
      <c r="AA22" s="17"/>
      <c r="AB22" s="25"/>
      <c r="AD22" s="17"/>
      <c r="AE22" s="25"/>
      <c r="AG22" s="17"/>
      <c r="AH22" s="25"/>
      <c r="AJ22" s="17"/>
      <c r="AK22" s="25"/>
      <c r="AM22" s="17"/>
      <c r="AN22" s="25"/>
      <c r="AP22" s="17"/>
      <c r="AQ22" s="25"/>
      <c r="AS22" s="17"/>
      <c r="AT22" s="25"/>
      <c r="AV22" s="17"/>
      <c r="AW22" s="25"/>
      <c r="AY22" s="17"/>
      <c r="AZ22" s="25"/>
      <c r="BB22" s="17"/>
      <c r="BC22" s="25"/>
      <c r="BE22" s="17"/>
      <c r="BF22" s="25"/>
      <c r="BH22" s="17"/>
      <c r="BI22" s="25"/>
      <c r="BJ22" s="25"/>
      <c r="BK22" s="25"/>
      <c r="BL22" s="25"/>
      <c r="BM22" s="25"/>
      <c r="BN22" s="25"/>
      <c r="BO22" s="25"/>
      <c r="BP22" s="25"/>
      <c r="BQ22" s="25"/>
      <c r="BR22" s="25"/>
      <c r="BS22" s="25"/>
      <c r="BT22" s="25"/>
      <c r="BU22" s="25"/>
      <c r="BV22" s="15"/>
      <c r="BW22" s="15"/>
      <c r="BX22" s="15"/>
      <c r="BY22" s="15"/>
      <c r="BZ22" s="15"/>
      <c r="CA22" s="15"/>
      <c r="CB22" s="15"/>
      <c r="CC22" s="15"/>
      <c r="CD22" s="15"/>
      <c r="CE22" s="15"/>
      <c r="CF22" s="15"/>
      <c r="CG22" s="15"/>
      <c r="CH22" s="15"/>
      <c r="CI22" s="15"/>
      <c r="CJ22" s="15"/>
      <c r="CK22" s="15"/>
      <c r="CL22" s="15"/>
    </row>
    <row r="23" spans="1:90" x14ac:dyDescent="0.3">
      <c r="A23" s="3">
        <v>23</v>
      </c>
      <c r="B23" s="8"/>
      <c r="D23" s="6"/>
      <c r="E23" s="27"/>
      <c r="F23" s="7"/>
      <c r="G23" s="17"/>
      <c r="H23" s="17"/>
      <c r="I23" s="17"/>
      <c r="J23" s="17"/>
      <c r="L23" s="17"/>
      <c r="M23" s="25"/>
      <c r="O23" s="17"/>
      <c r="P23" s="25"/>
      <c r="R23" s="17"/>
      <c r="S23" s="25"/>
      <c r="U23" s="17"/>
      <c r="V23" s="25"/>
      <c r="X23" s="17"/>
      <c r="Y23" s="25"/>
      <c r="AA23" s="17"/>
      <c r="AB23" s="25"/>
      <c r="AD23" s="17"/>
      <c r="AE23" s="25"/>
      <c r="AG23" s="17"/>
      <c r="AH23" s="25"/>
      <c r="AJ23" s="17"/>
      <c r="AK23" s="25"/>
      <c r="AM23" s="17"/>
      <c r="AN23" s="25"/>
      <c r="AP23" s="17"/>
      <c r="AQ23" s="25"/>
      <c r="AS23" s="17"/>
      <c r="AT23" s="25"/>
      <c r="AV23" s="17"/>
      <c r="AW23" s="25"/>
      <c r="AY23" s="17"/>
      <c r="AZ23" s="25"/>
      <c r="BB23" s="17"/>
      <c r="BC23" s="25"/>
      <c r="BE23" s="17"/>
      <c r="BF23" s="25"/>
      <c r="BH23" s="17"/>
      <c r="BI23" s="25"/>
      <c r="BJ23" s="25"/>
      <c r="BK23" s="25"/>
      <c r="BL23" s="25"/>
      <c r="BM23" s="25"/>
      <c r="BN23" s="25"/>
      <c r="BO23" s="25"/>
      <c r="BP23" s="25"/>
      <c r="BQ23" s="25"/>
      <c r="BR23" s="25"/>
      <c r="BS23" s="25"/>
      <c r="BT23" s="25"/>
      <c r="BU23" s="25"/>
      <c r="BV23" s="15"/>
      <c r="BW23" s="15"/>
      <c r="BX23" s="15"/>
      <c r="BY23" s="15"/>
      <c r="BZ23" s="15"/>
      <c r="CA23" s="15"/>
      <c r="CB23" s="15"/>
      <c r="CC23" s="15"/>
      <c r="CD23" s="15"/>
      <c r="CE23" s="15"/>
      <c r="CF23" s="15"/>
      <c r="CG23" s="15"/>
      <c r="CH23" s="15"/>
      <c r="CI23" s="15"/>
      <c r="CJ23" s="15"/>
      <c r="CK23" s="15"/>
      <c r="CL23" s="15"/>
    </row>
    <row r="24" spans="1:90" x14ac:dyDescent="0.3">
      <c r="A24" s="3">
        <v>24</v>
      </c>
      <c r="B24" s="8"/>
      <c r="D24" s="6"/>
      <c r="E24" s="27"/>
      <c r="F24" s="7"/>
      <c r="G24" s="17"/>
      <c r="H24" s="17"/>
      <c r="I24" s="17"/>
      <c r="J24" s="17"/>
      <c r="L24" s="17"/>
      <c r="M24" s="25"/>
      <c r="O24" s="17"/>
      <c r="P24" s="25"/>
      <c r="R24" s="17"/>
      <c r="S24" s="25"/>
      <c r="U24" s="17"/>
      <c r="V24" s="25"/>
      <c r="X24" s="17"/>
      <c r="Y24" s="25"/>
      <c r="AA24" s="17"/>
      <c r="AB24" s="25"/>
      <c r="AD24" s="17"/>
      <c r="AE24" s="25"/>
      <c r="AG24" s="17"/>
      <c r="AH24" s="25"/>
      <c r="AJ24" s="17"/>
      <c r="AK24" s="25"/>
      <c r="AM24" s="17"/>
      <c r="AN24" s="25"/>
      <c r="AP24" s="17"/>
      <c r="AQ24" s="25"/>
      <c r="AS24" s="17"/>
      <c r="AT24" s="25"/>
      <c r="AV24" s="17"/>
      <c r="AW24" s="25"/>
      <c r="AY24" s="17"/>
      <c r="AZ24" s="25"/>
      <c r="BB24" s="17"/>
      <c r="BC24" s="25"/>
      <c r="BE24" s="17"/>
      <c r="BF24" s="25"/>
      <c r="BH24" s="17"/>
      <c r="BI24" s="25"/>
      <c r="BJ24" s="25"/>
      <c r="BK24" s="25"/>
      <c r="BL24" s="25"/>
      <c r="BM24" s="25"/>
      <c r="BN24" s="25"/>
      <c r="BO24" s="25"/>
      <c r="BP24" s="25"/>
      <c r="BQ24" s="25"/>
      <c r="BR24" s="25"/>
      <c r="BS24" s="25"/>
      <c r="BT24" s="25"/>
      <c r="BU24" s="25"/>
      <c r="BV24" s="15"/>
      <c r="BW24" s="15"/>
      <c r="BX24" s="15"/>
      <c r="BY24" s="15"/>
      <c r="BZ24" s="15"/>
      <c r="CA24" s="15"/>
      <c r="CB24" s="15"/>
      <c r="CC24" s="15"/>
      <c r="CD24" s="15"/>
      <c r="CE24" s="15"/>
      <c r="CF24" s="15"/>
      <c r="CG24" s="15"/>
      <c r="CH24" s="15"/>
      <c r="CI24" s="15"/>
      <c r="CJ24" s="15"/>
      <c r="CK24" s="15"/>
      <c r="CL24" s="15"/>
    </row>
    <row r="25" spans="1:90" x14ac:dyDescent="0.3">
      <c r="A25" s="3">
        <v>25</v>
      </c>
      <c r="B25" s="8"/>
      <c r="D25" s="6"/>
      <c r="E25" s="27"/>
      <c r="F25" s="7"/>
      <c r="G25" s="17"/>
      <c r="H25" s="17"/>
      <c r="I25" s="17"/>
      <c r="J25" s="17"/>
      <c r="L25" s="17"/>
      <c r="M25" s="25"/>
      <c r="O25" s="17"/>
      <c r="P25" s="25"/>
      <c r="R25" s="17"/>
      <c r="S25" s="25"/>
      <c r="U25" s="17"/>
      <c r="V25" s="25"/>
      <c r="X25" s="17"/>
      <c r="Y25" s="25"/>
      <c r="AA25" s="17"/>
      <c r="AB25" s="25"/>
      <c r="AD25" s="17"/>
      <c r="AE25" s="25"/>
      <c r="AG25" s="17"/>
      <c r="AH25" s="25"/>
      <c r="AJ25" s="17"/>
      <c r="AK25" s="25"/>
      <c r="AM25" s="17"/>
      <c r="AN25" s="25"/>
      <c r="AP25" s="17"/>
      <c r="AQ25" s="25"/>
      <c r="AS25" s="17"/>
      <c r="AT25" s="25"/>
      <c r="AV25" s="17"/>
      <c r="AW25" s="25"/>
      <c r="AY25" s="17"/>
      <c r="AZ25" s="25"/>
      <c r="BB25" s="17"/>
      <c r="BC25" s="25"/>
      <c r="BE25" s="17"/>
      <c r="BF25" s="25"/>
      <c r="BH25" s="17"/>
      <c r="BI25" s="25"/>
      <c r="BJ25" s="25"/>
      <c r="BK25" s="25"/>
      <c r="BL25" s="25"/>
      <c r="BM25" s="25"/>
      <c r="BN25" s="25"/>
      <c r="BO25" s="25"/>
      <c r="BP25" s="25"/>
      <c r="BQ25" s="25"/>
      <c r="BR25" s="25"/>
      <c r="BS25" s="25"/>
      <c r="BT25" s="25"/>
      <c r="BU25" s="25"/>
      <c r="BV25" s="15"/>
      <c r="BW25" s="15"/>
      <c r="BX25" s="15"/>
      <c r="BY25" s="15"/>
      <c r="BZ25" s="15"/>
      <c r="CA25" s="15"/>
      <c r="CB25" s="15"/>
      <c r="CC25" s="15"/>
      <c r="CD25" s="15"/>
      <c r="CE25" s="15"/>
      <c r="CF25" s="15"/>
      <c r="CG25" s="15"/>
      <c r="CH25" s="15"/>
      <c r="CI25" s="15"/>
      <c r="CJ25" s="15"/>
      <c r="CK25" s="15"/>
      <c r="CL25" s="15"/>
    </row>
    <row r="26" spans="1:90" x14ac:dyDescent="0.3">
      <c r="A26" s="3">
        <v>26</v>
      </c>
      <c r="B26" s="8"/>
      <c r="D26" s="6"/>
      <c r="E26" s="27"/>
      <c r="F26" s="7"/>
      <c r="G26" s="17"/>
      <c r="H26" s="17"/>
      <c r="I26" s="17"/>
      <c r="J26" s="17"/>
      <c r="L26" s="17"/>
      <c r="M26" s="25"/>
      <c r="O26" s="17"/>
      <c r="P26" s="25"/>
      <c r="R26" s="17"/>
      <c r="S26" s="25"/>
      <c r="U26" s="17"/>
      <c r="V26" s="25"/>
      <c r="X26" s="17"/>
      <c r="Y26" s="25"/>
      <c r="AA26" s="17"/>
      <c r="AB26" s="25"/>
      <c r="AD26" s="17"/>
      <c r="AE26" s="25"/>
      <c r="AG26" s="17"/>
      <c r="AH26" s="25"/>
      <c r="AJ26" s="17"/>
      <c r="AK26" s="25"/>
      <c r="AM26" s="17"/>
      <c r="AN26" s="25"/>
      <c r="AP26" s="17"/>
      <c r="AQ26" s="25"/>
      <c r="AS26" s="17"/>
      <c r="AT26" s="25"/>
      <c r="AV26" s="17"/>
      <c r="AW26" s="25"/>
      <c r="AY26" s="17"/>
      <c r="AZ26" s="25"/>
      <c r="BB26" s="17"/>
      <c r="BC26" s="25"/>
      <c r="BE26" s="17"/>
      <c r="BF26" s="25"/>
      <c r="BH26" s="17"/>
      <c r="BI26" s="25"/>
      <c r="BJ26" s="25"/>
      <c r="BK26" s="25"/>
      <c r="BL26" s="25"/>
      <c r="BM26" s="25"/>
      <c r="BN26" s="25"/>
      <c r="BO26" s="25"/>
      <c r="BP26" s="25"/>
      <c r="BQ26" s="25"/>
      <c r="BR26" s="25"/>
      <c r="BS26" s="25"/>
      <c r="BT26" s="25"/>
      <c r="BU26" s="25"/>
      <c r="BV26" s="15"/>
      <c r="BW26" s="15"/>
      <c r="BX26" s="15"/>
      <c r="BY26" s="15"/>
      <c r="BZ26" s="15"/>
      <c r="CA26" s="15"/>
      <c r="CB26" s="15"/>
      <c r="CC26" s="15"/>
      <c r="CD26" s="15"/>
      <c r="CE26" s="15"/>
      <c r="CF26" s="15"/>
      <c r="CG26" s="15"/>
      <c r="CH26" s="15"/>
      <c r="CI26" s="15"/>
      <c r="CJ26" s="15"/>
      <c r="CK26" s="15"/>
      <c r="CL26" s="15"/>
    </row>
    <row r="27" spans="1:90" x14ac:dyDescent="0.3">
      <c r="A27" s="3">
        <v>27</v>
      </c>
      <c r="B27" s="8"/>
      <c r="D27" s="6"/>
      <c r="E27" s="27"/>
      <c r="F27" s="7"/>
      <c r="G27" s="17"/>
      <c r="H27" s="17"/>
      <c r="I27" s="17"/>
      <c r="J27" s="17"/>
      <c r="L27" s="17"/>
      <c r="M27" s="25"/>
      <c r="O27" s="17"/>
      <c r="P27" s="25"/>
      <c r="R27" s="17"/>
      <c r="S27" s="25"/>
      <c r="U27" s="17"/>
      <c r="V27" s="25"/>
      <c r="X27" s="17"/>
      <c r="Y27" s="25"/>
      <c r="AA27" s="17"/>
      <c r="AB27" s="25"/>
      <c r="AD27" s="17"/>
      <c r="AE27" s="25"/>
      <c r="AG27" s="17"/>
      <c r="AH27" s="25"/>
      <c r="AJ27" s="17"/>
      <c r="AK27" s="25"/>
      <c r="AM27" s="17"/>
      <c r="AN27" s="25"/>
      <c r="AP27" s="17"/>
      <c r="AQ27" s="25"/>
      <c r="AS27" s="17"/>
      <c r="AT27" s="25"/>
      <c r="AV27" s="17"/>
      <c r="AW27" s="25"/>
      <c r="AY27" s="17"/>
      <c r="AZ27" s="25"/>
      <c r="BB27" s="17"/>
      <c r="BC27" s="25"/>
      <c r="BE27" s="17"/>
      <c r="BF27" s="25"/>
      <c r="BH27" s="17"/>
      <c r="BI27" s="25"/>
      <c r="BJ27" s="25"/>
      <c r="BK27" s="25"/>
      <c r="BL27" s="25"/>
      <c r="BM27" s="25"/>
      <c r="BN27" s="25"/>
      <c r="BO27" s="25"/>
      <c r="BP27" s="25"/>
      <c r="BQ27" s="25"/>
      <c r="BR27" s="25"/>
      <c r="BS27" s="25"/>
      <c r="BT27" s="25"/>
      <c r="BU27" s="25"/>
      <c r="BV27" s="15"/>
      <c r="BW27" s="15"/>
      <c r="BX27" s="15"/>
      <c r="BY27" s="15"/>
      <c r="BZ27" s="15"/>
      <c r="CA27" s="15"/>
      <c r="CB27" s="15"/>
      <c r="CC27" s="15"/>
      <c r="CD27" s="15"/>
      <c r="CE27" s="15"/>
      <c r="CF27" s="15"/>
      <c r="CG27" s="15"/>
      <c r="CH27" s="15"/>
      <c r="CI27" s="15"/>
      <c r="CJ27" s="15"/>
      <c r="CK27" s="15"/>
      <c r="CL27" s="15"/>
    </row>
    <row r="28" spans="1:90" x14ac:dyDescent="0.3">
      <c r="A28" s="3">
        <v>28</v>
      </c>
      <c r="B28" s="8"/>
      <c r="D28" s="6"/>
      <c r="E28" s="27"/>
      <c r="F28" s="7"/>
      <c r="G28" s="17"/>
      <c r="H28" s="17"/>
      <c r="I28" s="17"/>
      <c r="J28" s="17"/>
      <c r="L28" s="17"/>
      <c r="M28" s="25"/>
      <c r="O28" s="17"/>
      <c r="P28" s="25"/>
      <c r="R28" s="17"/>
      <c r="S28" s="25"/>
      <c r="U28" s="17"/>
      <c r="V28" s="25"/>
      <c r="X28" s="17"/>
      <c r="Y28" s="25"/>
      <c r="AA28" s="17"/>
      <c r="AB28" s="25"/>
      <c r="AD28" s="17"/>
      <c r="AE28" s="25"/>
      <c r="AG28" s="17"/>
      <c r="AH28" s="25"/>
      <c r="AJ28" s="17"/>
      <c r="AK28" s="25"/>
      <c r="AM28" s="17"/>
      <c r="AN28" s="25"/>
      <c r="AP28" s="17"/>
      <c r="AQ28" s="25"/>
      <c r="AS28" s="17"/>
      <c r="AT28" s="25"/>
      <c r="AV28" s="17"/>
      <c r="AW28" s="25"/>
      <c r="AY28" s="17"/>
      <c r="AZ28" s="25"/>
      <c r="BB28" s="17"/>
      <c r="BC28" s="25"/>
      <c r="BE28" s="17"/>
      <c r="BF28" s="25"/>
      <c r="BH28" s="17"/>
      <c r="BI28" s="25"/>
      <c r="BJ28" s="25"/>
      <c r="BK28" s="25"/>
      <c r="BL28" s="25"/>
      <c r="BM28" s="25"/>
      <c r="BN28" s="25"/>
      <c r="BO28" s="25"/>
      <c r="BP28" s="25"/>
      <c r="BQ28" s="25"/>
      <c r="BR28" s="25"/>
      <c r="BS28" s="25"/>
      <c r="BT28" s="25"/>
      <c r="BU28" s="25"/>
      <c r="BV28" s="15"/>
      <c r="BW28" s="15"/>
      <c r="BX28" s="15"/>
      <c r="BY28" s="15"/>
      <c r="BZ28" s="15"/>
      <c r="CA28" s="15"/>
      <c r="CB28" s="15"/>
      <c r="CC28" s="15"/>
      <c r="CD28" s="15"/>
      <c r="CE28" s="15"/>
      <c r="CF28" s="15"/>
      <c r="CG28" s="15"/>
      <c r="CH28" s="15"/>
      <c r="CI28" s="15"/>
      <c r="CJ28" s="15"/>
      <c r="CK28" s="15"/>
      <c r="CL28" s="15"/>
    </row>
    <row r="29" spans="1:90" x14ac:dyDescent="0.3">
      <c r="A29" s="3">
        <v>29</v>
      </c>
      <c r="B29" s="10" t="s">
        <v>237</v>
      </c>
      <c r="C29" s="3" t="s">
        <v>14</v>
      </c>
      <c r="D29" s="6">
        <v>40603</v>
      </c>
      <c r="E29" s="27"/>
      <c r="F29" s="7">
        <v>223051</v>
      </c>
      <c r="I29" s="17"/>
      <c r="J29" s="17"/>
      <c r="K29" s="3">
        <v>10504</v>
      </c>
      <c r="M29" s="25"/>
      <c r="N29" s="3">
        <v>9348</v>
      </c>
      <c r="P29" s="25"/>
      <c r="Q29" s="3">
        <v>9986</v>
      </c>
      <c r="S29" s="25"/>
      <c r="T29" s="3">
        <v>15313</v>
      </c>
      <c r="V29" s="25"/>
      <c r="W29" s="3">
        <v>15336</v>
      </c>
      <c r="Y29" s="25"/>
      <c r="Z29" s="3">
        <v>10480</v>
      </c>
      <c r="AB29" s="25"/>
      <c r="AC29" s="3">
        <v>19036</v>
      </c>
      <c r="AE29" s="25"/>
      <c r="AF29" s="7">
        <v>10163</v>
      </c>
      <c r="AH29" s="25"/>
      <c r="AI29" s="3">
        <v>12093</v>
      </c>
      <c r="AK29" s="25"/>
      <c r="AL29" s="3">
        <v>14724</v>
      </c>
      <c r="AN29" s="25"/>
      <c r="AO29" s="3">
        <v>11833</v>
      </c>
      <c r="AQ29" s="25"/>
      <c r="AR29" s="3">
        <v>17661</v>
      </c>
      <c r="AT29" s="25"/>
      <c r="AU29" s="3">
        <v>13249</v>
      </c>
      <c r="AW29" s="25"/>
      <c r="AX29" s="3">
        <v>12991</v>
      </c>
      <c r="AZ29" s="25"/>
      <c r="BA29" s="3">
        <v>14087</v>
      </c>
      <c r="BC29" s="25"/>
      <c r="BD29" s="3">
        <v>14767</v>
      </c>
      <c r="BF29" s="25"/>
      <c r="BG29" s="3">
        <v>11480</v>
      </c>
      <c r="BI29" s="25"/>
      <c r="BJ29" s="7">
        <f>K29+T29+W29+Z29+Q29</f>
        <v>61619</v>
      </c>
      <c r="BM29" s="7">
        <f>BG29+AU29+AR29+AX29</f>
        <v>55381</v>
      </c>
      <c r="BP29" s="7">
        <f>BA29+AO29+AL29+BD29</f>
        <v>55411</v>
      </c>
      <c r="BS29" s="7">
        <f>AI29+AF29+AC29+N29</f>
        <v>50640</v>
      </c>
      <c r="BV29" s="15"/>
      <c r="BW29" s="15"/>
      <c r="BX29" s="15"/>
      <c r="BY29" s="15"/>
      <c r="BZ29" s="15"/>
      <c r="CA29" s="15"/>
      <c r="CB29" s="15"/>
      <c r="CC29" s="15"/>
      <c r="CD29" s="15"/>
      <c r="CE29" s="15"/>
      <c r="CF29" s="15"/>
      <c r="CG29" s="15"/>
      <c r="CH29" s="15"/>
      <c r="CI29" s="15"/>
      <c r="CJ29" s="15"/>
      <c r="CK29" s="15"/>
      <c r="CL29" s="15"/>
    </row>
    <row r="30" spans="1:90" x14ac:dyDescent="0.3">
      <c r="A30" s="3">
        <v>30</v>
      </c>
      <c r="B30" s="8" t="s">
        <v>17</v>
      </c>
      <c r="C30" s="3" t="s">
        <v>14</v>
      </c>
      <c r="D30" s="6">
        <v>40603</v>
      </c>
      <c r="E30" s="27"/>
      <c r="F30" s="7">
        <v>26389</v>
      </c>
      <c r="G30" s="17">
        <f>F30/F$29</f>
        <v>0.1183092655939673</v>
      </c>
      <c r="H30" s="17"/>
      <c r="I30" s="17">
        <f t="shared" si="18"/>
        <v>0.16259541984732825</v>
      </c>
      <c r="J30" s="17">
        <f t="shared" si="19"/>
        <v>7.1853235943604557E-2</v>
      </c>
      <c r="K30" s="3">
        <v>1418</v>
      </c>
      <c r="L30" s="17">
        <f>K30/K$29</f>
        <v>0.134996191926885</v>
      </c>
      <c r="M30" s="25">
        <f t="shared" si="20"/>
        <v>1.1410449659132071</v>
      </c>
      <c r="N30" s="3">
        <v>1166</v>
      </c>
      <c r="O30" s="17">
        <f>N30/N$29</f>
        <v>0.12473256311510483</v>
      </c>
      <c r="P30" s="25">
        <f t="shared" si="21"/>
        <v>1.0542924300044429</v>
      </c>
      <c r="Q30" s="3">
        <v>1405</v>
      </c>
      <c r="R30" s="17">
        <f>Q30/Q$29</f>
        <v>0.14069697576607251</v>
      </c>
      <c r="S30" s="25">
        <f t="shared" si="22"/>
        <v>1.1892304043957043</v>
      </c>
      <c r="T30" s="3">
        <v>1717</v>
      </c>
      <c r="U30" s="17">
        <f>T30/T$29</f>
        <v>0.11212695095670346</v>
      </c>
      <c r="V30" s="25">
        <f t="shared" si="23"/>
        <v>0.94774445935214147</v>
      </c>
      <c r="W30" s="3">
        <v>2228</v>
      </c>
      <c r="X30" s="17">
        <f>W30/W$29</f>
        <v>0.14527908189880021</v>
      </c>
      <c r="Y30" s="25">
        <f t="shared" si="24"/>
        <v>1.2279603053018031</v>
      </c>
      <c r="Z30" s="3">
        <v>1704</v>
      </c>
      <c r="AA30" s="17">
        <f>Z30/Z$29</f>
        <v>0.16259541984732825</v>
      </c>
      <c r="AB30" s="25">
        <f t="shared" si="25"/>
        <v>1.3743253246567286</v>
      </c>
      <c r="AC30" s="3">
        <v>1798</v>
      </c>
      <c r="AD30" s="17">
        <f>AC30/AC$29</f>
        <v>9.4452616095818454E-2</v>
      </c>
      <c r="AE30" s="25">
        <f t="shared" si="26"/>
        <v>0.79835349853304027</v>
      </c>
      <c r="AF30" s="3">
        <v>1474</v>
      </c>
      <c r="AG30" s="17">
        <f>AF30/AF$29</f>
        <v>0.14503591459214799</v>
      </c>
      <c r="AH30" s="25">
        <f t="shared" si="27"/>
        <v>1.225904952279101</v>
      </c>
      <c r="AI30" s="3">
        <v>1233</v>
      </c>
      <c r="AJ30" s="17">
        <f>AI30/AI$29</f>
        <v>0.10195981146117589</v>
      </c>
      <c r="AK30" s="25">
        <f t="shared" si="28"/>
        <v>0.86180749199388917</v>
      </c>
      <c r="AL30" s="3">
        <v>1621</v>
      </c>
      <c r="AM30" s="17">
        <f>AL30/AL$29</f>
        <v>0.11009236620483565</v>
      </c>
      <c r="AN30" s="25">
        <f t="shared" si="29"/>
        <v>0.930547287671181</v>
      </c>
      <c r="AO30" s="3">
        <v>964</v>
      </c>
      <c r="AP30" s="17">
        <f>AO30/AO$29</f>
        <v>8.1467083579819147E-2</v>
      </c>
      <c r="AQ30" s="25">
        <f t="shared" si="30"/>
        <v>0.68859428017591573</v>
      </c>
      <c r="AR30" s="3">
        <v>1269</v>
      </c>
      <c r="AS30" s="17">
        <f>AR30/AR$29</f>
        <v>7.1853235943604557E-2</v>
      </c>
      <c r="AT30" s="25">
        <f t="shared" si="31"/>
        <v>0.60733396985323196</v>
      </c>
      <c r="AU30" s="3">
        <v>1211</v>
      </c>
      <c r="AV30" s="17">
        <f>AU30/AU$29</f>
        <v>9.1403124764133148E-2</v>
      </c>
      <c r="AW30" s="25">
        <f t="shared" si="32"/>
        <v>0.77257790677042182</v>
      </c>
      <c r="AX30" s="3">
        <v>1912</v>
      </c>
      <c r="AY30" s="17">
        <f>AX30/AX$29</f>
        <v>0.14717881610345623</v>
      </c>
      <c r="AZ30" s="25">
        <f t="shared" si="33"/>
        <v>1.2440176630676425</v>
      </c>
      <c r="BA30" s="3">
        <v>1882</v>
      </c>
      <c r="BB30" s="17">
        <f>BA30/BA$29</f>
        <v>0.13359835309150281</v>
      </c>
      <c r="BC30" s="25">
        <f t="shared" si="34"/>
        <v>1.1292298402899994</v>
      </c>
      <c r="BD30" s="3">
        <v>1995</v>
      </c>
      <c r="BE30" s="17">
        <f>BD30/BD$29</f>
        <v>0.13509853050721202</v>
      </c>
      <c r="BF30" s="25">
        <f t="shared" si="35"/>
        <v>1.1419099749200101</v>
      </c>
      <c r="BG30" s="3">
        <v>1392</v>
      </c>
      <c r="BH30" s="17">
        <f>BG30/BG$29</f>
        <v>0.12125435540069686</v>
      </c>
      <c r="BI30" s="25">
        <f t="shared" si="36"/>
        <v>1.024893145874449</v>
      </c>
      <c r="BJ30" s="7">
        <f>K30+T30+W30+Z30+Q30</f>
        <v>8472</v>
      </c>
      <c r="BK30" s="17">
        <f>BJ30/BJ$29</f>
        <v>0.13749005988412666</v>
      </c>
      <c r="BL30" s="25">
        <f>BK30/$G30</f>
        <v>1.1621241936873066</v>
      </c>
      <c r="BM30" s="7">
        <f>BG30+AU30+AR30+AX30</f>
        <v>5784</v>
      </c>
      <c r="BN30" s="17">
        <f>BM30/BM$29</f>
        <v>0.1044401509542984</v>
      </c>
      <c r="BO30" s="25">
        <f>BN30/$G30</f>
        <v>0.88277237146186716</v>
      </c>
      <c r="BP30" s="7">
        <f>BA30+AO30+AL30+BD30</f>
        <v>6462</v>
      </c>
      <c r="BQ30" s="17">
        <f>BP30/BP$29</f>
        <v>0.11661944379274873</v>
      </c>
      <c r="BR30" s="25">
        <f>BQ30/$G30</f>
        <v>0.98571691073615508</v>
      </c>
      <c r="BS30" s="7">
        <f>AI30+AF30+AC30+N30</f>
        <v>5671</v>
      </c>
      <c r="BT30" s="17">
        <f>BS30/BS$29</f>
        <v>0.11198657187993681</v>
      </c>
      <c r="BU30" s="25">
        <f>BT30/$G30</f>
        <v>0.94655791596467409</v>
      </c>
      <c r="BV30" s="15">
        <f>L30</f>
        <v>0.134996191926885</v>
      </c>
      <c r="BW30" s="15">
        <f t="shared" si="50"/>
        <v>0.12473256311510483</v>
      </c>
      <c r="BX30" s="15">
        <f t="shared" si="51"/>
        <v>0.14069697576607251</v>
      </c>
      <c r="BY30" s="15">
        <f t="shared" si="52"/>
        <v>0.11212695095670346</v>
      </c>
      <c r="BZ30" s="15">
        <f t="shared" si="53"/>
        <v>0.14527908189880021</v>
      </c>
      <c r="CA30" s="15">
        <f t="shared" ref="CA30:CA36" si="69">AA30</f>
        <v>0.16259541984732825</v>
      </c>
      <c r="CB30" s="15">
        <f t="shared" si="54"/>
        <v>9.4452616095818454E-2</v>
      </c>
      <c r="CC30" s="15">
        <f t="shared" si="55"/>
        <v>0.14503591459214799</v>
      </c>
      <c r="CD30" s="15">
        <f t="shared" si="56"/>
        <v>0.10195981146117589</v>
      </c>
      <c r="CE30" s="15">
        <f t="shared" si="57"/>
        <v>0.11009236620483565</v>
      </c>
      <c r="CF30" s="15">
        <f t="shared" si="58"/>
        <v>8.1467083579819147E-2</v>
      </c>
      <c r="CG30" s="15">
        <f t="shared" si="59"/>
        <v>7.1853235943604557E-2</v>
      </c>
      <c r="CH30" s="15">
        <f t="shared" ref="CH30:CH36" si="70">AV30</f>
        <v>9.1403124764133148E-2</v>
      </c>
      <c r="CI30" s="15">
        <f t="shared" si="60"/>
        <v>0.14717881610345623</v>
      </c>
      <c r="CJ30" s="15">
        <f t="shared" si="61"/>
        <v>0.13359835309150281</v>
      </c>
      <c r="CK30" s="15">
        <f t="shared" si="62"/>
        <v>0.13509853050721202</v>
      </c>
      <c r="CL30" s="15">
        <f t="shared" si="63"/>
        <v>0.12125435540069686</v>
      </c>
    </row>
    <row r="31" spans="1:90" x14ac:dyDescent="0.3">
      <c r="A31" s="3">
        <v>31</v>
      </c>
      <c r="B31" s="8" t="s">
        <v>18</v>
      </c>
      <c r="C31" s="3" t="s">
        <v>14</v>
      </c>
      <c r="D31" s="6">
        <v>40603</v>
      </c>
      <c r="E31" s="27"/>
      <c r="F31" s="7">
        <v>60787</v>
      </c>
      <c r="G31" s="17">
        <f t="shared" ref="G31:AY75" si="71">F31/F$29</f>
        <v>0.27252511757400771</v>
      </c>
      <c r="H31" s="17"/>
      <c r="I31" s="17">
        <f t="shared" si="18"/>
        <v>0.41260404280618312</v>
      </c>
      <c r="J31" s="17">
        <f t="shared" si="19"/>
        <v>0.13642421934501142</v>
      </c>
      <c r="K31" s="3">
        <v>1433</v>
      </c>
      <c r="L31" s="17">
        <f t="shared" si="71"/>
        <v>0.13642421934501142</v>
      </c>
      <c r="M31" s="25">
        <f t="shared" si="20"/>
        <v>0.50059319507664701</v>
      </c>
      <c r="N31" s="3">
        <v>1449</v>
      </c>
      <c r="O31" s="17">
        <f t="shared" si="71"/>
        <v>0.1550064184852375</v>
      </c>
      <c r="P31" s="25">
        <f t="shared" si="21"/>
        <v>0.56877846660553588</v>
      </c>
      <c r="Q31" s="3">
        <v>1950</v>
      </c>
      <c r="R31" s="17">
        <f t="shared" si="71"/>
        <v>0.19527338273583017</v>
      </c>
      <c r="S31" s="25">
        <f t="shared" si="22"/>
        <v>0.71653352349366906</v>
      </c>
      <c r="T31" s="3">
        <v>4057</v>
      </c>
      <c r="U31" s="17">
        <f t="shared" si="71"/>
        <v>0.26493828772938027</v>
      </c>
      <c r="V31" s="25">
        <f t="shared" si="23"/>
        <v>0.97216098863780087</v>
      </c>
      <c r="W31" s="3">
        <v>4126</v>
      </c>
      <c r="X31" s="17">
        <f t="shared" si="71"/>
        <v>0.26904016692749089</v>
      </c>
      <c r="Y31" s="25">
        <f t="shared" si="24"/>
        <v>0.98721236898257481</v>
      </c>
      <c r="Z31" s="3">
        <v>1930</v>
      </c>
      <c r="AA31" s="17">
        <f t="shared" si="71"/>
        <v>0.18416030534351144</v>
      </c>
      <c r="AB31" s="25">
        <f t="shared" si="25"/>
        <v>0.67575534682046445</v>
      </c>
      <c r="AC31" s="3">
        <v>6840</v>
      </c>
      <c r="AD31" s="17">
        <f t="shared" si="71"/>
        <v>0.3593191847026686</v>
      </c>
      <c r="AE31" s="25">
        <f t="shared" si="26"/>
        <v>1.3184809822349342</v>
      </c>
      <c r="AF31" s="3">
        <v>1459</v>
      </c>
      <c r="AG31" s="17">
        <f t="shared" si="71"/>
        <v>0.14355997244908</v>
      </c>
      <c r="AH31" s="25">
        <f t="shared" si="27"/>
        <v>0.52677703151561595</v>
      </c>
      <c r="AI31" s="3">
        <v>4055</v>
      </c>
      <c r="AJ31" s="17">
        <f t="shared" si="71"/>
        <v>0.33531795253452412</v>
      </c>
      <c r="AK31" s="25">
        <f t="shared" si="28"/>
        <v>1.2304111838185492</v>
      </c>
      <c r="AL31" s="3">
        <v>3533</v>
      </c>
      <c r="AM31" s="17">
        <f t="shared" si="71"/>
        <v>0.23994838359141538</v>
      </c>
      <c r="AN31" s="25">
        <f t="shared" si="29"/>
        <v>0.88046337059648927</v>
      </c>
      <c r="AO31" s="3">
        <v>4613</v>
      </c>
      <c r="AP31" s="17">
        <f t="shared" si="71"/>
        <v>0.38984196737936277</v>
      </c>
      <c r="AQ31" s="25">
        <f t="shared" si="30"/>
        <v>1.4304808703494869</v>
      </c>
      <c r="AR31" s="3">
        <v>7287</v>
      </c>
      <c r="AS31" s="17">
        <f t="shared" si="71"/>
        <v>0.41260404280618312</v>
      </c>
      <c r="AT31" s="25">
        <f t="shared" si="31"/>
        <v>1.514003723690295</v>
      </c>
      <c r="AU31" s="3">
        <v>4850</v>
      </c>
      <c r="AV31" s="17">
        <f t="shared" si="71"/>
        <v>0.36606536342365459</v>
      </c>
      <c r="AW31" s="25">
        <f t="shared" si="32"/>
        <v>1.3432353196737721</v>
      </c>
      <c r="AX31" s="3">
        <v>3471</v>
      </c>
      <c r="AY31" s="17">
        <f t="shared" si="71"/>
        <v>0.26718497421291665</v>
      </c>
      <c r="AZ31" s="25">
        <f t="shared" si="33"/>
        <v>0.98040494979461523</v>
      </c>
      <c r="BA31" s="3">
        <v>3693</v>
      </c>
      <c r="BB31" s="17">
        <f t="shared" ref="BB31:BB75" si="72">BA31/BA$29</f>
        <v>0.26215659828210408</v>
      </c>
      <c r="BC31" s="25">
        <f t="shared" si="34"/>
        <v>0.96195389480352056</v>
      </c>
      <c r="BD31" s="3">
        <v>3158</v>
      </c>
      <c r="BE31" s="17">
        <f t="shared" ref="BE31:BE75" si="73">BD31/BD$29</f>
        <v>0.21385521771517574</v>
      </c>
      <c r="BF31" s="25">
        <f t="shared" si="35"/>
        <v>0.78471745877552224</v>
      </c>
      <c r="BG31" s="3">
        <v>2883</v>
      </c>
      <c r="BH31" s="17">
        <f t="shared" ref="BH31:BH75" si="74">BG31/BG$29</f>
        <v>0.25113240418118465</v>
      </c>
      <c r="BI31" s="25">
        <f t="shared" si="36"/>
        <v>0.92150186528398215</v>
      </c>
      <c r="BJ31" s="7">
        <f t="shared" ref="BJ31:BJ36" si="75">K31+T31+W31+Z31+Q31</f>
        <v>13496</v>
      </c>
      <c r="BK31" s="17">
        <f t="shared" ref="BK31:BK36" si="76">BJ31/BJ$29</f>
        <v>0.21902335318651714</v>
      </c>
      <c r="BL31" s="25">
        <f t="shared" ref="BL31:BL36" si="77">BK31/$G31</f>
        <v>0.80368134554437365</v>
      </c>
      <c r="BM31" s="7">
        <f t="shared" ref="BM31:BM36" si="78">BG31+AU31+AR31+AX31</f>
        <v>18491</v>
      </c>
      <c r="BN31" s="17">
        <f t="shared" ref="BN31:BN36" si="79">BM31/BM$29</f>
        <v>0.33388707318394395</v>
      </c>
      <c r="BO31" s="25">
        <f t="shared" ref="BO31:BO36" si="80">BN31/$G31</f>
        <v>1.2251607343799149</v>
      </c>
      <c r="BP31" s="7">
        <f t="shared" ref="BP31:BP36" si="81">BA31+AO31+AL31+BD31</f>
        <v>14997</v>
      </c>
      <c r="BQ31" s="17">
        <f t="shared" ref="BQ31:BQ36" si="82">BP31/BP$29</f>
        <v>0.2706502319034127</v>
      </c>
      <c r="BR31" s="25">
        <f t="shared" ref="BR31:BR36" si="83">BQ31/$G31</f>
        <v>0.9931203197441576</v>
      </c>
      <c r="BS31" s="7">
        <f t="shared" ref="BS31:BS36" si="84">AI31+AF31+AC31+N31</f>
        <v>13803</v>
      </c>
      <c r="BT31" s="17">
        <f t="shared" ref="BT31:BT36" si="85">BS31/BS$29</f>
        <v>0.27257109004739338</v>
      </c>
      <c r="BU31" s="25">
        <f t="shared" ref="BU31:BU36" si="86">BT31/$G31</f>
        <v>1.0001686907753491</v>
      </c>
      <c r="BV31" s="15">
        <f t="shared" si="49"/>
        <v>0.13642421934501142</v>
      </c>
      <c r="BW31" s="15">
        <f t="shared" si="50"/>
        <v>0.1550064184852375</v>
      </c>
      <c r="BX31" s="15">
        <f t="shared" si="51"/>
        <v>0.19527338273583017</v>
      </c>
      <c r="BY31" s="15">
        <f t="shared" si="52"/>
        <v>0.26493828772938027</v>
      </c>
      <c r="BZ31" s="15">
        <f t="shared" si="53"/>
        <v>0.26904016692749089</v>
      </c>
      <c r="CA31" s="15">
        <f t="shared" si="69"/>
        <v>0.18416030534351144</v>
      </c>
      <c r="CB31" s="15">
        <f t="shared" si="54"/>
        <v>0.3593191847026686</v>
      </c>
      <c r="CC31" s="15">
        <f t="shared" si="55"/>
        <v>0.14355997244908</v>
      </c>
      <c r="CD31" s="15">
        <f t="shared" si="56"/>
        <v>0.33531795253452412</v>
      </c>
      <c r="CE31" s="15">
        <f t="shared" si="57"/>
        <v>0.23994838359141538</v>
      </c>
      <c r="CF31" s="15">
        <f t="shared" si="58"/>
        <v>0.38984196737936277</v>
      </c>
      <c r="CG31" s="15">
        <f t="shared" si="59"/>
        <v>0.41260404280618312</v>
      </c>
      <c r="CH31" s="15">
        <f t="shared" si="70"/>
        <v>0.36606536342365459</v>
      </c>
      <c r="CI31" s="15">
        <f t="shared" si="60"/>
        <v>0.26718497421291665</v>
      </c>
      <c r="CJ31" s="15">
        <f t="shared" si="61"/>
        <v>0.26215659828210408</v>
      </c>
      <c r="CK31" s="15">
        <f t="shared" si="62"/>
        <v>0.21385521771517574</v>
      </c>
      <c r="CL31" s="15">
        <f t="shared" si="63"/>
        <v>0.25113240418118465</v>
      </c>
    </row>
    <row r="32" spans="1:90" x14ac:dyDescent="0.3">
      <c r="A32" s="3">
        <v>32</v>
      </c>
      <c r="B32" s="8" t="s">
        <v>243</v>
      </c>
      <c r="C32" s="3" t="s">
        <v>14</v>
      </c>
      <c r="D32" s="6">
        <v>40603</v>
      </c>
      <c r="E32" s="27"/>
      <c r="F32" s="7">
        <v>9991</v>
      </c>
      <c r="G32" s="17">
        <f t="shared" si="71"/>
        <v>4.4792446570515267E-2</v>
      </c>
      <c r="H32" s="17"/>
      <c r="I32" s="17">
        <f t="shared" si="18"/>
        <v>8.5287011036374316E-2</v>
      </c>
      <c r="J32" s="17">
        <f t="shared" si="19"/>
        <v>2.0782396088019559E-2</v>
      </c>
      <c r="K32" s="3">
        <v>409</v>
      </c>
      <c r="L32" s="17">
        <f t="shared" si="71"/>
        <v>3.893754760091394E-2</v>
      </c>
      <c r="M32" s="25">
        <f t="shared" si="20"/>
        <v>0.8692882524203237</v>
      </c>
      <c r="N32" s="3">
        <v>399</v>
      </c>
      <c r="O32" s="17">
        <f t="shared" si="71"/>
        <v>4.2682926829268296E-2</v>
      </c>
      <c r="P32" s="25">
        <f t="shared" si="21"/>
        <v>0.9529045653283077</v>
      </c>
      <c r="Q32" s="3">
        <v>396</v>
      </c>
      <c r="R32" s="17">
        <f t="shared" si="71"/>
        <v>3.9655517724814737E-2</v>
      </c>
      <c r="S32" s="25">
        <f t="shared" si="22"/>
        <v>0.88531707377015822</v>
      </c>
      <c r="T32" s="3">
        <v>1306</v>
      </c>
      <c r="U32" s="17">
        <f t="shared" si="71"/>
        <v>8.5287011036374316E-2</v>
      </c>
      <c r="V32" s="25">
        <f t="shared" si="23"/>
        <v>1.904048953925966</v>
      </c>
      <c r="W32" s="3">
        <v>427</v>
      </c>
      <c r="X32" s="17">
        <f t="shared" si="71"/>
        <v>2.7842983828899322E-2</v>
      </c>
      <c r="Y32" s="25">
        <f t="shared" si="24"/>
        <v>0.62159997858270666</v>
      </c>
      <c r="Z32" s="3">
        <v>406</v>
      </c>
      <c r="AA32" s="17">
        <f t="shared" si="71"/>
        <v>3.8740458015267175E-2</v>
      </c>
      <c r="AB32" s="25">
        <f t="shared" si="25"/>
        <v>0.86488818944683798</v>
      </c>
      <c r="AC32" s="3">
        <v>1211</v>
      </c>
      <c r="AD32" s="17">
        <f t="shared" si="71"/>
        <v>6.3616305946627441E-2</v>
      </c>
      <c r="AE32" s="25">
        <f t="shared" si="26"/>
        <v>1.4202462874288055</v>
      </c>
      <c r="AF32" s="3">
        <v>406</v>
      </c>
      <c r="AG32" s="17">
        <f t="shared" si="71"/>
        <v>3.9948834005706979E-2</v>
      </c>
      <c r="AH32" s="25">
        <f t="shared" si="27"/>
        <v>0.89186541625532445</v>
      </c>
      <c r="AI32" s="3">
        <v>279</v>
      </c>
      <c r="AJ32" s="17">
        <f t="shared" si="71"/>
        <v>2.3071198213842719E-2</v>
      </c>
      <c r="AK32" s="25">
        <f t="shared" si="28"/>
        <v>0.5150689453303805</v>
      </c>
      <c r="AL32" s="3">
        <v>306</v>
      </c>
      <c r="AM32" s="17">
        <f t="shared" si="71"/>
        <v>2.0782396088019559E-2</v>
      </c>
      <c r="AN32" s="25">
        <f t="shared" si="29"/>
        <v>0.46397099688007709</v>
      </c>
      <c r="AO32" s="3">
        <v>263</v>
      </c>
      <c r="AP32" s="17">
        <f t="shared" si="71"/>
        <v>2.2225978196568918E-2</v>
      </c>
      <c r="AQ32" s="25">
        <f t="shared" si="30"/>
        <v>0.49619924559332335</v>
      </c>
      <c r="AR32" s="3">
        <v>591</v>
      </c>
      <c r="AS32" s="17">
        <f t="shared" si="71"/>
        <v>3.3463563784610156E-2</v>
      </c>
      <c r="AT32" s="25">
        <f t="shared" si="31"/>
        <v>0.74708050903023515</v>
      </c>
      <c r="AU32" s="3">
        <v>699</v>
      </c>
      <c r="AV32" s="17">
        <f t="shared" si="71"/>
        <v>5.2758698769718469E-2</v>
      </c>
      <c r="AW32" s="25">
        <f t="shared" si="32"/>
        <v>1.1778481152321563</v>
      </c>
      <c r="AX32" s="3">
        <v>629</v>
      </c>
      <c r="AY32" s="17">
        <f t="shared" si="71"/>
        <v>4.8418135632360866E-2</v>
      </c>
      <c r="AZ32" s="25">
        <f t="shared" si="33"/>
        <v>1.0809442068795638</v>
      </c>
      <c r="BA32" s="3">
        <v>370</v>
      </c>
      <c r="BB32" s="17">
        <f t="shared" si="72"/>
        <v>2.6265351032867184E-2</v>
      </c>
      <c r="BC32" s="25">
        <f t="shared" si="34"/>
        <v>0.5863790224434049</v>
      </c>
      <c r="BD32" s="3">
        <v>1020</v>
      </c>
      <c r="BE32" s="17">
        <f t="shared" si="73"/>
        <v>6.9072932890905395E-2</v>
      </c>
      <c r="BF32" s="25">
        <f t="shared" si="35"/>
        <v>1.5420665353067098</v>
      </c>
      <c r="BG32" s="3">
        <v>874</v>
      </c>
      <c r="BH32" s="17">
        <f t="shared" si="74"/>
        <v>7.6132404181184665E-2</v>
      </c>
      <c r="BI32" s="25">
        <f t="shared" si="36"/>
        <v>1.6996705920345732</v>
      </c>
      <c r="BJ32" s="7">
        <f t="shared" si="75"/>
        <v>2944</v>
      </c>
      <c r="BK32" s="17">
        <f t="shared" si="76"/>
        <v>4.7777471234521821E-2</v>
      </c>
      <c r="BL32" s="25">
        <f t="shared" si="77"/>
        <v>1.0666412507588154</v>
      </c>
      <c r="BM32" s="7">
        <f t="shared" si="78"/>
        <v>2793</v>
      </c>
      <c r="BN32" s="17">
        <f t="shared" si="79"/>
        <v>5.0432458785504057E-2</v>
      </c>
      <c r="BO32" s="25">
        <f t="shared" si="80"/>
        <v>1.1259143593799885</v>
      </c>
      <c r="BP32" s="7">
        <f t="shared" si="81"/>
        <v>1959</v>
      </c>
      <c r="BQ32" s="17">
        <f t="shared" si="82"/>
        <v>3.5353991084802659E-2</v>
      </c>
      <c r="BR32" s="25">
        <f t="shared" si="83"/>
        <v>0.78928466274209963</v>
      </c>
      <c r="BS32" s="7">
        <f t="shared" si="84"/>
        <v>2295</v>
      </c>
      <c r="BT32" s="17">
        <f t="shared" si="85"/>
        <v>4.5319905213270145E-2</v>
      </c>
      <c r="BU32" s="25">
        <f t="shared" si="86"/>
        <v>1.0117756158267559</v>
      </c>
      <c r="BV32" s="15">
        <f t="shared" si="49"/>
        <v>3.893754760091394E-2</v>
      </c>
      <c r="BW32" s="15">
        <f t="shared" si="50"/>
        <v>4.2682926829268296E-2</v>
      </c>
      <c r="BX32" s="15">
        <f t="shared" si="51"/>
        <v>3.9655517724814737E-2</v>
      </c>
      <c r="BY32" s="15">
        <f t="shared" si="52"/>
        <v>8.5287011036374316E-2</v>
      </c>
      <c r="BZ32" s="15">
        <f t="shared" si="53"/>
        <v>2.7842983828899322E-2</v>
      </c>
      <c r="CA32" s="15">
        <f t="shared" si="69"/>
        <v>3.8740458015267175E-2</v>
      </c>
      <c r="CB32" s="15">
        <f t="shared" si="54"/>
        <v>6.3616305946627441E-2</v>
      </c>
      <c r="CC32" s="15">
        <f t="shared" si="55"/>
        <v>3.9948834005706979E-2</v>
      </c>
      <c r="CD32" s="15">
        <f t="shared" si="56"/>
        <v>2.3071198213842719E-2</v>
      </c>
      <c r="CE32" s="15">
        <f t="shared" si="57"/>
        <v>2.0782396088019559E-2</v>
      </c>
      <c r="CF32" s="15">
        <f t="shared" si="58"/>
        <v>2.2225978196568918E-2</v>
      </c>
      <c r="CG32" s="15">
        <f t="shared" si="59"/>
        <v>3.3463563784610156E-2</v>
      </c>
      <c r="CH32" s="15">
        <f t="shared" si="70"/>
        <v>5.2758698769718469E-2</v>
      </c>
      <c r="CI32" s="15">
        <f t="shared" si="60"/>
        <v>4.8418135632360866E-2</v>
      </c>
      <c r="CJ32" s="15">
        <f t="shared" si="61"/>
        <v>2.6265351032867184E-2</v>
      </c>
      <c r="CK32" s="15">
        <f t="shared" si="62"/>
        <v>6.9072932890905395E-2</v>
      </c>
      <c r="CL32" s="15">
        <f t="shared" si="63"/>
        <v>7.6132404181184665E-2</v>
      </c>
    </row>
    <row r="33" spans="1:90" x14ac:dyDescent="0.3">
      <c r="A33" s="3">
        <v>33</v>
      </c>
      <c r="B33" s="8" t="s">
        <v>19</v>
      </c>
      <c r="C33" s="3" t="s">
        <v>14</v>
      </c>
      <c r="D33" s="6">
        <v>40603</v>
      </c>
      <c r="E33" s="27"/>
      <c r="F33" s="7">
        <v>69002</v>
      </c>
      <c r="G33" s="17">
        <f t="shared" si="71"/>
        <v>0.30935525955947296</v>
      </c>
      <c r="H33" s="17"/>
      <c r="I33" s="17">
        <f t="shared" si="18"/>
        <v>0.34463061690784463</v>
      </c>
      <c r="J33" s="17">
        <f t="shared" si="19"/>
        <v>0.26702801541174165</v>
      </c>
      <c r="K33" s="3">
        <v>3620</v>
      </c>
      <c r="L33" s="17">
        <f t="shared" si="71"/>
        <v>0.34463061690784463</v>
      </c>
      <c r="M33" s="25">
        <f t="shared" si="20"/>
        <v>1.11402863296588</v>
      </c>
      <c r="N33" s="3">
        <v>3113</v>
      </c>
      <c r="O33" s="17">
        <f t="shared" si="71"/>
        <v>0.33301240907145913</v>
      </c>
      <c r="P33" s="25">
        <f t="shared" si="21"/>
        <v>1.0764724334917541</v>
      </c>
      <c r="Q33" s="3">
        <v>3225</v>
      </c>
      <c r="R33" s="17">
        <f t="shared" si="71"/>
        <v>0.32295213298618064</v>
      </c>
      <c r="S33" s="25">
        <f t="shared" si="22"/>
        <v>1.0439522943494475</v>
      </c>
      <c r="T33" s="3">
        <v>4089</v>
      </c>
      <c r="U33" s="17">
        <f t="shared" si="71"/>
        <v>0.26702801541174165</v>
      </c>
      <c r="V33" s="25">
        <f t="shared" si="23"/>
        <v>0.86317593498165823</v>
      </c>
      <c r="W33" s="3">
        <v>5064</v>
      </c>
      <c r="X33" s="17">
        <f t="shared" si="71"/>
        <v>0.33020344287949921</v>
      </c>
      <c r="Y33" s="25">
        <f t="shared" si="24"/>
        <v>1.0673923674344972</v>
      </c>
      <c r="Z33" s="3">
        <v>3476</v>
      </c>
      <c r="AA33" s="17">
        <f t="shared" si="71"/>
        <v>0.33167938931297708</v>
      </c>
      <c r="AB33" s="25">
        <f t="shared" si="25"/>
        <v>1.0721634078091773</v>
      </c>
      <c r="AC33" s="3">
        <v>5350</v>
      </c>
      <c r="AD33" s="17">
        <f t="shared" si="71"/>
        <v>0.28104643832737969</v>
      </c>
      <c r="AE33" s="25">
        <f t="shared" si="26"/>
        <v>0.90849090048636794</v>
      </c>
      <c r="AF33" s="3">
        <v>3312</v>
      </c>
      <c r="AG33" s="17">
        <f t="shared" si="71"/>
        <v>0.32588802518941257</v>
      </c>
      <c r="AH33" s="25">
        <f t="shared" si="27"/>
        <v>1.0534426524814304</v>
      </c>
      <c r="AI33" s="3">
        <v>4042</v>
      </c>
      <c r="AJ33" s="17">
        <f t="shared" si="71"/>
        <v>0.33424295046721242</v>
      </c>
      <c r="AK33" s="25">
        <f t="shared" si="28"/>
        <v>1.0804501948445291</v>
      </c>
      <c r="AL33" s="3">
        <v>4409</v>
      </c>
      <c r="AM33" s="17">
        <f t="shared" si="71"/>
        <v>0.29944308611790277</v>
      </c>
      <c r="AN33" s="25">
        <f t="shared" si="29"/>
        <v>0.96795860702130843</v>
      </c>
      <c r="AO33" s="3">
        <v>3780</v>
      </c>
      <c r="AP33" s="17">
        <f t="shared" si="71"/>
        <v>0.3194456181864278</v>
      </c>
      <c r="AQ33" s="25">
        <f t="shared" si="30"/>
        <v>1.0326173818454669</v>
      </c>
      <c r="AR33" s="3">
        <v>5657</v>
      </c>
      <c r="AS33" s="17">
        <f t="shared" si="71"/>
        <v>0.32031028820565088</v>
      </c>
      <c r="AT33" s="25">
        <f t="shared" si="31"/>
        <v>1.0354124531833662</v>
      </c>
      <c r="AU33" s="3">
        <v>4061</v>
      </c>
      <c r="AV33" s="17">
        <f t="shared" si="71"/>
        <v>0.30651369914710547</v>
      </c>
      <c r="AW33" s="25">
        <f t="shared" si="32"/>
        <v>0.99081457216401003</v>
      </c>
      <c r="AX33" s="3">
        <v>4117</v>
      </c>
      <c r="AY33" s="17">
        <f t="shared" si="71"/>
        <v>0.31691170810561159</v>
      </c>
      <c r="AZ33" s="25">
        <f t="shared" si="33"/>
        <v>1.0244264427794088</v>
      </c>
      <c r="BA33" s="3">
        <v>4226</v>
      </c>
      <c r="BB33" s="17">
        <f t="shared" si="72"/>
        <v>0.2999929012564776</v>
      </c>
      <c r="BC33" s="25">
        <f t="shared" si="34"/>
        <v>0.96973590067184401</v>
      </c>
      <c r="BD33" s="3">
        <v>4317</v>
      </c>
      <c r="BE33" s="17">
        <f t="shared" si="73"/>
        <v>0.29234103067650841</v>
      </c>
      <c r="BF33" s="25">
        <f t="shared" si="35"/>
        <v>0.94500100335390091</v>
      </c>
      <c r="BG33" s="3">
        <v>3144</v>
      </c>
      <c r="BH33" s="17">
        <f t="shared" si="74"/>
        <v>0.27386759581881531</v>
      </c>
      <c r="BI33" s="25">
        <f t="shared" si="36"/>
        <v>0.88528508035973696</v>
      </c>
      <c r="BJ33" s="7">
        <f t="shared" si="75"/>
        <v>19474</v>
      </c>
      <c r="BK33" s="17">
        <f t="shared" si="76"/>
        <v>0.31603888411042047</v>
      </c>
      <c r="BL33" s="25">
        <f t="shared" si="77"/>
        <v>1.0216050134737167</v>
      </c>
      <c r="BM33" s="7">
        <f t="shared" si="78"/>
        <v>16979</v>
      </c>
      <c r="BN33" s="17">
        <f t="shared" si="79"/>
        <v>0.30658529098427256</v>
      </c>
      <c r="BO33" s="25">
        <f t="shared" si="80"/>
        <v>0.99104599488903189</v>
      </c>
      <c r="BP33" s="7">
        <f t="shared" si="81"/>
        <v>16732</v>
      </c>
      <c r="BQ33" s="17">
        <f t="shared" si="82"/>
        <v>0.30196170435473102</v>
      </c>
      <c r="BR33" s="25">
        <f t="shared" si="83"/>
        <v>0.97610011475068992</v>
      </c>
      <c r="BS33" s="7">
        <f t="shared" si="84"/>
        <v>15817</v>
      </c>
      <c r="BT33" s="17">
        <f t="shared" si="85"/>
        <v>0.31234202211690365</v>
      </c>
      <c r="BU33" s="25">
        <f t="shared" si="86"/>
        <v>1.0096547980521937</v>
      </c>
      <c r="BV33" s="15">
        <f t="shared" si="49"/>
        <v>0.34463061690784463</v>
      </c>
      <c r="BW33" s="15">
        <f t="shared" si="50"/>
        <v>0.33301240907145913</v>
      </c>
      <c r="BX33" s="15">
        <f t="shared" si="51"/>
        <v>0.32295213298618064</v>
      </c>
      <c r="BY33" s="15">
        <f t="shared" si="52"/>
        <v>0.26702801541174165</v>
      </c>
      <c r="BZ33" s="15">
        <f t="shared" si="53"/>
        <v>0.33020344287949921</v>
      </c>
      <c r="CA33" s="15">
        <f t="shared" si="69"/>
        <v>0.33167938931297708</v>
      </c>
      <c r="CB33" s="15">
        <f t="shared" si="54"/>
        <v>0.28104643832737969</v>
      </c>
      <c r="CC33" s="15">
        <f t="shared" si="55"/>
        <v>0.32588802518941257</v>
      </c>
      <c r="CD33" s="15">
        <f t="shared" si="56"/>
        <v>0.33424295046721242</v>
      </c>
      <c r="CE33" s="15">
        <f t="shared" si="57"/>
        <v>0.29944308611790277</v>
      </c>
      <c r="CF33" s="15">
        <f t="shared" si="58"/>
        <v>0.3194456181864278</v>
      </c>
      <c r="CG33" s="15">
        <f t="shared" si="59"/>
        <v>0.32031028820565088</v>
      </c>
      <c r="CH33" s="15">
        <f t="shared" si="70"/>
        <v>0.30651369914710547</v>
      </c>
      <c r="CI33" s="15">
        <f t="shared" si="60"/>
        <v>0.31691170810561159</v>
      </c>
      <c r="CJ33" s="15">
        <f t="shared" si="61"/>
        <v>0.2999929012564776</v>
      </c>
      <c r="CK33" s="15">
        <f t="shared" si="62"/>
        <v>0.29234103067650841</v>
      </c>
      <c r="CL33" s="15">
        <f t="shared" si="63"/>
        <v>0.27386759581881531</v>
      </c>
    </row>
    <row r="34" spans="1:90" x14ac:dyDescent="0.3">
      <c r="A34" s="3">
        <v>34</v>
      </c>
      <c r="B34" s="8" t="s">
        <v>20</v>
      </c>
      <c r="C34" s="3" t="s">
        <v>14</v>
      </c>
      <c r="D34" s="6">
        <v>40603</v>
      </c>
      <c r="E34" s="27"/>
      <c r="F34" s="7">
        <v>27296</v>
      </c>
      <c r="G34" s="17">
        <f t="shared" si="71"/>
        <v>0.12237560019905762</v>
      </c>
      <c r="H34" s="17"/>
      <c r="I34" s="17">
        <f t="shared" si="18"/>
        <v>0.18626389845518054</v>
      </c>
      <c r="J34" s="17">
        <f t="shared" si="19"/>
        <v>5.8057973464041242E-2</v>
      </c>
      <c r="K34" s="3">
        <v>1948</v>
      </c>
      <c r="L34" s="17">
        <f t="shared" si="71"/>
        <v>0.18545316070068546</v>
      </c>
      <c r="M34" s="25">
        <f t="shared" si="20"/>
        <v>1.5154422973127415</v>
      </c>
      <c r="N34" s="3">
        <v>1586</v>
      </c>
      <c r="O34" s="17">
        <f t="shared" si="71"/>
        <v>0.16966195977749252</v>
      </c>
      <c r="P34" s="25">
        <f t="shared" si="21"/>
        <v>1.3864034946633017</v>
      </c>
      <c r="Q34" s="3">
        <v>1484</v>
      </c>
      <c r="R34" s="17">
        <f t="shared" si="71"/>
        <v>0.14860805127178051</v>
      </c>
      <c r="S34" s="25">
        <f t="shared" si="22"/>
        <v>1.2143601423000407</v>
      </c>
      <c r="T34" s="3">
        <v>2244</v>
      </c>
      <c r="U34" s="17">
        <f t="shared" si="71"/>
        <v>0.14654215372559262</v>
      </c>
      <c r="V34" s="25">
        <f t="shared" si="23"/>
        <v>1.1974785291122201</v>
      </c>
      <c r="W34" s="3">
        <v>1923</v>
      </c>
      <c r="X34" s="17">
        <f t="shared" si="71"/>
        <v>0.12539123630672927</v>
      </c>
      <c r="Y34" s="25">
        <f t="shared" si="24"/>
        <v>1.0246424622454671</v>
      </c>
      <c r="Z34" s="3">
        <v>1586</v>
      </c>
      <c r="AA34" s="17">
        <f t="shared" si="71"/>
        <v>0.15133587786259542</v>
      </c>
      <c r="AB34" s="25">
        <f t="shared" si="25"/>
        <v>1.2366507507740976</v>
      </c>
      <c r="AC34" s="3">
        <v>1776</v>
      </c>
      <c r="AD34" s="17">
        <f t="shared" si="71"/>
        <v>9.3296911115780631E-2</v>
      </c>
      <c r="AE34" s="25">
        <f t="shared" si="26"/>
        <v>0.76238164277864828</v>
      </c>
      <c r="AF34" s="3">
        <v>1893</v>
      </c>
      <c r="AG34" s="17">
        <f t="shared" si="71"/>
        <v>0.18626389845518054</v>
      </c>
      <c r="AH34" s="25">
        <f t="shared" si="27"/>
        <v>1.5220672924357588</v>
      </c>
      <c r="AI34" s="3">
        <v>1275</v>
      </c>
      <c r="AJ34" s="17">
        <f t="shared" si="71"/>
        <v>0.10543289506325974</v>
      </c>
      <c r="AK34" s="25">
        <f t="shared" si="28"/>
        <v>0.86155160744267101</v>
      </c>
      <c r="AL34" s="3">
        <v>1738</v>
      </c>
      <c r="AM34" s="17">
        <f t="shared" si="71"/>
        <v>0.1180385764737843</v>
      </c>
      <c r="AN34" s="25">
        <f t="shared" si="29"/>
        <v>0.96455973479828772</v>
      </c>
      <c r="AO34" s="3">
        <v>687</v>
      </c>
      <c r="AP34" s="17">
        <f t="shared" si="71"/>
        <v>5.8057973464041242E-2</v>
      </c>
      <c r="AQ34" s="25">
        <f t="shared" si="30"/>
        <v>0.47442442259407469</v>
      </c>
      <c r="AR34" s="3">
        <v>1348</v>
      </c>
      <c r="AS34" s="17">
        <f t="shared" si="71"/>
        <v>7.632636883528679E-2</v>
      </c>
      <c r="AT34" s="25">
        <f t="shared" si="31"/>
        <v>0.62370577722302001</v>
      </c>
      <c r="AU34" s="3">
        <v>1283</v>
      </c>
      <c r="AV34" s="17">
        <f t="shared" si="71"/>
        <v>9.6837497169597705E-2</v>
      </c>
      <c r="AW34" s="25">
        <f t="shared" si="32"/>
        <v>0.79131376689536703</v>
      </c>
      <c r="AX34" s="3">
        <v>1362</v>
      </c>
      <c r="AY34" s="17">
        <f t="shared" si="71"/>
        <v>0.10484181356323609</v>
      </c>
      <c r="AZ34" s="25">
        <f t="shared" si="33"/>
        <v>0.85672154737299866</v>
      </c>
      <c r="BA34" s="3">
        <v>1456</v>
      </c>
      <c r="BB34" s="17">
        <f t="shared" si="72"/>
        <v>0.10335770568609357</v>
      </c>
      <c r="BC34" s="25">
        <f t="shared" si="34"/>
        <v>0.84459406546705951</v>
      </c>
      <c r="BD34" s="3">
        <v>2054</v>
      </c>
      <c r="BE34" s="17">
        <f t="shared" si="73"/>
        <v>0.1390939256450193</v>
      </c>
      <c r="BF34" s="25">
        <f t="shared" si="35"/>
        <v>1.1366148596514947</v>
      </c>
      <c r="BG34" s="3">
        <v>1653</v>
      </c>
      <c r="BH34" s="17">
        <f t="shared" si="74"/>
        <v>0.14398954703832753</v>
      </c>
      <c r="BI34" s="25">
        <f t="shared" si="36"/>
        <v>1.1766197412238422</v>
      </c>
      <c r="BJ34" s="7">
        <f t="shared" si="75"/>
        <v>9185</v>
      </c>
      <c r="BK34" s="17">
        <f t="shared" si="76"/>
        <v>0.14906116619873741</v>
      </c>
      <c r="BL34" s="25">
        <f t="shared" si="77"/>
        <v>1.2180627997433535</v>
      </c>
      <c r="BM34" s="7">
        <f t="shared" si="78"/>
        <v>5646</v>
      </c>
      <c r="BN34" s="17">
        <f t="shared" si="79"/>
        <v>0.10194832162655063</v>
      </c>
      <c r="BO34" s="25">
        <f t="shared" si="80"/>
        <v>0.83307719398899993</v>
      </c>
      <c r="BP34" s="7">
        <f t="shared" si="81"/>
        <v>5935</v>
      </c>
      <c r="BQ34" s="17">
        <f t="shared" si="82"/>
        <v>0.10710869682914945</v>
      </c>
      <c r="BR34" s="25">
        <f t="shared" si="83"/>
        <v>0.87524552815205936</v>
      </c>
      <c r="BS34" s="7">
        <f t="shared" si="84"/>
        <v>6530</v>
      </c>
      <c r="BT34" s="17">
        <f t="shared" si="85"/>
        <v>0.12894944707740916</v>
      </c>
      <c r="BU34" s="25">
        <f t="shared" si="86"/>
        <v>1.0537186078569456</v>
      </c>
      <c r="BV34" s="15">
        <f t="shared" si="49"/>
        <v>0.18545316070068546</v>
      </c>
      <c r="BW34" s="15">
        <f t="shared" si="50"/>
        <v>0.16966195977749252</v>
      </c>
      <c r="BX34" s="15">
        <f t="shared" si="51"/>
        <v>0.14860805127178051</v>
      </c>
      <c r="BY34" s="15">
        <f t="shared" si="52"/>
        <v>0.14654215372559262</v>
      </c>
      <c r="BZ34" s="15">
        <f t="shared" si="53"/>
        <v>0.12539123630672927</v>
      </c>
      <c r="CA34" s="15">
        <f t="shared" si="69"/>
        <v>0.15133587786259542</v>
      </c>
      <c r="CB34" s="15">
        <f t="shared" si="54"/>
        <v>9.3296911115780631E-2</v>
      </c>
      <c r="CC34" s="15">
        <f t="shared" si="55"/>
        <v>0.18626389845518054</v>
      </c>
      <c r="CD34" s="15">
        <f t="shared" si="56"/>
        <v>0.10543289506325974</v>
      </c>
      <c r="CE34" s="15">
        <f t="shared" si="57"/>
        <v>0.1180385764737843</v>
      </c>
      <c r="CF34" s="15">
        <f t="shared" si="58"/>
        <v>5.8057973464041242E-2</v>
      </c>
      <c r="CG34" s="15">
        <f t="shared" si="59"/>
        <v>7.632636883528679E-2</v>
      </c>
      <c r="CH34" s="15">
        <f t="shared" si="70"/>
        <v>9.6837497169597705E-2</v>
      </c>
      <c r="CI34" s="15">
        <f t="shared" si="60"/>
        <v>0.10484181356323609</v>
      </c>
      <c r="CJ34" s="15">
        <f t="shared" si="61"/>
        <v>0.10335770568609357</v>
      </c>
      <c r="CK34" s="15">
        <f t="shared" si="62"/>
        <v>0.1390939256450193</v>
      </c>
      <c r="CL34" s="15">
        <f t="shared" si="63"/>
        <v>0.14398954703832753</v>
      </c>
    </row>
    <row r="35" spans="1:90" x14ac:dyDescent="0.3">
      <c r="A35" s="3">
        <v>35</v>
      </c>
      <c r="B35" s="8" t="s">
        <v>21</v>
      </c>
      <c r="C35" s="3" t="s">
        <v>14</v>
      </c>
      <c r="D35" s="6">
        <v>40603</v>
      </c>
      <c r="E35" s="27"/>
      <c r="F35" s="7">
        <v>23104</v>
      </c>
      <c r="G35" s="17">
        <f t="shared" si="71"/>
        <v>0.10358169207938991</v>
      </c>
      <c r="H35" s="17"/>
      <c r="I35" s="17">
        <f t="shared" si="18"/>
        <v>0.18887530562347188</v>
      </c>
      <c r="J35" s="17">
        <f t="shared" si="19"/>
        <v>6.717488112310363E-2</v>
      </c>
      <c r="K35" s="3">
        <v>1211</v>
      </c>
      <c r="L35" s="17">
        <f t="shared" si="71"/>
        <v>0.11528941355674029</v>
      </c>
      <c r="M35" s="25">
        <f t="shared" si="20"/>
        <v>1.1130288687346122</v>
      </c>
      <c r="N35" s="3">
        <v>1136</v>
      </c>
      <c r="O35" s="17">
        <f t="shared" si="71"/>
        <v>0.12152332049636286</v>
      </c>
      <c r="P35" s="25">
        <f t="shared" si="21"/>
        <v>1.1732123511095149</v>
      </c>
      <c r="Q35" s="3">
        <v>1120</v>
      </c>
      <c r="R35" s="17">
        <f t="shared" si="71"/>
        <v>0.11215701982775886</v>
      </c>
      <c r="S35" s="25">
        <f t="shared" si="22"/>
        <v>1.0827880639543561</v>
      </c>
      <c r="T35" s="3">
        <v>1349</v>
      </c>
      <c r="U35" s="17">
        <f t="shared" si="71"/>
        <v>8.8095082609547445E-2</v>
      </c>
      <c r="V35" s="25">
        <f t="shared" si="23"/>
        <v>0.85048893140331405</v>
      </c>
      <c r="W35" s="3">
        <v>1169</v>
      </c>
      <c r="X35" s="17">
        <f t="shared" si="71"/>
        <v>7.6225873761085028E-2</v>
      </c>
      <c r="Y35" s="25">
        <f t="shared" si="24"/>
        <v>0.73590102875189478</v>
      </c>
      <c r="Z35" s="3">
        <v>1038</v>
      </c>
      <c r="AA35" s="17">
        <f t="shared" si="71"/>
        <v>9.9045801526717561E-2</v>
      </c>
      <c r="AB35" s="25">
        <f t="shared" si="25"/>
        <v>0.95620953412118592</v>
      </c>
      <c r="AC35" s="3">
        <v>1588</v>
      </c>
      <c r="AD35" s="17">
        <f t="shared" si="71"/>
        <v>8.3420886740911956E-2</v>
      </c>
      <c r="AE35" s="25">
        <f t="shared" si="26"/>
        <v>0.80536323616893846</v>
      </c>
      <c r="AF35" s="3">
        <v>1175</v>
      </c>
      <c r="AG35" s="17">
        <f t="shared" si="71"/>
        <v>0.11561546787365935</v>
      </c>
      <c r="AH35" s="25">
        <f t="shared" si="27"/>
        <v>1.1161766674466582</v>
      </c>
      <c r="AI35" s="3">
        <v>985</v>
      </c>
      <c r="AJ35" s="17">
        <f t="shared" si="71"/>
        <v>8.1452079715537917E-2</v>
      </c>
      <c r="AK35" s="25">
        <f t="shared" si="28"/>
        <v>0.78635594843448964</v>
      </c>
      <c r="AL35" s="3">
        <v>2781</v>
      </c>
      <c r="AM35" s="17">
        <f t="shared" si="71"/>
        <v>0.18887530562347188</v>
      </c>
      <c r="AN35" s="25">
        <f t="shared" si="29"/>
        <v>1.8234429447117826</v>
      </c>
      <c r="AO35" s="3">
        <v>1416</v>
      </c>
      <c r="AP35" s="17">
        <f t="shared" si="71"/>
        <v>0.11966534268570946</v>
      </c>
      <c r="AQ35" s="25">
        <f t="shared" si="30"/>
        <v>1.155275032522082</v>
      </c>
      <c r="AR35" s="3">
        <v>1287</v>
      </c>
      <c r="AS35" s="17">
        <f t="shared" si="71"/>
        <v>7.2872430779684055E-2</v>
      </c>
      <c r="AT35" s="25">
        <f t="shared" si="31"/>
        <v>0.70352616680398672</v>
      </c>
      <c r="AU35" s="3">
        <v>890</v>
      </c>
      <c r="AV35" s="17">
        <f t="shared" si="71"/>
        <v>6.717488112310363E-2</v>
      </c>
      <c r="AW35" s="25">
        <f t="shared" si="32"/>
        <v>0.64852079334268475</v>
      </c>
      <c r="AX35" s="3">
        <v>1156</v>
      </c>
      <c r="AY35" s="17">
        <f t="shared" si="71"/>
        <v>8.8984681702717269E-2</v>
      </c>
      <c r="AZ35" s="25">
        <f t="shared" si="33"/>
        <v>0.85907731295328904</v>
      </c>
      <c r="BA35" s="3">
        <v>2159</v>
      </c>
      <c r="BB35" s="17">
        <f t="shared" si="72"/>
        <v>0.15326187264854121</v>
      </c>
      <c r="BC35" s="25">
        <f t="shared" si="34"/>
        <v>1.4796231802341484</v>
      </c>
      <c r="BD35" s="3">
        <v>1574</v>
      </c>
      <c r="BE35" s="17">
        <f t="shared" si="73"/>
        <v>0.10658901604929912</v>
      </c>
      <c r="BF35" s="25">
        <f t="shared" si="35"/>
        <v>1.0290333543460966</v>
      </c>
      <c r="BG35" s="3">
        <v>1070</v>
      </c>
      <c r="BH35" s="17">
        <f t="shared" si="74"/>
        <v>9.3205574912891984E-2</v>
      </c>
      <c r="BI35" s="25">
        <f t="shared" si="36"/>
        <v>0.89982672653633444</v>
      </c>
      <c r="BJ35" s="7">
        <f t="shared" si="75"/>
        <v>5887</v>
      </c>
      <c r="BK35" s="17">
        <f t="shared" si="76"/>
        <v>9.5538713708434087E-2</v>
      </c>
      <c r="BL35" s="25">
        <f t="shared" si="77"/>
        <v>0.92235135177371586</v>
      </c>
      <c r="BM35" s="7">
        <f t="shared" si="78"/>
        <v>4403</v>
      </c>
      <c r="BN35" s="17">
        <f t="shared" si="79"/>
        <v>7.9503800942561528E-2</v>
      </c>
      <c r="BO35" s="25">
        <f t="shared" si="80"/>
        <v>0.76754684487704694</v>
      </c>
      <c r="BP35" s="7">
        <f t="shared" si="81"/>
        <v>7930</v>
      </c>
      <c r="BQ35" s="17">
        <f t="shared" si="82"/>
        <v>0.14311237840861923</v>
      </c>
      <c r="BR35" s="25">
        <f t="shared" si="83"/>
        <v>1.381637773390795</v>
      </c>
      <c r="BS35" s="7">
        <f t="shared" si="84"/>
        <v>4884</v>
      </c>
      <c r="BT35" s="17">
        <f t="shared" si="85"/>
        <v>9.644549763033175E-2</v>
      </c>
      <c r="BU35" s="25">
        <f t="shared" si="86"/>
        <v>0.93110563936734447</v>
      </c>
      <c r="BV35" s="15">
        <f t="shared" si="49"/>
        <v>0.11528941355674029</v>
      </c>
      <c r="BW35" s="15">
        <f t="shared" si="50"/>
        <v>0.12152332049636286</v>
      </c>
      <c r="BX35" s="15">
        <f t="shared" si="51"/>
        <v>0.11215701982775886</v>
      </c>
      <c r="BY35" s="15">
        <f t="shared" si="52"/>
        <v>8.8095082609547445E-2</v>
      </c>
      <c r="BZ35" s="15">
        <f t="shared" si="53"/>
        <v>7.6225873761085028E-2</v>
      </c>
      <c r="CA35" s="15">
        <f t="shared" si="69"/>
        <v>9.9045801526717561E-2</v>
      </c>
      <c r="CB35" s="15">
        <f t="shared" si="54"/>
        <v>8.3420886740911956E-2</v>
      </c>
      <c r="CC35" s="15">
        <f t="shared" si="55"/>
        <v>0.11561546787365935</v>
      </c>
      <c r="CD35" s="15">
        <f t="shared" si="56"/>
        <v>8.1452079715537917E-2</v>
      </c>
      <c r="CE35" s="15">
        <f t="shared" si="57"/>
        <v>0.18887530562347188</v>
      </c>
      <c r="CF35" s="15">
        <f t="shared" si="58"/>
        <v>0.11966534268570946</v>
      </c>
      <c r="CG35" s="15">
        <f t="shared" si="59"/>
        <v>7.2872430779684055E-2</v>
      </c>
      <c r="CH35" s="15">
        <f t="shared" si="70"/>
        <v>6.717488112310363E-2</v>
      </c>
      <c r="CI35" s="15">
        <f t="shared" si="60"/>
        <v>8.8984681702717269E-2</v>
      </c>
      <c r="CJ35" s="15">
        <f t="shared" si="61"/>
        <v>0.15326187264854121</v>
      </c>
      <c r="CK35" s="15">
        <f t="shared" si="62"/>
        <v>0.10658901604929912</v>
      </c>
      <c r="CL35" s="15">
        <f t="shared" si="63"/>
        <v>9.3205574912891984E-2</v>
      </c>
    </row>
    <row r="36" spans="1:90" x14ac:dyDescent="0.3">
      <c r="A36" s="3">
        <v>36</v>
      </c>
      <c r="B36" s="8" t="s">
        <v>22</v>
      </c>
      <c r="C36" s="3" t="s">
        <v>14</v>
      </c>
      <c r="D36" s="6">
        <v>40603</v>
      </c>
      <c r="E36" s="27"/>
      <c r="F36" s="7">
        <v>6482</v>
      </c>
      <c r="G36" s="17">
        <f t="shared" si="71"/>
        <v>2.9060618423589223E-2</v>
      </c>
      <c r="H36" s="17"/>
      <c r="I36" s="17">
        <f t="shared" si="18"/>
        <v>5.3380402225074883E-2</v>
      </c>
      <c r="J36" s="17">
        <f t="shared" si="19"/>
        <v>9.2960365080706504E-3</v>
      </c>
      <c r="K36" s="3">
        <v>465</v>
      </c>
      <c r="L36" s="17">
        <f t="shared" si="71"/>
        <v>4.4268849961919265E-2</v>
      </c>
      <c r="M36" s="25">
        <f t="shared" si="20"/>
        <v>1.5233278699253401</v>
      </c>
      <c r="N36" s="3">
        <v>499</v>
      </c>
      <c r="O36" s="17">
        <f t="shared" si="71"/>
        <v>5.3380402225074883E-2</v>
      </c>
      <c r="P36" s="25">
        <f t="shared" si="21"/>
        <v>1.836863945804563</v>
      </c>
      <c r="Q36" s="3">
        <v>406</v>
      </c>
      <c r="R36" s="17">
        <f t="shared" si="71"/>
        <v>4.065691968756259E-2</v>
      </c>
      <c r="S36" s="25">
        <f t="shared" si="22"/>
        <v>1.3990383513160327</v>
      </c>
      <c r="T36" s="3">
        <v>551</v>
      </c>
      <c r="U36" s="17">
        <f t="shared" si="71"/>
        <v>3.5982498530660226E-2</v>
      </c>
      <c r="V36" s="25">
        <f t="shared" si="23"/>
        <v>1.2381876395807303</v>
      </c>
      <c r="W36" s="3">
        <v>399</v>
      </c>
      <c r="X36" s="17">
        <f t="shared" si="71"/>
        <v>2.6017214397496088E-2</v>
      </c>
      <c r="Y36" s="25">
        <f t="shared" si="24"/>
        <v>0.89527394146496453</v>
      </c>
      <c r="Z36" s="3">
        <v>340</v>
      </c>
      <c r="AA36" s="17">
        <f t="shared" si="71"/>
        <v>3.2442748091603052E-2</v>
      </c>
      <c r="AB36" s="25">
        <f t="shared" si="25"/>
        <v>1.116381889012674</v>
      </c>
      <c r="AC36" s="3">
        <v>473</v>
      </c>
      <c r="AD36" s="17">
        <f t="shared" si="71"/>
        <v>2.4847657070813198E-2</v>
      </c>
      <c r="AE36" s="25">
        <f t="shared" si="26"/>
        <v>0.85502850313205103</v>
      </c>
      <c r="AF36" s="3">
        <v>444</v>
      </c>
      <c r="AG36" s="17">
        <f t="shared" si="71"/>
        <v>4.3687887434812556E-2</v>
      </c>
      <c r="AH36" s="25">
        <f t="shared" si="27"/>
        <v>1.5033364671740783</v>
      </c>
      <c r="AI36" s="3">
        <v>224</v>
      </c>
      <c r="AJ36" s="17">
        <f t="shared" si="71"/>
        <v>1.85231125444472E-2</v>
      </c>
      <c r="AK36" s="25">
        <f t="shared" si="28"/>
        <v>0.63739567666638275</v>
      </c>
      <c r="AL36" s="3">
        <v>336</v>
      </c>
      <c r="AM36" s="17">
        <f t="shared" si="71"/>
        <v>2.2819885900570498E-2</v>
      </c>
      <c r="AN36" s="25">
        <f t="shared" si="29"/>
        <v>0.78525121413269827</v>
      </c>
      <c r="AO36" s="3">
        <v>110</v>
      </c>
      <c r="AP36" s="17">
        <f t="shared" si="71"/>
        <v>9.2960365080706504E-3</v>
      </c>
      <c r="AQ36" s="25">
        <f t="shared" si="30"/>
        <v>0.31988433186696497</v>
      </c>
      <c r="AR36" s="3">
        <v>222</v>
      </c>
      <c r="AS36" s="17">
        <f t="shared" si="71"/>
        <v>1.2570069644980466E-2</v>
      </c>
      <c r="AT36" s="25">
        <f t="shared" si="31"/>
        <v>0.43254652952522959</v>
      </c>
      <c r="AU36" s="3">
        <v>255</v>
      </c>
      <c r="AV36" s="17">
        <f t="shared" si="71"/>
        <v>1.9246735602686995E-2</v>
      </c>
      <c r="AW36" s="25">
        <f t="shared" si="32"/>
        <v>0.66229614670085424</v>
      </c>
      <c r="AX36" s="3">
        <v>344</v>
      </c>
      <c r="AY36" s="17">
        <f t="shared" si="71"/>
        <v>2.6479870679701333E-2</v>
      </c>
      <c r="AZ36" s="25">
        <f t="shared" si="33"/>
        <v>0.9111943281360787</v>
      </c>
      <c r="BA36" s="3">
        <v>301</v>
      </c>
      <c r="BB36" s="17">
        <f t="shared" si="72"/>
        <v>2.1367218002413573E-2</v>
      </c>
      <c r="BC36" s="25">
        <f t="shared" si="34"/>
        <v>0.7352637060562095</v>
      </c>
      <c r="BD36" s="3">
        <v>649</v>
      </c>
      <c r="BE36" s="17">
        <f t="shared" si="73"/>
        <v>4.3949346515880006E-2</v>
      </c>
      <c r="BF36" s="25">
        <f t="shared" si="35"/>
        <v>1.5123334911622264</v>
      </c>
      <c r="BG36" s="3">
        <v>464</v>
      </c>
      <c r="BH36" s="17">
        <f t="shared" si="74"/>
        <v>4.0418118466898953E-2</v>
      </c>
      <c r="BI36" s="25">
        <f t="shared" si="36"/>
        <v>1.3908210031101942</v>
      </c>
      <c r="BJ36" s="7">
        <f t="shared" si="75"/>
        <v>2161</v>
      </c>
      <c r="BK36" s="17">
        <f t="shared" si="76"/>
        <v>3.5070351677242408E-2</v>
      </c>
      <c r="BL36" s="25">
        <f t="shared" si="77"/>
        <v>1.2067999092811781</v>
      </c>
      <c r="BM36" s="7">
        <f t="shared" si="78"/>
        <v>1285</v>
      </c>
      <c r="BN36" s="17">
        <f t="shared" si="79"/>
        <v>2.3202903522868853E-2</v>
      </c>
      <c r="BO36" s="25">
        <f t="shared" si="80"/>
        <v>0.79843116841706585</v>
      </c>
      <c r="BP36" s="7">
        <f t="shared" si="81"/>
        <v>1396</v>
      </c>
      <c r="BQ36" s="17">
        <f t="shared" si="82"/>
        <v>2.5193553626536247E-2</v>
      </c>
      <c r="BR36" s="25">
        <f t="shared" si="83"/>
        <v>0.86693109070542063</v>
      </c>
      <c r="BS36" s="7">
        <f t="shared" si="84"/>
        <v>1640</v>
      </c>
      <c r="BT36" s="17">
        <f t="shared" si="85"/>
        <v>3.2385466034755131E-2</v>
      </c>
      <c r="BU36" s="25">
        <f t="shared" si="86"/>
        <v>1.1144107658929601</v>
      </c>
      <c r="BV36" s="15">
        <f t="shared" si="49"/>
        <v>4.4268849961919265E-2</v>
      </c>
      <c r="BW36" s="15">
        <f t="shared" si="50"/>
        <v>5.3380402225074883E-2</v>
      </c>
      <c r="BX36" s="15">
        <f t="shared" si="51"/>
        <v>4.065691968756259E-2</v>
      </c>
      <c r="BY36" s="15">
        <f t="shared" si="52"/>
        <v>3.5982498530660226E-2</v>
      </c>
      <c r="BZ36" s="15">
        <f t="shared" si="53"/>
        <v>2.6017214397496088E-2</v>
      </c>
      <c r="CA36" s="15">
        <f t="shared" si="69"/>
        <v>3.2442748091603052E-2</v>
      </c>
      <c r="CB36" s="15">
        <f t="shared" si="54"/>
        <v>2.4847657070813198E-2</v>
      </c>
      <c r="CC36" s="15">
        <f t="shared" si="55"/>
        <v>4.3687887434812556E-2</v>
      </c>
      <c r="CD36" s="15">
        <f t="shared" si="56"/>
        <v>1.85231125444472E-2</v>
      </c>
      <c r="CE36" s="15">
        <f t="shared" si="57"/>
        <v>2.2819885900570498E-2</v>
      </c>
      <c r="CF36" s="15">
        <f t="shared" si="58"/>
        <v>9.2960365080706504E-3</v>
      </c>
      <c r="CG36" s="15">
        <f t="shared" si="59"/>
        <v>1.2570069644980466E-2</v>
      </c>
      <c r="CH36" s="15">
        <f t="shared" si="70"/>
        <v>1.9246735602686995E-2</v>
      </c>
      <c r="CI36" s="15">
        <f t="shared" si="60"/>
        <v>2.6479870679701333E-2</v>
      </c>
      <c r="CJ36" s="15">
        <f t="shared" si="61"/>
        <v>2.1367218002413573E-2</v>
      </c>
      <c r="CK36" s="15">
        <f t="shared" si="62"/>
        <v>4.3949346515880006E-2</v>
      </c>
      <c r="CL36" s="15">
        <f t="shared" si="63"/>
        <v>4.0418118466898953E-2</v>
      </c>
    </row>
    <row r="37" spans="1:90" x14ac:dyDescent="0.3">
      <c r="A37" s="3">
        <v>37</v>
      </c>
      <c r="B37" s="8"/>
      <c r="D37" s="6"/>
      <c r="E37" s="27"/>
      <c r="F37" s="7"/>
      <c r="G37" s="17"/>
      <c r="H37" s="17"/>
      <c r="I37" s="17"/>
      <c r="J37" s="17"/>
      <c r="L37" s="17"/>
      <c r="M37" s="25"/>
      <c r="O37" s="17"/>
      <c r="P37" s="25"/>
      <c r="R37" s="17"/>
      <c r="S37" s="25"/>
      <c r="U37" s="17"/>
      <c r="V37" s="25"/>
      <c r="X37" s="17"/>
      <c r="Y37" s="25"/>
      <c r="AA37" s="17"/>
      <c r="AB37" s="25"/>
      <c r="AD37" s="17"/>
      <c r="AE37" s="25"/>
      <c r="AG37" s="17"/>
      <c r="AH37" s="25"/>
      <c r="AJ37" s="17"/>
      <c r="AK37" s="25"/>
      <c r="AM37" s="17"/>
      <c r="AN37" s="25"/>
      <c r="AP37" s="17"/>
      <c r="AQ37" s="25"/>
      <c r="AS37" s="17"/>
      <c r="AT37" s="25"/>
      <c r="AV37" s="17"/>
      <c r="AW37" s="25"/>
      <c r="AY37" s="17"/>
      <c r="AZ37" s="25"/>
      <c r="BB37" s="17"/>
      <c r="BC37" s="25"/>
      <c r="BE37" s="17"/>
      <c r="BF37" s="25"/>
      <c r="BH37" s="17"/>
      <c r="BI37" s="25"/>
      <c r="BJ37" s="25"/>
      <c r="BK37" s="25"/>
      <c r="BL37" s="25"/>
      <c r="BM37" s="25"/>
      <c r="BN37" s="25"/>
      <c r="BO37" s="25"/>
      <c r="BP37" s="25"/>
      <c r="BQ37" s="25"/>
      <c r="BR37" s="25"/>
      <c r="BS37" s="25"/>
      <c r="BT37" s="25"/>
      <c r="BU37" s="25"/>
      <c r="BV37" s="15"/>
      <c r="BW37" s="15"/>
      <c r="BX37" s="15"/>
      <c r="BY37" s="15"/>
      <c r="BZ37" s="15"/>
      <c r="CA37" s="15"/>
      <c r="CB37" s="15"/>
      <c r="CC37" s="15"/>
      <c r="CD37" s="15"/>
      <c r="CE37" s="15"/>
      <c r="CF37" s="15"/>
      <c r="CG37" s="15"/>
      <c r="CH37" s="15"/>
      <c r="CI37" s="15"/>
      <c r="CJ37" s="15"/>
      <c r="CK37" s="15"/>
      <c r="CL37" s="15"/>
    </row>
    <row r="38" spans="1:90" x14ac:dyDescent="0.3">
      <c r="A38" s="3">
        <v>38</v>
      </c>
      <c r="B38" s="8"/>
      <c r="D38" s="6"/>
      <c r="E38" s="27"/>
      <c r="F38" s="7"/>
      <c r="G38" s="17"/>
      <c r="H38" s="17"/>
      <c r="I38" s="17"/>
      <c r="J38" s="17"/>
      <c r="L38" s="17"/>
      <c r="M38" s="25"/>
      <c r="O38" s="17"/>
      <c r="P38" s="25"/>
      <c r="R38" s="17"/>
      <c r="S38" s="25"/>
      <c r="U38" s="17"/>
      <c r="V38" s="25"/>
      <c r="X38" s="17"/>
      <c r="Y38" s="25"/>
      <c r="AA38" s="17"/>
      <c r="AB38" s="25"/>
      <c r="AD38" s="17"/>
      <c r="AE38" s="25"/>
      <c r="AG38" s="17"/>
      <c r="AH38" s="25"/>
      <c r="AJ38" s="17"/>
      <c r="AK38" s="25"/>
      <c r="AM38" s="17"/>
      <c r="AN38" s="25"/>
      <c r="AP38" s="17"/>
      <c r="AQ38" s="25"/>
      <c r="AS38" s="17"/>
      <c r="AT38" s="25"/>
      <c r="AV38" s="17"/>
      <c r="AW38" s="25"/>
      <c r="AY38" s="17"/>
      <c r="AZ38" s="25"/>
      <c r="BB38" s="17"/>
      <c r="BC38" s="25"/>
      <c r="BE38" s="17"/>
      <c r="BF38" s="25"/>
      <c r="BH38" s="17"/>
      <c r="BI38" s="25"/>
      <c r="BJ38" s="25"/>
      <c r="BK38" s="25"/>
      <c r="BL38" s="25"/>
      <c r="BM38" s="25"/>
      <c r="BN38" s="25"/>
      <c r="BO38" s="25"/>
      <c r="BP38" s="25"/>
      <c r="BQ38" s="25"/>
      <c r="BR38" s="25"/>
      <c r="BS38" s="25"/>
      <c r="BT38" s="25"/>
      <c r="BU38" s="25"/>
      <c r="BV38" s="15"/>
      <c r="BW38" s="15"/>
      <c r="BX38" s="15"/>
      <c r="BY38" s="15"/>
      <c r="BZ38" s="15"/>
      <c r="CA38" s="15"/>
      <c r="CB38" s="15"/>
      <c r="CC38" s="15"/>
      <c r="CD38" s="15"/>
      <c r="CE38" s="15"/>
      <c r="CF38" s="15"/>
      <c r="CG38" s="15"/>
      <c r="CH38" s="15"/>
      <c r="CI38" s="15"/>
      <c r="CJ38" s="15"/>
      <c r="CK38" s="15"/>
      <c r="CL38" s="15"/>
    </row>
    <row r="39" spans="1:90" x14ac:dyDescent="0.3">
      <c r="A39" s="3">
        <v>39</v>
      </c>
      <c r="B39" s="8"/>
      <c r="D39" s="6"/>
      <c r="E39" s="27"/>
      <c r="F39" s="7"/>
      <c r="G39" s="17"/>
      <c r="H39" s="17"/>
      <c r="I39" s="17"/>
      <c r="J39" s="17"/>
      <c r="L39" s="17"/>
      <c r="M39" s="25"/>
      <c r="O39" s="17"/>
      <c r="P39" s="25"/>
      <c r="R39" s="17"/>
      <c r="S39" s="25"/>
      <c r="U39" s="17"/>
      <c r="V39" s="25"/>
      <c r="X39" s="17"/>
      <c r="Y39" s="25"/>
      <c r="AA39" s="17"/>
      <c r="AB39" s="25"/>
      <c r="AD39" s="17"/>
      <c r="AE39" s="25"/>
      <c r="AG39" s="17"/>
      <c r="AH39" s="25"/>
      <c r="AJ39" s="17"/>
      <c r="AK39" s="25"/>
      <c r="AM39" s="17"/>
      <c r="AN39" s="25"/>
      <c r="AP39" s="17"/>
      <c r="AQ39" s="25"/>
      <c r="AS39" s="17"/>
      <c r="AT39" s="25"/>
      <c r="AV39" s="17"/>
      <c r="AW39" s="25"/>
      <c r="AY39" s="17"/>
      <c r="AZ39" s="25"/>
      <c r="BB39" s="17"/>
      <c r="BC39" s="25"/>
      <c r="BE39" s="17"/>
      <c r="BF39" s="25"/>
      <c r="BH39" s="17"/>
      <c r="BI39" s="25"/>
      <c r="BJ39" s="25"/>
      <c r="BK39" s="25"/>
      <c r="BL39" s="25"/>
      <c r="BM39" s="25"/>
      <c r="BN39" s="25"/>
      <c r="BO39" s="25"/>
      <c r="BP39" s="25"/>
      <c r="BQ39" s="25"/>
      <c r="BR39" s="25"/>
      <c r="BS39" s="25"/>
      <c r="BT39" s="25"/>
      <c r="BU39" s="25"/>
      <c r="BV39" s="15"/>
      <c r="BW39" s="15"/>
      <c r="BX39" s="15"/>
      <c r="BY39" s="15"/>
      <c r="BZ39" s="15"/>
      <c r="CA39" s="15"/>
      <c r="CB39" s="15"/>
      <c r="CC39" s="15"/>
      <c r="CD39" s="15"/>
      <c r="CE39" s="15"/>
      <c r="CF39" s="15"/>
      <c r="CG39" s="15"/>
      <c r="CH39" s="15"/>
      <c r="CI39" s="15"/>
      <c r="CJ39" s="15"/>
      <c r="CK39" s="15"/>
      <c r="CL39" s="15"/>
    </row>
    <row r="40" spans="1:90" x14ac:dyDescent="0.3">
      <c r="A40" s="3">
        <v>40</v>
      </c>
      <c r="B40" s="8"/>
      <c r="D40" s="6"/>
      <c r="E40" s="27"/>
      <c r="F40" s="7"/>
      <c r="G40" s="17"/>
      <c r="H40" s="17"/>
      <c r="I40" s="17"/>
      <c r="J40" s="17"/>
      <c r="L40" s="17"/>
      <c r="M40" s="25"/>
      <c r="O40" s="17"/>
      <c r="P40" s="25"/>
      <c r="R40" s="17"/>
      <c r="S40" s="25"/>
      <c r="U40" s="17"/>
      <c r="V40" s="25"/>
      <c r="X40" s="17"/>
      <c r="Y40" s="25"/>
      <c r="AA40" s="17"/>
      <c r="AB40" s="25"/>
      <c r="AD40" s="17"/>
      <c r="AE40" s="25"/>
      <c r="AG40" s="17"/>
      <c r="AH40" s="25"/>
      <c r="AJ40" s="17"/>
      <c r="AK40" s="25"/>
      <c r="AM40" s="17"/>
      <c r="AN40" s="25"/>
      <c r="AP40" s="17"/>
      <c r="AQ40" s="25"/>
      <c r="AS40" s="17"/>
      <c r="AT40" s="25"/>
      <c r="AV40" s="17"/>
      <c r="AW40" s="25"/>
      <c r="AY40" s="17"/>
      <c r="AZ40" s="25"/>
      <c r="BB40" s="17"/>
      <c r="BC40" s="25"/>
      <c r="BE40" s="17"/>
      <c r="BF40" s="25"/>
      <c r="BH40" s="17"/>
      <c r="BI40" s="25"/>
      <c r="BJ40" s="25"/>
      <c r="BK40" s="25"/>
      <c r="BL40" s="25"/>
      <c r="BM40" s="25"/>
      <c r="BN40" s="25"/>
      <c r="BO40" s="25"/>
      <c r="BP40" s="25"/>
      <c r="BQ40" s="25"/>
      <c r="BR40" s="25"/>
      <c r="BS40" s="25"/>
      <c r="BT40" s="25"/>
      <c r="BU40" s="25"/>
      <c r="BV40" s="15"/>
      <c r="BW40" s="15"/>
      <c r="BX40" s="15"/>
      <c r="BY40" s="15"/>
      <c r="BZ40" s="15"/>
      <c r="CA40" s="15"/>
      <c r="CB40" s="15"/>
      <c r="CC40" s="15"/>
      <c r="CD40" s="15"/>
      <c r="CE40" s="15"/>
      <c r="CF40" s="15"/>
      <c r="CG40" s="15"/>
      <c r="CH40" s="15"/>
      <c r="CI40" s="15"/>
      <c r="CJ40" s="15"/>
      <c r="CK40" s="15"/>
      <c r="CL40" s="15"/>
    </row>
    <row r="41" spans="1:90" x14ac:dyDescent="0.3">
      <c r="A41" s="3">
        <v>41</v>
      </c>
      <c r="B41" s="8"/>
      <c r="D41" s="6"/>
      <c r="E41" s="27"/>
      <c r="F41" s="7"/>
      <c r="G41" s="17"/>
      <c r="H41" s="17"/>
      <c r="I41" s="17"/>
      <c r="J41" s="17"/>
      <c r="L41" s="17"/>
      <c r="M41" s="25"/>
      <c r="O41" s="17"/>
      <c r="P41" s="25"/>
      <c r="R41" s="17"/>
      <c r="S41" s="25"/>
      <c r="U41" s="17"/>
      <c r="V41" s="25"/>
      <c r="X41" s="17"/>
      <c r="Y41" s="25"/>
      <c r="AA41" s="17"/>
      <c r="AB41" s="25"/>
      <c r="AD41" s="17"/>
      <c r="AE41" s="25"/>
      <c r="AG41" s="17"/>
      <c r="AH41" s="25"/>
      <c r="AJ41" s="17"/>
      <c r="AK41" s="25"/>
      <c r="AM41" s="17"/>
      <c r="AN41" s="25"/>
      <c r="AP41" s="17"/>
      <c r="AQ41" s="25"/>
      <c r="AS41" s="17"/>
      <c r="AT41" s="25"/>
      <c r="AV41" s="17"/>
      <c r="AW41" s="25"/>
      <c r="AY41" s="17"/>
      <c r="AZ41" s="25"/>
      <c r="BB41" s="17"/>
      <c r="BC41" s="25"/>
      <c r="BE41" s="17"/>
      <c r="BF41" s="25"/>
      <c r="BH41" s="17"/>
      <c r="BI41" s="25"/>
      <c r="BJ41" s="25"/>
      <c r="BK41" s="25"/>
      <c r="BL41" s="25"/>
      <c r="BM41" s="25"/>
      <c r="BN41" s="25"/>
      <c r="BO41" s="25"/>
      <c r="BP41" s="25"/>
      <c r="BQ41" s="25"/>
      <c r="BR41" s="25"/>
      <c r="BS41" s="25"/>
      <c r="BT41" s="25"/>
      <c r="BU41" s="25"/>
      <c r="BV41" s="15"/>
      <c r="BW41" s="15"/>
      <c r="BX41" s="15"/>
      <c r="BY41" s="15"/>
      <c r="BZ41" s="15"/>
      <c r="CA41" s="15"/>
      <c r="CB41" s="15"/>
      <c r="CC41" s="15"/>
      <c r="CD41" s="15"/>
      <c r="CE41" s="15"/>
      <c r="CF41" s="15"/>
      <c r="CG41" s="15"/>
      <c r="CH41" s="15"/>
      <c r="CI41" s="15"/>
      <c r="CJ41" s="15"/>
      <c r="CK41" s="15"/>
      <c r="CL41" s="15"/>
    </row>
    <row r="42" spans="1:90" x14ac:dyDescent="0.3">
      <c r="A42" s="3">
        <v>42</v>
      </c>
      <c r="B42" s="8"/>
      <c r="D42" s="6"/>
      <c r="E42" s="27"/>
      <c r="F42" s="7"/>
      <c r="G42" s="17"/>
      <c r="H42" s="17"/>
      <c r="I42" s="17"/>
      <c r="J42" s="17"/>
      <c r="L42" s="17"/>
      <c r="M42" s="25"/>
      <c r="O42" s="17"/>
      <c r="P42" s="25"/>
      <c r="R42" s="17"/>
      <c r="S42" s="25"/>
      <c r="U42" s="17"/>
      <c r="V42" s="25"/>
      <c r="X42" s="17"/>
      <c r="Y42" s="25"/>
      <c r="AA42" s="17"/>
      <c r="AB42" s="25"/>
      <c r="AD42" s="17"/>
      <c r="AE42" s="25"/>
      <c r="AG42" s="17"/>
      <c r="AH42" s="25"/>
      <c r="AJ42" s="17"/>
      <c r="AK42" s="25"/>
      <c r="AM42" s="17"/>
      <c r="AN42" s="25"/>
      <c r="AP42" s="17"/>
      <c r="AQ42" s="25"/>
      <c r="AS42" s="17"/>
      <c r="AT42" s="25"/>
      <c r="AV42" s="17"/>
      <c r="AW42" s="25"/>
      <c r="AY42" s="17"/>
      <c r="AZ42" s="25"/>
      <c r="BB42" s="17"/>
      <c r="BC42" s="25"/>
      <c r="BE42" s="17"/>
      <c r="BF42" s="25"/>
      <c r="BH42" s="17"/>
      <c r="BI42" s="25"/>
      <c r="BJ42" s="25"/>
      <c r="BK42" s="25"/>
      <c r="BL42" s="25"/>
      <c r="BM42" s="25"/>
      <c r="BN42" s="25"/>
      <c r="BO42" s="25"/>
      <c r="BP42" s="25"/>
      <c r="BQ42" s="25"/>
      <c r="BR42" s="25"/>
      <c r="BS42" s="25"/>
      <c r="BT42" s="25"/>
      <c r="BU42" s="25"/>
      <c r="BV42" s="15"/>
      <c r="BW42" s="15"/>
      <c r="BX42" s="15"/>
      <c r="BY42" s="15"/>
      <c r="BZ42" s="15"/>
      <c r="CA42" s="15"/>
      <c r="CB42" s="15"/>
      <c r="CC42" s="15"/>
      <c r="CD42" s="15"/>
      <c r="CE42" s="15"/>
      <c r="CF42" s="15"/>
      <c r="CG42" s="15"/>
      <c r="CH42" s="15"/>
      <c r="CI42" s="15"/>
      <c r="CJ42" s="15"/>
      <c r="CK42" s="15"/>
      <c r="CL42" s="15"/>
    </row>
    <row r="43" spans="1:90" x14ac:dyDescent="0.3">
      <c r="A43" s="3">
        <v>43</v>
      </c>
      <c r="B43" s="8"/>
      <c r="D43" s="6"/>
      <c r="E43" s="27"/>
      <c r="F43" s="7"/>
      <c r="G43" s="17"/>
      <c r="H43" s="17"/>
      <c r="I43" s="17"/>
      <c r="J43" s="17"/>
      <c r="L43" s="17"/>
      <c r="M43" s="25"/>
      <c r="O43" s="17"/>
      <c r="P43" s="25"/>
      <c r="R43" s="17"/>
      <c r="S43" s="25"/>
      <c r="U43" s="17"/>
      <c r="V43" s="25"/>
      <c r="X43" s="17"/>
      <c r="Y43" s="25"/>
      <c r="AA43" s="17"/>
      <c r="AB43" s="25"/>
      <c r="AD43" s="17"/>
      <c r="AE43" s="25"/>
      <c r="AG43" s="17"/>
      <c r="AH43" s="25"/>
      <c r="AJ43" s="17"/>
      <c r="AK43" s="25"/>
      <c r="AM43" s="17"/>
      <c r="AN43" s="25"/>
      <c r="AP43" s="17"/>
      <c r="AQ43" s="25"/>
      <c r="AS43" s="17"/>
      <c r="AT43" s="25"/>
      <c r="AV43" s="17"/>
      <c r="AW43" s="25"/>
      <c r="AY43" s="17"/>
      <c r="AZ43" s="25"/>
      <c r="BB43" s="17"/>
      <c r="BC43" s="25"/>
      <c r="BE43" s="17"/>
      <c r="BF43" s="25"/>
      <c r="BH43" s="17"/>
      <c r="BI43" s="25"/>
      <c r="BJ43" s="25"/>
      <c r="BK43" s="25"/>
      <c r="BL43" s="25"/>
      <c r="BM43" s="25"/>
      <c r="BN43" s="25"/>
      <c r="BO43" s="25"/>
      <c r="BP43" s="25"/>
      <c r="BQ43" s="25"/>
      <c r="BR43" s="25"/>
      <c r="BS43" s="25"/>
      <c r="BT43" s="25"/>
      <c r="BU43" s="25"/>
      <c r="BV43" s="15"/>
      <c r="BW43" s="15"/>
      <c r="BX43" s="15"/>
      <c r="BY43" s="15"/>
      <c r="BZ43" s="15"/>
      <c r="CA43" s="15"/>
      <c r="CB43" s="15"/>
      <c r="CC43" s="15"/>
      <c r="CD43" s="15"/>
      <c r="CE43" s="15"/>
      <c r="CF43" s="15"/>
      <c r="CG43" s="15"/>
      <c r="CH43" s="15"/>
      <c r="CI43" s="15"/>
      <c r="CJ43" s="15"/>
      <c r="CK43" s="15"/>
      <c r="CL43" s="15"/>
    </row>
    <row r="44" spans="1:90" x14ac:dyDescent="0.3">
      <c r="A44" s="3">
        <v>44</v>
      </c>
      <c r="B44" s="8"/>
      <c r="D44" s="6"/>
      <c r="E44" s="27"/>
      <c r="F44" s="7"/>
      <c r="G44" s="17"/>
      <c r="H44" s="17"/>
      <c r="I44" s="17"/>
      <c r="J44" s="17"/>
      <c r="L44" s="17"/>
      <c r="M44" s="25"/>
      <c r="O44" s="17"/>
      <c r="P44" s="25"/>
      <c r="R44" s="17"/>
      <c r="S44" s="25"/>
      <c r="U44" s="17"/>
      <c r="V44" s="25"/>
      <c r="X44" s="17"/>
      <c r="Y44" s="25"/>
      <c r="AA44" s="17"/>
      <c r="AB44" s="25"/>
      <c r="AD44" s="17"/>
      <c r="AE44" s="25"/>
      <c r="AG44" s="17"/>
      <c r="AH44" s="25"/>
      <c r="AJ44" s="17"/>
      <c r="AK44" s="25"/>
      <c r="AM44" s="17"/>
      <c r="AN44" s="25"/>
      <c r="AP44" s="17"/>
      <c r="AQ44" s="25"/>
      <c r="AS44" s="17"/>
      <c r="AT44" s="25"/>
      <c r="AV44" s="17"/>
      <c r="AW44" s="25"/>
      <c r="AY44" s="17"/>
      <c r="AZ44" s="25"/>
      <c r="BB44" s="17"/>
      <c r="BC44" s="25"/>
      <c r="BE44" s="17"/>
      <c r="BF44" s="25"/>
      <c r="BH44" s="17"/>
      <c r="BI44" s="25"/>
      <c r="BJ44" s="25"/>
      <c r="BK44" s="25"/>
      <c r="BL44" s="25"/>
      <c r="BM44" s="25"/>
      <c r="BN44" s="25"/>
      <c r="BO44" s="25"/>
      <c r="BP44" s="25"/>
      <c r="BQ44" s="25"/>
      <c r="BR44" s="25"/>
      <c r="BS44" s="25"/>
      <c r="BT44" s="25"/>
      <c r="BU44" s="25"/>
      <c r="BV44" s="15"/>
      <c r="BW44" s="15"/>
      <c r="BX44" s="15"/>
      <c r="BY44" s="15"/>
      <c r="BZ44" s="15"/>
      <c r="CA44" s="15"/>
      <c r="CB44" s="15"/>
      <c r="CC44" s="15"/>
      <c r="CD44" s="15"/>
      <c r="CE44" s="15"/>
      <c r="CF44" s="15"/>
      <c r="CG44" s="15"/>
      <c r="CH44" s="15"/>
      <c r="CI44" s="15"/>
      <c r="CJ44" s="15"/>
      <c r="CK44" s="15"/>
      <c r="CL44" s="15"/>
    </row>
    <row r="45" spans="1:90" x14ac:dyDescent="0.3">
      <c r="A45" s="3">
        <v>45</v>
      </c>
      <c r="B45" s="8"/>
      <c r="D45" s="6"/>
      <c r="E45" s="27"/>
      <c r="F45" s="7"/>
      <c r="G45" s="17"/>
      <c r="H45" s="17"/>
      <c r="I45" s="17"/>
      <c r="J45" s="17"/>
      <c r="L45" s="17"/>
      <c r="M45" s="25"/>
      <c r="O45" s="17"/>
      <c r="P45" s="25"/>
      <c r="R45" s="17"/>
      <c r="S45" s="25"/>
      <c r="U45" s="17"/>
      <c r="V45" s="25"/>
      <c r="X45" s="17"/>
      <c r="Y45" s="25"/>
      <c r="AA45" s="17"/>
      <c r="AB45" s="25"/>
      <c r="AD45" s="17"/>
      <c r="AE45" s="25"/>
      <c r="AG45" s="17"/>
      <c r="AH45" s="25"/>
      <c r="AJ45" s="17"/>
      <c r="AK45" s="25"/>
      <c r="AM45" s="17"/>
      <c r="AN45" s="25"/>
      <c r="AP45" s="17"/>
      <c r="AQ45" s="25"/>
      <c r="AS45" s="17"/>
      <c r="AT45" s="25"/>
      <c r="AV45" s="17"/>
      <c r="AW45" s="25"/>
      <c r="AY45" s="17"/>
      <c r="AZ45" s="25"/>
      <c r="BB45" s="17"/>
      <c r="BC45" s="25"/>
      <c r="BE45" s="17"/>
      <c r="BF45" s="25"/>
      <c r="BH45" s="17"/>
      <c r="BI45" s="25"/>
      <c r="BJ45" s="25"/>
      <c r="BK45" s="25"/>
      <c r="BL45" s="25"/>
      <c r="BM45" s="25"/>
      <c r="BN45" s="25"/>
      <c r="BO45" s="25"/>
      <c r="BP45" s="25"/>
      <c r="BQ45" s="25"/>
      <c r="BR45" s="25"/>
      <c r="BS45" s="25"/>
      <c r="BT45" s="25"/>
      <c r="BU45" s="25"/>
      <c r="BV45" s="15"/>
      <c r="BW45" s="15"/>
      <c r="BX45" s="15"/>
      <c r="BY45" s="15"/>
      <c r="BZ45" s="15"/>
      <c r="CA45" s="15"/>
      <c r="CB45" s="15"/>
      <c r="CC45" s="15"/>
      <c r="CD45" s="15"/>
      <c r="CE45" s="15"/>
      <c r="CF45" s="15"/>
      <c r="CG45" s="15"/>
      <c r="CH45" s="15"/>
      <c r="CI45" s="15"/>
      <c r="CJ45" s="15"/>
      <c r="CK45" s="15"/>
      <c r="CL45" s="15"/>
    </row>
    <row r="46" spans="1:90" x14ac:dyDescent="0.3">
      <c r="A46" s="3">
        <v>46</v>
      </c>
      <c r="B46" s="8"/>
      <c r="D46" s="6"/>
      <c r="E46" s="27"/>
      <c r="F46" s="7"/>
      <c r="G46" s="17"/>
      <c r="H46" s="17"/>
      <c r="I46" s="17"/>
      <c r="J46" s="17"/>
      <c r="L46" s="17"/>
      <c r="M46" s="25"/>
      <c r="O46" s="17"/>
      <c r="P46" s="25"/>
      <c r="R46" s="17"/>
      <c r="S46" s="25"/>
      <c r="U46" s="17"/>
      <c r="V46" s="25"/>
      <c r="X46" s="17"/>
      <c r="Y46" s="25"/>
      <c r="AA46" s="17"/>
      <c r="AB46" s="25"/>
      <c r="AD46" s="17"/>
      <c r="AE46" s="25"/>
      <c r="AG46" s="17"/>
      <c r="AH46" s="25"/>
      <c r="AJ46" s="17"/>
      <c r="AK46" s="25"/>
      <c r="AM46" s="17"/>
      <c r="AN46" s="25"/>
      <c r="AP46" s="17"/>
      <c r="AQ46" s="25"/>
      <c r="AS46" s="17"/>
      <c r="AT46" s="25"/>
      <c r="AV46" s="17"/>
      <c r="AW46" s="25"/>
      <c r="AY46" s="17"/>
      <c r="AZ46" s="25"/>
      <c r="BB46" s="17"/>
      <c r="BC46" s="25"/>
      <c r="BE46" s="17"/>
      <c r="BF46" s="25"/>
      <c r="BH46" s="17"/>
      <c r="BI46" s="25"/>
      <c r="BJ46" s="25"/>
      <c r="BK46" s="25"/>
      <c r="BL46" s="25"/>
      <c r="BM46" s="25"/>
      <c r="BN46" s="25"/>
      <c r="BO46" s="25"/>
      <c r="BP46" s="25"/>
      <c r="BQ46" s="25"/>
      <c r="BR46" s="25"/>
      <c r="BS46" s="25"/>
      <c r="BT46" s="25"/>
      <c r="BU46" s="25"/>
      <c r="BV46" s="15"/>
      <c r="BW46" s="15"/>
      <c r="BX46" s="15"/>
      <c r="BY46" s="15"/>
      <c r="BZ46" s="15"/>
      <c r="CA46" s="15"/>
      <c r="CB46" s="15"/>
      <c r="CC46" s="15"/>
      <c r="CD46" s="15"/>
      <c r="CE46" s="15"/>
      <c r="CF46" s="15"/>
      <c r="CG46" s="15"/>
      <c r="CH46" s="15"/>
      <c r="CI46" s="15"/>
      <c r="CJ46" s="15"/>
      <c r="CK46" s="15"/>
      <c r="CL46" s="15"/>
    </row>
    <row r="47" spans="1:90" x14ac:dyDescent="0.3">
      <c r="A47" s="3">
        <v>47</v>
      </c>
      <c r="B47" s="8"/>
      <c r="D47" s="6"/>
      <c r="E47" s="27"/>
      <c r="F47" s="7"/>
      <c r="G47" s="17"/>
      <c r="H47" s="17"/>
      <c r="I47" s="17"/>
      <c r="J47" s="17"/>
      <c r="L47" s="17"/>
      <c r="M47" s="25"/>
      <c r="O47" s="17"/>
      <c r="P47" s="25"/>
      <c r="R47" s="17"/>
      <c r="S47" s="25"/>
      <c r="U47" s="17"/>
      <c r="V47" s="25"/>
      <c r="X47" s="17"/>
      <c r="Y47" s="25"/>
      <c r="AA47" s="17"/>
      <c r="AB47" s="25"/>
      <c r="AD47" s="17"/>
      <c r="AE47" s="25"/>
      <c r="AG47" s="17"/>
      <c r="AH47" s="25"/>
      <c r="AJ47" s="17"/>
      <c r="AK47" s="25"/>
      <c r="AM47" s="17"/>
      <c r="AN47" s="25"/>
      <c r="AP47" s="17"/>
      <c r="AQ47" s="25"/>
      <c r="AS47" s="17"/>
      <c r="AT47" s="25"/>
      <c r="AV47" s="17"/>
      <c r="AW47" s="25"/>
      <c r="AY47" s="17"/>
      <c r="AZ47" s="25"/>
      <c r="BB47" s="17"/>
      <c r="BC47" s="25"/>
      <c r="BE47" s="17"/>
      <c r="BF47" s="25"/>
      <c r="BH47" s="17"/>
      <c r="BI47" s="25"/>
      <c r="BJ47" s="25"/>
      <c r="BK47" s="25"/>
      <c r="BL47" s="25"/>
      <c r="BM47" s="25"/>
      <c r="BN47" s="25"/>
      <c r="BO47" s="25"/>
      <c r="BP47" s="25"/>
      <c r="BQ47" s="25"/>
      <c r="BR47" s="25"/>
      <c r="BS47" s="25"/>
      <c r="BT47" s="25"/>
      <c r="BU47" s="25"/>
      <c r="BV47" s="15"/>
      <c r="BW47" s="15"/>
      <c r="BX47" s="15"/>
      <c r="BY47" s="15"/>
      <c r="BZ47" s="15"/>
      <c r="CA47" s="15"/>
      <c r="CB47" s="15"/>
      <c r="CC47" s="15"/>
      <c r="CD47" s="15"/>
      <c r="CE47" s="15"/>
      <c r="CF47" s="15"/>
      <c r="CG47" s="15"/>
      <c r="CH47" s="15"/>
      <c r="CI47" s="15"/>
      <c r="CJ47" s="15"/>
      <c r="CK47" s="15"/>
      <c r="CL47" s="15"/>
    </row>
    <row r="48" spans="1:90" x14ac:dyDescent="0.3">
      <c r="A48" s="3">
        <v>48</v>
      </c>
      <c r="B48" s="8"/>
      <c r="D48" s="6"/>
      <c r="E48" s="27"/>
      <c r="F48" s="7"/>
      <c r="G48" s="17"/>
      <c r="H48" s="17"/>
      <c r="I48" s="17"/>
      <c r="J48" s="17"/>
      <c r="L48" s="17"/>
      <c r="M48" s="25"/>
      <c r="O48" s="17"/>
      <c r="P48" s="25"/>
      <c r="R48" s="17"/>
      <c r="S48" s="25"/>
      <c r="U48" s="17"/>
      <c r="V48" s="25"/>
      <c r="X48" s="17"/>
      <c r="Y48" s="25"/>
      <c r="AA48" s="17"/>
      <c r="AB48" s="25"/>
      <c r="AD48" s="17"/>
      <c r="AE48" s="25"/>
      <c r="AG48" s="17"/>
      <c r="AH48" s="25"/>
      <c r="AJ48" s="17"/>
      <c r="AK48" s="25"/>
      <c r="AM48" s="17"/>
      <c r="AN48" s="25"/>
      <c r="AP48" s="17"/>
      <c r="AQ48" s="25"/>
      <c r="AS48" s="17"/>
      <c r="AT48" s="25"/>
      <c r="AV48" s="17"/>
      <c r="AW48" s="25"/>
      <c r="AY48" s="17"/>
      <c r="AZ48" s="25"/>
      <c r="BB48" s="17"/>
      <c r="BC48" s="25"/>
      <c r="BE48" s="17"/>
      <c r="BF48" s="25"/>
      <c r="BH48" s="17"/>
      <c r="BI48" s="25"/>
      <c r="BJ48" s="25"/>
      <c r="BK48" s="25"/>
      <c r="BL48" s="25"/>
      <c r="BM48" s="25"/>
      <c r="BN48" s="25"/>
      <c r="BO48" s="25"/>
      <c r="BP48" s="25"/>
      <c r="BQ48" s="25"/>
      <c r="BR48" s="25"/>
      <c r="BS48" s="25"/>
      <c r="BT48" s="25"/>
      <c r="BU48" s="25"/>
      <c r="BV48" s="15"/>
      <c r="BW48" s="15"/>
      <c r="BX48" s="15"/>
      <c r="BY48" s="15"/>
      <c r="BZ48" s="15"/>
      <c r="CA48" s="15"/>
      <c r="CB48" s="15"/>
      <c r="CC48" s="15"/>
      <c r="CD48" s="15"/>
      <c r="CE48" s="15"/>
      <c r="CF48" s="15"/>
      <c r="CG48" s="15"/>
      <c r="CH48" s="15"/>
      <c r="CI48" s="15"/>
      <c r="CJ48" s="15"/>
      <c r="CK48" s="15"/>
      <c r="CL48" s="15"/>
    </row>
    <row r="49" spans="1:90" x14ac:dyDescent="0.3">
      <c r="A49" s="3">
        <v>49</v>
      </c>
      <c r="B49" s="10" t="s">
        <v>23</v>
      </c>
      <c r="C49" s="3" t="s">
        <v>14</v>
      </c>
      <c r="D49" s="6">
        <v>40603</v>
      </c>
      <c r="E49" s="27"/>
      <c r="F49" s="7">
        <v>223051</v>
      </c>
      <c r="I49" s="17"/>
      <c r="J49" s="17"/>
      <c r="K49" s="3">
        <v>10504</v>
      </c>
      <c r="M49" s="25"/>
      <c r="N49" s="3">
        <v>9348</v>
      </c>
      <c r="P49" s="25"/>
      <c r="Q49" s="7">
        <v>9986</v>
      </c>
      <c r="S49" s="25"/>
      <c r="T49" s="3">
        <v>15313</v>
      </c>
      <c r="V49" s="25"/>
      <c r="W49" s="3">
        <v>15336</v>
      </c>
      <c r="Y49" s="25"/>
      <c r="Z49" s="3">
        <v>10480</v>
      </c>
      <c r="AB49" s="25"/>
      <c r="AC49" s="3">
        <v>19036</v>
      </c>
      <c r="AE49" s="25"/>
      <c r="AF49" s="3">
        <v>10163</v>
      </c>
      <c r="AH49" s="25"/>
      <c r="AI49" s="3">
        <v>12093</v>
      </c>
      <c r="AK49" s="25"/>
      <c r="AL49" s="3">
        <v>14724</v>
      </c>
      <c r="AN49" s="25"/>
      <c r="AO49" s="3">
        <v>11833</v>
      </c>
      <c r="AQ49" s="25"/>
      <c r="AR49" s="3">
        <v>17661</v>
      </c>
      <c r="AT49" s="25"/>
      <c r="AU49" s="3">
        <v>13249</v>
      </c>
      <c r="AW49" s="25"/>
      <c r="AX49" s="3">
        <v>12991</v>
      </c>
      <c r="AZ49" s="25"/>
      <c r="BA49" s="3">
        <v>14087</v>
      </c>
      <c r="BC49" s="25"/>
      <c r="BD49" s="3">
        <v>14767</v>
      </c>
      <c r="BF49" s="25"/>
      <c r="BG49" s="3">
        <v>11480</v>
      </c>
      <c r="BI49" s="25"/>
      <c r="BJ49" s="7">
        <f>K49+T49+W49+Z49+Q49</f>
        <v>61619</v>
      </c>
      <c r="BL49" s="25"/>
      <c r="BM49" s="7">
        <f>BG49+AU49+AR49+AX49</f>
        <v>55381</v>
      </c>
      <c r="BP49" s="7">
        <f>BA49+AO49+AL49+BD49</f>
        <v>55411</v>
      </c>
      <c r="BS49" s="7">
        <f>AI49+AF49+AC49+N49</f>
        <v>50640</v>
      </c>
      <c r="BV49" s="15"/>
      <c r="BW49" s="15"/>
      <c r="BX49" s="15"/>
      <c r="BY49" s="15"/>
      <c r="BZ49" s="15"/>
      <c r="CA49" s="15"/>
      <c r="CB49" s="15"/>
      <c r="CC49" s="15"/>
      <c r="CD49" s="15"/>
      <c r="CE49" s="15"/>
      <c r="CF49" s="15"/>
      <c r="CG49" s="15"/>
      <c r="CH49" s="15"/>
      <c r="CI49" s="15"/>
      <c r="CJ49" s="15"/>
      <c r="CK49" s="15"/>
      <c r="CL49" s="15"/>
    </row>
    <row r="50" spans="1:90" x14ac:dyDescent="0.3">
      <c r="A50" s="3">
        <v>50</v>
      </c>
      <c r="B50" s="3" t="s">
        <v>24</v>
      </c>
      <c r="C50" s="3" t="s">
        <v>14</v>
      </c>
      <c r="D50" s="6">
        <v>40603</v>
      </c>
      <c r="E50" s="27"/>
      <c r="F50" s="7">
        <v>131477</v>
      </c>
      <c r="G50" s="17">
        <f t="shared" si="71"/>
        <v>0.58944815311296517</v>
      </c>
      <c r="H50" s="17"/>
      <c r="I50" s="17">
        <f t="shared" si="18"/>
        <v>0.81759329779131762</v>
      </c>
      <c r="J50" s="17">
        <f t="shared" si="19"/>
        <v>0.38722217527254288</v>
      </c>
      <c r="K50" s="7">
        <v>8588</v>
      </c>
      <c r="L50" s="17">
        <f t="shared" si="71"/>
        <v>0.81759329779131762</v>
      </c>
      <c r="M50" s="25">
        <f t="shared" si="20"/>
        <v>1.387048705596045</v>
      </c>
      <c r="N50" s="7">
        <v>6977</v>
      </c>
      <c r="O50" s="17">
        <f t="shared" si="71"/>
        <v>0.74636285836542571</v>
      </c>
      <c r="P50" s="25">
        <f t="shared" si="21"/>
        <v>1.2662061191027068</v>
      </c>
      <c r="Q50" s="7">
        <v>7588</v>
      </c>
      <c r="R50" s="17">
        <f t="shared" si="71"/>
        <v>0.7598638093330663</v>
      </c>
      <c r="S50" s="25">
        <f t="shared" si="22"/>
        <v>1.2891105100933986</v>
      </c>
      <c r="T50" s="7">
        <v>7644</v>
      </c>
      <c r="U50" s="17">
        <f t="shared" si="71"/>
        <v>0.49918370012407759</v>
      </c>
      <c r="V50" s="25">
        <f t="shared" si="23"/>
        <v>0.84686617048134383</v>
      </c>
      <c r="W50" s="7">
        <v>10326</v>
      </c>
      <c r="X50" s="17">
        <f t="shared" si="71"/>
        <v>0.67331768388106417</v>
      </c>
      <c r="Y50" s="25">
        <f t="shared" si="24"/>
        <v>1.1422848308628524</v>
      </c>
      <c r="Z50" s="7">
        <v>8257</v>
      </c>
      <c r="AA50" s="17">
        <f t="shared" si="71"/>
        <v>0.78788167938931297</v>
      </c>
      <c r="AB50" s="25">
        <f t="shared" si="25"/>
        <v>1.3366428840745199</v>
      </c>
      <c r="AC50" s="7">
        <v>7976</v>
      </c>
      <c r="AD50" s="17">
        <f t="shared" si="71"/>
        <v>0.41899558730825803</v>
      </c>
      <c r="AE50" s="25">
        <f t="shared" si="26"/>
        <v>0.71082687272066036</v>
      </c>
      <c r="AF50" s="7">
        <v>7808</v>
      </c>
      <c r="AG50" s="17">
        <f t="shared" si="71"/>
        <v>0.76827708353832525</v>
      </c>
      <c r="AH50" s="25">
        <f t="shared" si="27"/>
        <v>1.3033836470280504</v>
      </c>
      <c r="AI50" s="7">
        <v>7231</v>
      </c>
      <c r="AJ50" s="17">
        <f t="shared" si="71"/>
        <v>0.59794922682543616</v>
      </c>
      <c r="AK50" s="25">
        <f t="shared" si="28"/>
        <v>1.0144220889786075</v>
      </c>
      <c r="AL50" s="7">
        <v>8856</v>
      </c>
      <c r="AM50" s="17">
        <f t="shared" si="71"/>
        <v>0.60146699266503667</v>
      </c>
      <c r="AN50" s="25">
        <f t="shared" si="29"/>
        <v>1.0203899859361645</v>
      </c>
      <c r="AO50" s="7">
        <v>4582</v>
      </c>
      <c r="AP50" s="17">
        <f t="shared" si="71"/>
        <v>0.38722217527254288</v>
      </c>
      <c r="AQ50" s="25">
        <f t="shared" si="30"/>
        <v>0.65692321407330534</v>
      </c>
      <c r="AR50" s="7">
        <v>8342</v>
      </c>
      <c r="AS50" s="17">
        <f t="shared" si="71"/>
        <v>0.4723401845875092</v>
      </c>
      <c r="AT50" s="25">
        <f t="shared" si="31"/>
        <v>0.80132609135003474</v>
      </c>
      <c r="AU50" s="7">
        <v>6218</v>
      </c>
      <c r="AV50" s="17">
        <f t="shared" si="71"/>
        <v>0.46931843912748133</v>
      </c>
      <c r="AW50" s="25">
        <f t="shared" si="32"/>
        <v>0.79619969398315937</v>
      </c>
      <c r="AX50" s="7">
        <v>8287</v>
      </c>
      <c r="AY50" s="17">
        <f t="shared" si="71"/>
        <v>0.63790316372873523</v>
      </c>
      <c r="AZ50" s="25">
        <f t="shared" si="33"/>
        <v>1.0822040248321618</v>
      </c>
      <c r="BA50" s="7">
        <v>7236</v>
      </c>
      <c r="BB50" s="17">
        <f t="shared" si="72"/>
        <v>0.51366508128061328</v>
      </c>
      <c r="BC50" s="25">
        <f t="shared" si="34"/>
        <v>0.87143386329717043</v>
      </c>
      <c r="BD50" s="7">
        <v>9233</v>
      </c>
      <c r="BE50" s="17">
        <f t="shared" si="73"/>
        <v>0.62524547978600931</v>
      </c>
      <c r="BF50" s="25">
        <f t="shared" si="35"/>
        <v>1.0607302380777563</v>
      </c>
      <c r="BG50" s="7">
        <v>6328</v>
      </c>
      <c r="BH50" s="17">
        <f t="shared" si="74"/>
        <v>0.551219512195122</v>
      </c>
      <c r="BI50" s="25">
        <f t="shared" si="36"/>
        <v>0.93514503232226287</v>
      </c>
      <c r="BJ50" s="7">
        <f>K50+T50+W50+Z50+Q50</f>
        <v>42403</v>
      </c>
      <c r="BK50" s="17">
        <f>BJ50/BJ$49</f>
        <v>0.688148136126844</v>
      </c>
      <c r="BL50" s="25">
        <f>BK50/$G50</f>
        <v>1.1674447234971035</v>
      </c>
      <c r="BM50" s="7">
        <f>BG50+AU50+AR50+AX50</f>
        <v>29175</v>
      </c>
      <c r="BN50" s="17">
        <f>BM50/BM$49</f>
        <v>0.52680522200754776</v>
      </c>
      <c r="BO50" s="25">
        <f>BN50/$G50</f>
        <v>0.89372613897491993</v>
      </c>
      <c r="BP50" s="7">
        <f>BA50+AO50+AL50+BD50</f>
        <v>29907</v>
      </c>
      <c r="BQ50" s="17">
        <f>BP50/BP$49</f>
        <v>0.53973037844471317</v>
      </c>
      <c r="BR50" s="25">
        <f>BQ50/$G50</f>
        <v>0.91565369336440383</v>
      </c>
      <c r="BS50" s="7">
        <f>AI50+AF50+AC50+N50</f>
        <v>29992</v>
      </c>
      <c r="BT50" s="17">
        <f>BS50/BS$49</f>
        <v>0.59225908372827807</v>
      </c>
      <c r="BU50" s="25">
        <f>BT50/$G50</f>
        <v>1.0047687495506907</v>
      </c>
      <c r="BV50" s="15">
        <f>L50</f>
        <v>0.81759329779131762</v>
      </c>
      <c r="BW50" s="15">
        <f t="shared" si="50"/>
        <v>0.74636285836542571</v>
      </c>
      <c r="BX50" s="15">
        <f t="shared" si="51"/>
        <v>0.7598638093330663</v>
      </c>
      <c r="BY50" s="15">
        <f t="shared" si="52"/>
        <v>0.49918370012407759</v>
      </c>
      <c r="BZ50" s="15">
        <f t="shared" si="53"/>
        <v>0.67331768388106417</v>
      </c>
      <c r="CA50" s="15">
        <f t="shared" ref="CA50:CA55" si="87">AA50</f>
        <v>0.78788167938931297</v>
      </c>
      <c r="CB50" s="15">
        <f t="shared" si="54"/>
        <v>0.41899558730825803</v>
      </c>
      <c r="CC50" s="15">
        <f t="shared" si="55"/>
        <v>0.76827708353832525</v>
      </c>
      <c r="CD50" s="15">
        <f t="shared" si="56"/>
        <v>0.59794922682543616</v>
      </c>
      <c r="CE50" s="15">
        <f t="shared" si="57"/>
        <v>0.60146699266503667</v>
      </c>
      <c r="CF50" s="15">
        <f t="shared" si="58"/>
        <v>0.38722217527254288</v>
      </c>
      <c r="CG50" s="15">
        <f t="shared" si="59"/>
        <v>0.4723401845875092</v>
      </c>
      <c r="CH50" s="15">
        <f t="shared" ref="CH50:CH55" si="88">AV50</f>
        <v>0.46931843912748133</v>
      </c>
      <c r="CI50" s="15">
        <f t="shared" si="60"/>
        <v>0.63790316372873523</v>
      </c>
      <c r="CJ50" s="15">
        <f t="shared" si="61"/>
        <v>0.51366508128061328</v>
      </c>
      <c r="CK50" s="15">
        <f t="shared" si="62"/>
        <v>0.62524547978600931</v>
      </c>
      <c r="CL50" s="15">
        <f t="shared" si="63"/>
        <v>0.551219512195122</v>
      </c>
    </row>
    <row r="51" spans="1:90" x14ac:dyDescent="0.3">
      <c r="A51" s="3">
        <v>51</v>
      </c>
      <c r="B51" s="3" t="s">
        <v>25</v>
      </c>
      <c r="C51" s="3" t="s">
        <v>14</v>
      </c>
      <c r="D51" s="6">
        <v>40603</v>
      </c>
      <c r="E51" s="27"/>
      <c r="F51" s="7">
        <v>1342</v>
      </c>
      <c r="G51" s="17">
        <f t="shared" si="71"/>
        <v>6.0165612348745358E-3</v>
      </c>
      <c r="H51" s="17"/>
      <c r="I51" s="17">
        <f t="shared" si="18"/>
        <v>1.1472563967091856E-2</v>
      </c>
      <c r="J51" s="17">
        <f t="shared" si="19"/>
        <v>1.5232292460015233E-3</v>
      </c>
      <c r="K51" s="3">
        <v>16</v>
      </c>
      <c r="L51" s="17">
        <f t="shared" si="71"/>
        <v>1.5232292460015233E-3</v>
      </c>
      <c r="M51" s="25">
        <f t="shared" si="20"/>
        <v>0.25317273215341712</v>
      </c>
      <c r="N51" s="3">
        <v>53</v>
      </c>
      <c r="O51" s="17">
        <f t="shared" si="71"/>
        <v>5.6696619597774922E-3</v>
      </c>
      <c r="P51" s="25">
        <f t="shared" si="21"/>
        <v>0.94234260043988771</v>
      </c>
      <c r="Q51" s="3">
        <v>33</v>
      </c>
      <c r="R51" s="17">
        <f t="shared" si="71"/>
        <v>3.3046264770678949E-3</v>
      </c>
      <c r="S51" s="25">
        <f t="shared" si="22"/>
        <v>0.54925502260541803</v>
      </c>
      <c r="T51" s="3">
        <v>76</v>
      </c>
      <c r="U51" s="17">
        <f t="shared" si="71"/>
        <v>4.9631032456083071E-3</v>
      </c>
      <c r="V51" s="25">
        <f t="shared" si="23"/>
        <v>0.82490696127882146</v>
      </c>
      <c r="W51" s="3">
        <v>29</v>
      </c>
      <c r="X51" s="17">
        <f t="shared" si="71"/>
        <v>1.8909754825247782E-3</v>
      </c>
      <c r="Y51" s="25">
        <f t="shared" si="24"/>
        <v>0.31429506136559932</v>
      </c>
      <c r="Z51" s="3">
        <v>54</v>
      </c>
      <c r="AA51" s="17">
        <f t="shared" si="71"/>
        <v>5.1526717557251909E-3</v>
      </c>
      <c r="AB51" s="25">
        <f t="shared" si="25"/>
        <v>0.85641474499721271</v>
      </c>
      <c r="AC51" s="3">
        <v>156</v>
      </c>
      <c r="AD51" s="17">
        <f t="shared" si="71"/>
        <v>8.1949989493591089E-3</v>
      </c>
      <c r="AE51" s="25">
        <f t="shared" si="26"/>
        <v>1.362073554883382</v>
      </c>
      <c r="AF51" s="3">
        <v>26</v>
      </c>
      <c r="AG51" s="17">
        <f t="shared" si="71"/>
        <v>2.5582997146511859E-3</v>
      </c>
      <c r="AH51" s="25">
        <f t="shared" si="27"/>
        <v>0.42520961971137228</v>
      </c>
      <c r="AI51" s="3">
        <v>100</v>
      </c>
      <c r="AJ51" s="17">
        <f t="shared" si="71"/>
        <v>8.269246671628214E-3</v>
      </c>
      <c r="AK51" s="25">
        <f t="shared" si="28"/>
        <v>1.374414112781926</v>
      </c>
      <c r="AL51" s="3">
        <v>79</v>
      </c>
      <c r="AM51" s="17">
        <f t="shared" si="71"/>
        <v>5.3653898397174682E-3</v>
      </c>
      <c r="AN51" s="25">
        <f t="shared" si="29"/>
        <v>0.89177017074427789</v>
      </c>
      <c r="AO51" s="3">
        <v>68</v>
      </c>
      <c r="AP51" s="17">
        <f t="shared" si="71"/>
        <v>5.7466407504436741E-3</v>
      </c>
      <c r="AQ51" s="25">
        <f t="shared" si="30"/>
        <v>0.95513708347780324</v>
      </c>
      <c r="AR51" s="3">
        <v>144</v>
      </c>
      <c r="AS51" s="17">
        <f t="shared" si="71"/>
        <v>8.1535586886359781E-3</v>
      </c>
      <c r="AT51" s="25">
        <f t="shared" si="31"/>
        <v>1.3551858562287209</v>
      </c>
      <c r="AU51" s="3">
        <v>152</v>
      </c>
      <c r="AV51" s="17">
        <f t="shared" si="71"/>
        <v>1.1472563967091856E-2</v>
      </c>
      <c r="AW51" s="25">
        <f t="shared" si="32"/>
        <v>1.9068307491980667</v>
      </c>
      <c r="AX51" s="3">
        <v>94</v>
      </c>
      <c r="AY51" s="17">
        <f t="shared" si="71"/>
        <v>7.2357786159648989E-3</v>
      </c>
      <c r="AZ51" s="25">
        <f t="shared" si="33"/>
        <v>1.202643558919215</v>
      </c>
      <c r="BA51" s="3">
        <v>107</v>
      </c>
      <c r="BB51" s="17">
        <f t="shared" si="72"/>
        <v>7.595655568964293E-3</v>
      </c>
      <c r="BC51" s="25">
        <f t="shared" si="34"/>
        <v>1.2624579510529466</v>
      </c>
      <c r="BD51" s="3">
        <v>56</v>
      </c>
      <c r="BE51" s="17">
        <f t="shared" si="73"/>
        <v>3.7922394528340218E-3</v>
      </c>
      <c r="BF51" s="25">
        <f t="shared" si="35"/>
        <v>0.63030015066623046</v>
      </c>
      <c r="BG51" s="3">
        <v>99</v>
      </c>
      <c r="BH51" s="17">
        <f t="shared" si="74"/>
        <v>8.62369337979094E-3</v>
      </c>
      <c r="BI51" s="25">
        <f t="shared" si="36"/>
        <v>1.4333259553321527</v>
      </c>
      <c r="BJ51" s="7">
        <f t="shared" ref="BJ51:BJ55" si="89">K51+T51+W51+Z51+Q51</f>
        <v>208</v>
      </c>
      <c r="BK51" s="17">
        <f t="shared" ref="BK51:BK55" si="90">BJ51/BJ$49</f>
        <v>3.3755822067868678E-3</v>
      </c>
      <c r="BL51" s="25">
        <f t="shared" ref="BL51:BL55" si="91">BK51/$G51</f>
        <v>0.56104842533980448</v>
      </c>
      <c r="BM51" s="7">
        <f t="shared" ref="BM51:BM55" si="92">BG51+AU51+AR51+AX51</f>
        <v>489</v>
      </c>
      <c r="BN51" s="17">
        <f t="shared" ref="BN51:BN55" si="93">BM51/BM$49</f>
        <v>8.8297430526714932E-3</v>
      </c>
      <c r="BO51" s="25">
        <f t="shared" ref="BO51:BO55" si="94">BN51/$G51</f>
        <v>1.4675730384809458</v>
      </c>
      <c r="BP51" s="7">
        <f t="shared" ref="BP51:BP55" si="95">BA51+AO51+AL51+BD51</f>
        <v>310</v>
      </c>
      <c r="BQ51" s="17">
        <f t="shared" ref="BQ51:BQ55" si="96">BP51/BP$49</f>
        <v>5.594557037411344E-3</v>
      </c>
      <c r="BR51" s="25">
        <f t="shared" ref="BR51:BR55" si="97">BQ51/$G51</f>
        <v>0.92985956911448409</v>
      </c>
      <c r="BS51" s="7">
        <f t="shared" ref="BS51:BS55" si="98">AI51+AF51+AC51+N51</f>
        <v>335</v>
      </c>
      <c r="BT51" s="17">
        <f t="shared" ref="BT51:BT55" si="99">BS51/BS$49</f>
        <v>6.6153238546603479E-3</v>
      </c>
      <c r="BU51" s="25">
        <f t="shared" ref="BU51:BU55" si="100">BT51/$G51</f>
        <v>1.099519076829989</v>
      </c>
      <c r="BV51" s="15">
        <f t="shared" si="49"/>
        <v>1.5232292460015233E-3</v>
      </c>
      <c r="BW51" s="15">
        <f t="shared" si="50"/>
        <v>5.6696619597774922E-3</v>
      </c>
      <c r="BX51" s="15">
        <f t="shared" si="51"/>
        <v>3.3046264770678949E-3</v>
      </c>
      <c r="BY51" s="15">
        <f t="shared" si="52"/>
        <v>4.9631032456083071E-3</v>
      </c>
      <c r="BZ51" s="15">
        <f t="shared" si="53"/>
        <v>1.8909754825247782E-3</v>
      </c>
      <c r="CA51" s="15">
        <f t="shared" si="87"/>
        <v>5.1526717557251909E-3</v>
      </c>
      <c r="CB51" s="15">
        <f t="shared" si="54"/>
        <v>8.1949989493591089E-3</v>
      </c>
      <c r="CC51" s="15">
        <f t="shared" si="55"/>
        <v>2.5582997146511859E-3</v>
      </c>
      <c r="CD51" s="15">
        <f t="shared" si="56"/>
        <v>8.269246671628214E-3</v>
      </c>
      <c r="CE51" s="15">
        <f t="shared" si="57"/>
        <v>5.3653898397174682E-3</v>
      </c>
      <c r="CF51" s="15">
        <f t="shared" si="58"/>
        <v>5.7466407504436741E-3</v>
      </c>
      <c r="CG51" s="15">
        <f t="shared" si="59"/>
        <v>8.1535586886359781E-3</v>
      </c>
      <c r="CH51" s="15">
        <f t="shared" si="88"/>
        <v>1.1472563967091856E-2</v>
      </c>
      <c r="CI51" s="15">
        <f t="shared" si="60"/>
        <v>7.2357786159648989E-3</v>
      </c>
      <c r="CJ51" s="15">
        <f t="shared" si="61"/>
        <v>7.595655568964293E-3</v>
      </c>
      <c r="CK51" s="15">
        <f t="shared" si="62"/>
        <v>3.7922394528340218E-3</v>
      </c>
      <c r="CL51" s="15">
        <f t="shared" si="63"/>
        <v>8.62369337979094E-3</v>
      </c>
    </row>
    <row r="52" spans="1:90" x14ac:dyDescent="0.3">
      <c r="A52" s="3">
        <v>52</v>
      </c>
      <c r="B52" s="3" t="s">
        <v>26</v>
      </c>
      <c r="C52" s="3" t="s">
        <v>14</v>
      </c>
      <c r="D52" s="6">
        <v>40603</v>
      </c>
      <c r="E52" s="27"/>
      <c r="F52" s="7">
        <v>20305</v>
      </c>
      <c r="G52" s="17">
        <f t="shared" si="71"/>
        <v>9.1032992454640416E-2</v>
      </c>
      <c r="H52" s="17"/>
      <c r="I52" s="17">
        <f t="shared" si="18"/>
        <v>0.21445830340233787</v>
      </c>
      <c r="J52" s="17">
        <f t="shared" si="19"/>
        <v>9.1687041564792182E-3</v>
      </c>
      <c r="K52" s="3">
        <v>516</v>
      </c>
      <c r="L52" s="17">
        <f t="shared" si="71"/>
        <v>4.9124143183549122E-2</v>
      </c>
      <c r="M52" s="25">
        <f t="shared" si="20"/>
        <v>0.53963010397605593</v>
      </c>
      <c r="N52" s="3">
        <v>899</v>
      </c>
      <c r="O52" s="17">
        <f t="shared" si="71"/>
        <v>9.6170303808301244E-2</v>
      </c>
      <c r="P52" s="25">
        <f t="shared" si="21"/>
        <v>1.0564335106991087</v>
      </c>
      <c r="Q52" s="3">
        <v>700</v>
      </c>
      <c r="R52" s="17">
        <f t="shared" si="71"/>
        <v>7.0098137392349283E-2</v>
      </c>
      <c r="S52" s="25">
        <f t="shared" si="22"/>
        <v>0.77003002430440293</v>
      </c>
      <c r="T52" s="7">
        <v>3284</v>
      </c>
      <c r="U52" s="17">
        <f t="shared" si="71"/>
        <v>0.21445830340233787</v>
      </c>
      <c r="V52" s="25">
        <f t="shared" si="23"/>
        <v>2.3558305359367084</v>
      </c>
      <c r="W52" s="3">
        <v>649</v>
      </c>
      <c r="X52" s="17">
        <f t="shared" si="71"/>
        <v>4.2318727177882105E-2</v>
      </c>
      <c r="Y52" s="25">
        <f t="shared" si="24"/>
        <v>0.46487241643702448</v>
      </c>
      <c r="Z52" s="3">
        <v>224</v>
      </c>
      <c r="AA52" s="17">
        <f t="shared" si="71"/>
        <v>2.1374045801526718E-2</v>
      </c>
      <c r="AB52" s="25">
        <f t="shared" si="25"/>
        <v>0.23479449840316849</v>
      </c>
      <c r="AC52" s="7">
        <v>3860</v>
      </c>
      <c r="AD52" s="17">
        <f t="shared" si="71"/>
        <v>0.20277369195209077</v>
      </c>
      <c r="AE52" s="25">
        <f t="shared" si="26"/>
        <v>2.2274747482691848</v>
      </c>
      <c r="AF52" s="3">
        <v>655</v>
      </c>
      <c r="AG52" s="17">
        <f t="shared" si="71"/>
        <v>6.4449473580635644E-2</v>
      </c>
      <c r="AH52" s="25">
        <f t="shared" si="27"/>
        <v>0.70797929237302937</v>
      </c>
      <c r="AI52" s="3">
        <v>397</v>
      </c>
      <c r="AJ52" s="17">
        <f t="shared" si="71"/>
        <v>3.2828909286364012E-2</v>
      </c>
      <c r="AK52" s="25">
        <f t="shared" si="28"/>
        <v>0.36062649816462838</v>
      </c>
      <c r="AL52" s="3">
        <v>135</v>
      </c>
      <c r="AM52" s="17">
        <f t="shared" si="71"/>
        <v>9.1687041564792182E-3</v>
      </c>
      <c r="AN52" s="25">
        <f t="shared" si="29"/>
        <v>0.10071847479964768</v>
      </c>
      <c r="AO52" s="3">
        <v>240</v>
      </c>
      <c r="AP52" s="17">
        <f t="shared" si="71"/>
        <v>2.0282261472154145E-2</v>
      </c>
      <c r="AQ52" s="25">
        <f t="shared" si="30"/>
        <v>0.22280121662770028</v>
      </c>
      <c r="AR52" s="3">
        <v>453</v>
      </c>
      <c r="AS52" s="17">
        <f t="shared" si="71"/>
        <v>2.5649736708000678E-2</v>
      </c>
      <c r="AT52" s="25">
        <f t="shared" si="31"/>
        <v>0.28176308409043388</v>
      </c>
      <c r="AU52" s="7">
        <v>1354</v>
      </c>
      <c r="AV52" s="17">
        <f t="shared" si="71"/>
        <v>0.10219639218054193</v>
      </c>
      <c r="AW52" s="25">
        <f t="shared" si="32"/>
        <v>1.1226302621158364</v>
      </c>
      <c r="AX52" s="7">
        <v>1773</v>
      </c>
      <c r="AY52" s="17">
        <f t="shared" si="71"/>
        <v>0.13647910091601878</v>
      </c>
      <c r="AZ52" s="25">
        <f t="shared" si="33"/>
        <v>1.4992267883978776</v>
      </c>
      <c r="BA52" s="3">
        <v>877</v>
      </c>
      <c r="BB52" s="17">
        <f t="shared" si="72"/>
        <v>6.225598069141762E-2</v>
      </c>
      <c r="BC52" s="25">
        <f t="shared" si="34"/>
        <v>0.68388371086931254</v>
      </c>
      <c r="BD52" s="7">
        <v>2503</v>
      </c>
      <c r="BE52" s="17">
        <f t="shared" si="73"/>
        <v>0.16949955982934922</v>
      </c>
      <c r="BF52" s="25">
        <f t="shared" si="35"/>
        <v>1.8619574646390631</v>
      </c>
      <c r="BG52" s="7">
        <v>1786</v>
      </c>
      <c r="BH52" s="17">
        <f t="shared" si="74"/>
        <v>0.15557491289198605</v>
      </c>
      <c r="BI52" s="25">
        <f t="shared" si="36"/>
        <v>1.7089948237119124</v>
      </c>
      <c r="BJ52" s="7">
        <f t="shared" si="89"/>
        <v>5373</v>
      </c>
      <c r="BK52" s="17">
        <f t="shared" si="90"/>
        <v>8.7197130755124225E-2</v>
      </c>
      <c r="BL52" s="25">
        <f t="shared" si="91"/>
        <v>0.95786295060631443</v>
      </c>
      <c r="BM52" s="7">
        <f t="shared" si="92"/>
        <v>5366</v>
      </c>
      <c r="BN52" s="17">
        <f t="shared" si="93"/>
        <v>9.6892436034018883E-2</v>
      </c>
      <c r="BO52" s="25">
        <f t="shared" si="94"/>
        <v>1.0643661536480644</v>
      </c>
      <c r="BP52" s="7">
        <f t="shared" si="95"/>
        <v>3755</v>
      </c>
      <c r="BQ52" s="17">
        <f t="shared" si="96"/>
        <v>6.7766327985418054E-2</v>
      </c>
      <c r="BR52" s="25">
        <f t="shared" si="97"/>
        <v>0.74441503193673886</v>
      </c>
      <c r="BS52" s="7">
        <f t="shared" si="98"/>
        <v>5811</v>
      </c>
      <c r="BT52" s="17">
        <f t="shared" si="99"/>
        <v>0.11475118483412322</v>
      </c>
      <c r="BU52" s="25">
        <f t="shared" si="100"/>
        <v>1.2605450149439064</v>
      </c>
      <c r="BV52" s="15">
        <f t="shared" si="49"/>
        <v>4.9124143183549122E-2</v>
      </c>
      <c r="BW52" s="15">
        <f t="shared" si="50"/>
        <v>9.6170303808301244E-2</v>
      </c>
      <c r="BX52" s="15">
        <f t="shared" si="51"/>
        <v>7.0098137392349283E-2</v>
      </c>
      <c r="BY52" s="15">
        <f t="shared" si="52"/>
        <v>0.21445830340233787</v>
      </c>
      <c r="BZ52" s="15">
        <f t="shared" si="53"/>
        <v>4.2318727177882105E-2</v>
      </c>
      <c r="CA52" s="15">
        <f t="shared" si="87"/>
        <v>2.1374045801526718E-2</v>
      </c>
      <c r="CB52" s="15">
        <f t="shared" si="54"/>
        <v>0.20277369195209077</v>
      </c>
      <c r="CC52" s="15">
        <f t="shared" si="55"/>
        <v>6.4449473580635644E-2</v>
      </c>
      <c r="CD52" s="15">
        <f t="shared" si="56"/>
        <v>3.2828909286364012E-2</v>
      </c>
      <c r="CE52" s="15">
        <f t="shared" si="57"/>
        <v>9.1687041564792182E-3</v>
      </c>
      <c r="CF52" s="15">
        <f t="shared" si="58"/>
        <v>2.0282261472154145E-2</v>
      </c>
      <c r="CG52" s="15">
        <f t="shared" si="59"/>
        <v>2.5649736708000678E-2</v>
      </c>
      <c r="CH52" s="15">
        <f t="shared" si="88"/>
        <v>0.10219639218054193</v>
      </c>
      <c r="CI52" s="15">
        <f t="shared" si="60"/>
        <v>0.13647910091601878</v>
      </c>
      <c r="CJ52" s="15">
        <f t="shared" si="61"/>
        <v>6.225598069141762E-2</v>
      </c>
      <c r="CK52" s="15">
        <f t="shared" si="62"/>
        <v>0.16949955982934922</v>
      </c>
      <c r="CL52" s="15">
        <f t="shared" si="63"/>
        <v>0.15557491289198605</v>
      </c>
    </row>
    <row r="53" spans="1:90" x14ac:dyDescent="0.3">
      <c r="A53" s="3">
        <v>53</v>
      </c>
      <c r="B53" s="3" t="s">
        <v>27</v>
      </c>
      <c r="C53" s="3" t="s">
        <v>14</v>
      </c>
      <c r="D53" s="6">
        <v>40603</v>
      </c>
      <c r="E53" s="27"/>
      <c r="F53" s="7">
        <v>17651</v>
      </c>
      <c r="G53" s="17">
        <f t="shared" si="71"/>
        <v>7.9134368373152325E-2</v>
      </c>
      <c r="H53" s="17"/>
      <c r="I53" s="17">
        <f t="shared" si="18"/>
        <v>0.15391986062717769</v>
      </c>
      <c r="J53" s="17">
        <f t="shared" si="19"/>
        <v>2.4942878903274943E-2</v>
      </c>
      <c r="K53" s="3">
        <v>262</v>
      </c>
      <c r="L53" s="17">
        <f t="shared" si="71"/>
        <v>2.4942878903274943E-2</v>
      </c>
      <c r="M53" s="25">
        <f t="shared" si="20"/>
        <v>0.3151965374343878</v>
      </c>
      <c r="N53" s="3">
        <v>711</v>
      </c>
      <c r="O53" s="17">
        <f t="shared" si="71"/>
        <v>7.6059050064184855E-2</v>
      </c>
      <c r="P53" s="25">
        <f t="shared" si="21"/>
        <v>0.96113801914149322</v>
      </c>
      <c r="Q53" s="3">
        <v>522</v>
      </c>
      <c r="R53" s="17">
        <f t="shared" si="71"/>
        <v>5.2273182455437613E-2</v>
      </c>
      <c r="S53" s="25">
        <f t="shared" si="22"/>
        <v>0.66056232620632349</v>
      </c>
      <c r="T53" s="7">
        <v>1679</v>
      </c>
      <c r="U53" s="17">
        <f t="shared" si="71"/>
        <v>0.1096453993338993</v>
      </c>
      <c r="V53" s="25">
        <f t="shared" si="23"/>
        <v>1.3855597964322459</v>
      </c>
      <c r="W53" s="3">
        <v>544</v>
      </c>
      <c r="X53" s="17">
        <f t="shared" si="71"/>
        <v>3.5472091810119982E-2</v>
      </c>
      <c r="Y53" s="25">
        <f t="shared" si="24"/>
        <v>0.44825140503875543</v>
      </c>
      <c r="Z53" s="3">
        <v>284</v>
      </c>
      <c r="AA53" s="17">
        <f t="shared" si="71"/>
        <v>2.7099236641221373E-2</v>
      </c>
      <c r="AB53" s="25">
        <f t="shared" si="25"/>
        <v>0.34244585757526874</v>
      </c>
      <c r="AC53" s="7">
        <v>1846</v>
      </c>
      <c r="AD53" s="17">
        <f t="shared" si="71"/>
        <v>9.6974154234082788E-2</v>
      </c>
      <c r="AE53" s="25">
        <f t="shared" si="26"/>
        <v>1.2254366367948786</v>
      </c>
      <c r="AF53" s="3">
        <v>566</v>
      </c>
      <c r="AG53" s="17">
        <f t="shared" si="71"/>
        <v>5.5692216865098891E-2</v>
      </c>
      <c r="AH53" s="25">
        <f t="shared" si="27"/>
        <v>0.70376775615983078</v>
      </c>
      <c r="AI53" s="7">
        <v>1033</v>
      </c>
      <c r="AJ53" s="17">
        <f t="shared" si="71"/>
        <v>8.5421318117919462E-2</v>
      </c>
      <c r="AK53" s="25">
        <f t="shared" si="28"/>
        <v>1.0794465145045637</v>
      </c>
      <c r="AL53" s="3">
        <v>450</v>
      </c>
      <c r="AM53" s="17">
        <f t="shared" si="71"/>
        <v>3.0562347188264057E-2</v>
      </c>
      <c r="AN53" s="25">
        <f t="shared" si="29"/>
        <v>0.38620826597300362</v>
      </c>
      <c r="AO53" s="7">
        <v>1470</v>
      </c>
      <c r="AP53" s="17">
        <f t="shared" si="71"/>
        <v>0.12422885151694414</v>
      </c>
      <c r="AQ53" s="25">
        <f t="shared" si="30"/>
        <v>1.5698470092179428</v>
      </c>
      <c r="AR53" s="7">
        <v>1876</v>
      </c>
      <c r="AS53" s="17">
        <f t="shared" si="71"/>
        <v>0.10622275069361871</v>
      </c>
      <c r="AT53" s="25">
        <f t="shared" si="31"/>
        <v>1.3423086944061156</v>
      </c>
      <c r="AU53" s="7">
        <v>1763</v>
      </c>
      <c r="AV53" s="17">
        <f t="shared" si="71"/>
        <v>0.13306664653936146</v>
      </c>
      <c r="AW53" s="25">
        <f t="shared" si="32"/>
        <v>1.6815278781514427</v>
      </c>
      <c r="AX53" s="3">
        <v>578</v>
      </c>
      <c r="AY53" s="17">
        <f t="shared" si="71"/>
        <v>4.4492340851358635E-2</v>
      </c>
      <c r="AZ53" s="25">
        <f t="shared" si="33"/>
        <v>0.56223789695974136</v>
      </c>
      <c r="BA53" s="7">
        <v>1031</v>
      </c>
      <c r="BB53" s="17">
        <f t="shared" si="72"/>
        <v>7.3188045715908284E-2</v>
      </c>
      <c r="BC53" s="25">
        <f t="shared" si="34"/>
        <v>0.92485789955124686</v>
      </c>
      <c r="BD53" s="7">
        <v>1269</v>
      </c>
      <c r="BE53" s="17">
        <f t="shared" si="73"/>
        <v>8.5934854743685243E-2</v>
      </c>
      <c r="BF53" s="25">
        <f t="shared" si="35"/>
        <v>1.0859359404812043</v>
      </c>
      <c r="BG53" s="7">
        <v>1767</v>
      </c>
      <c r="BH53" s="17">
        <f t="shared" si="74"/>
        <v>0.15391986062717769</v>
      </c>
      <c r="BI53" s="25">
        <f t="shared" si="36"/>
        <v>1.9450444072716906</v>
      </c>
      <c r="BJ53" s="7">
        <f t="shared" si="89"/>
        <v>3291</v>
      </c>
      <c r="BK53" s="17">
        <f t="shared" si="90"/>
        <v>5.3408851166036449E-2</v>
      </c>
      <c r="BL53" s="25">
        <f t="shared" si="91"/>
        <v>0.67491347013968594</v>
      </c>
      <c r="BM53" s="7">
        <f t="shared" si="92"/>
        <v>5984</v>
      </c>
      <c r="BN53" s="17">
        <f t="shared" si="93"/>
        <v>0.10805149780610679</v>
      </c>
      <c r="BO53" s="25">
        <f t="shared" si="94"/>
        <v>1.3654180860659411</v>
      </c>
      <c r="BP53" s="7">
        <f t="shared" si="95"/>
        <v>4220</v>
      </c>
      <c r="BQ53" s="17">
        <f t="shared" si="96"/>
        <v>7.6158163541535068E-2</v>
      </c>
      <c r="BR53" s="25">
        <f t="shared" si="97"/>
        <v>0.96239048983643638</v>
      </c>
      <c r="BS53" s="7">
        <f t="shared" si="98"/>
        <v>4156</v>
      </c>
      <c r="BT53" s="17">
        <f t="shared" si="99"/>
        <v>8.2069510268562407E-2</v>
      </c>
      <c r="BU53" s="25">
        <f t="shared" si="100"/>
        <v>1.0370906087424574</v>
      </c>
      <c r="BV53" s="15">
        <f t="shared" si="49"/>
        <v>2.4942878903274943E-2</v>
      </c>
      <c r="BW53" s="15">
        <f t="shared" si="50"/>
        <v>7.6059050064184855E-2</v>
      </c>
      <c r="BX53" s="15">
        <f t="shared" si="51"/>
        <v>5.2273182455437613E-2</v>
      </c>
      <c r="BY53" s="15">
        <f t="shared" si="52"/>
        <v>0.1096453993338993</v>
      </c>
      <c r="BZ53" s="15">
        <f t="shared" si="53"/>
        <v>3.5472091810119982E-2</v>
      </c>
      <c r="CA53" s="15">
        <f t="shared" si="87"/>
        <v>2.7099236641221373E-2</v>
      </c>
      <c r="CB53" s="15">
        <f t="shared" si="54"/>
        <v>9.6974154234082788E-2</v>
      </c>
      <c r="CC53" s="15">
        <f t="shared" si="55"/>
        <v>5.5692216865098891E-2</v>
      </c>
      <c r="CD53" s="15">
        <f t="shared" si="56"/>
        <v>8.5421318117919462E-2</v>
      </c>
      <c r="CE53" s="15">
        <f t="shared" si="57"/>
        <v>3.0562347188264057E-2</v>
      </c>
      <c r="CF53" s="15">
        <f t="shared" si="58"/>
        <v>0.12422885151694414</v>
      </c>
      <c r="CG53" s="15">
        <f t="shared" si="59"/>
        <v>0.10622275069361871</v>
      </c>
      <c r="CH53" s="15">
        <f t="shared" si="88"/>
        <v>0.13306664653936146</v>
      </c>
      <c r="CI53" s="15">
        <f t="shared" si="60"/>
        <v>4.4492340851358635E-2</v>
      </c>
      <c r="CJ53" s="15">
        <f t="shared" si="61"/>
        <v>7.3188045715908284E-2</v>
      </c>
      <c r="CK53" s="15">
        <f t="shared" si="62"/>
        <v>8.5934854743685243E-2</v>
      </c>
      <c r="CL53" s="15">
        <f t="shared" si="63"/>
        <v>0.15391986062717769</v>
      </c>
    </row>
    <row r="54" spans="1:90" x14ac:dyDescent="0.3">
      <c r="A54" s="3">
        <v>54</v>
      </c>
      <c r="B54" s="3" t="s">
        <v>266</v>
      </c>
      <c r="C54" s="3" t="s">
        <v>14</v>
      </c>
      <c r="D54" s="6">
        <v>40603</v>
      </c>
      <c r="E54" s="27"/>
      <c r="F54" s="7">
        <v>49878</v>
      </c>
      <c r="G54" s="17">
        <f t="shared" si="71"/>
        <v>0.22361702032270647</v>
      </c>
      <c r="H54" s="17"/>
      <c r="I54" s="17">
        <f t="shared" si="18"/>
        <v>0.44671680892419507</v>
      </c>
      <c r="J54" s="17">
        <f t="shared" si="19"/>
        <v>6.4398801882755666E-2</v>
      </c>
      <c r="K54" s="3">
        <v>990</v>
      </c>
      <c r="L54" s="17">
        <f t="shared" si="71"/>
        <v>9.4249809596344256E-2</v>
      </c>
      <c r="M54" s="25">
        <f t="shared" si="20"/>
        <v>0.42147869361791135</v>
      </c>
      <c r="N54" s="3">
        <v>602</v>
      </c>
      <c r="O54" s="17">
        <f t="shared" si="71"/>
        <v>6.4398801882755666E-2</v>
      </c>
      <c r="P54" s="25">
        <f t="shared" si="21"/>
        <v>0.2879870315319486</v>
      </c>
      <c r="Q54" s="3">
        <v>1067</v>
      </c>
      <c r="R54" s="17">
        <f t="shared" si="71"/>
        <v>0.10684958942519528</v>
      </c>
      <c r="S54" s="25">
        <f t="shared" si="22"/>
        <v>0.47782404609004431</v>
      </c>
      <c r="T54" s="3">
        <v>2536</v>
      </c>
      <c r="U54" s="17">
        <f t="shared" si="71"/>
        <v>0.16561091882714035</v>
      </c>
      <c r="V54" s="25">
        <f t="shared" si="23"/>
        <v>0.74060068678199775</v>
      </c>
      <c r="W54" s="3">
        <v>3549</v>
      </c>
      <c r="X54" s="17">
        <f t="shared" si="71"/>
        <v>0.23141627543035995</v>
      </c>
      <c r="Y54" s="25">
        <f t="shared" si="24"/>
        <v>1.0348777346929952</v>
      </c>
      <c r="Z54" s="3">
        <v>1544</v>
      </c>
      <c r="AA54" s="17">
        <f t="shared" si="71"/>
        <v>0.14732824427480917</v>
      </c>
      <c r="AB54" s="25">
        <f t="shared" si="25"/>
        <v>0.65884181831148925</v>
      </c>
      <c r="AC54" s="3">
        <v>5021</v>
      </c>
      <c r="AD54" s="17">
        <f t="shared" si="71"/>
        <v>0.26376339567135954</v>
      </c>
      <c r="AE54" s="25">
        <f t="shared" si="26"/>
        <v>1.1795318410500104</v>
      </c>
      <c r="AF54" s="3">
        <v>1030</v>
      </c>
      <c r="AG54" s="17">
        <f t="shared" si="71"/>
        <v>0.10134802715733543</v>
      </c>
      <c r="AH54" s="25">
        <f t="shared" si="27"/>
        <v>0.45322143641426732</v>
      </c>
      <c r="AI54" s="3">
        <v>3220</v>
      </c>
      <c r="AJ54" s="17">
        <f t="shared" si="71"/>
        <v>0.26626974282642851</v>
      </c>
      <c r="AK54" s="25">
        <f t="shared" si="28"/>
        <v>1.190740053875009</v>
      </c>
      <c r="AL54" s="3">
        <v>4981</v>
      </c>
      <c r="AM54" s="17">
        <f t="shared" si="71"/>
        <v>0.33829122521054061</v>
      </c>
      <c r="AN54" s="25">
        <f t="shared" si="29"/>
        <v>1.5128151905536769</v>
      </c>
      <c r="AO54" s="3">
        <v>5286</v>
      </c>
      <c r="AP54" s="17">
        <f t="shared" si="71"/>
        <v>0.44671680892419507</v>
      </c>
      <c r="AQ54" s="25">
        <f t="shared" si="30"/>
        <v>1.9976869751664188</v>
      </c>
      <c r="AR54" s="3">
        <v>6670</v>
      </c>
      <c r="AS54" s="17">
        <f t="shared" si="71"/>
        <v>0.37766830870279144</v>
      </c>
      <c r="AT54" s="25">
        <f t="shared" si="31"/>
        <v>1.6889068111084311</v>
      </c>
      <c r="AU54" s="3">
        <v>3670</v>
      </c>
      <c r="AV54" s="17">
        <f t="shared" si="71"/>
        <v>0.27700203788965205</v>
      </c>
      <c r="AW54" s="25">
        <f t="shared" si="32"/>
        <v>1.2387341423738878</v>
      </c>
      <c r="AX54" s="3">
        <v>2137</v>
      </c>
      <c r="AY54" s="17">
        <f t="shared" si="71"/>
        <v>0.16449849896081903</v>
      </c>
      <c r="AZ54" s="25">
        <f t="shared" si="33"/>
        <v>0.7356260213262289</v>
      </c>
      <c r="BA54" s="3">
        <v>4627</v>
      </c>
      <c r="BB54" s="17">
        <f t="shared" si="72"/>
        <v>0.32845886278128772</v>
      </c>
      <c r="BC54" s="25">
        <f t="shared" si="34"/>
        <v>1.4688455391601307</v>
      </c>
      <c r="BD54" s="3">
        <v>1542</v>
      </c>
      <c r="BE54" s="17">
        <f t="shared" si="73"/>
        <v>0.10442202207625111</v>
      </c>
      <c r="BF54" s="25">
        <f t="shared" si="35"/>
        <v>0.46696813116263453</v>
      </c>
      <c r="BG54" s="7">
        <v>1406</v>
      </c>
      <c r="BH54" s="17">
        <f t="shared" si="74"/>
        <v>0.12247386759581881</v>
      </c>
      <c r="BI54" s="25">
        <f t="shared" si="36"/>
        <v>0.54769474800743778</v>
      </c>
      <c r="BJ54" s="7">
        <f t="shared" si="89"/>
        <v>9686</v>
      </c>
      <c r="BK54" s="17">
        <f t="shared" si="90"/>
        <v>0.15719177526412309</v>
      </c>
      <c r="BL54" s="25">
        <f t="shared" si="91"/>
        <v>0.70295085337098362</v>
      </c>
      <c r="BM54" s="7">
        <f t="shared" si="92"/>
        <v>13883</v>
      </c>
      <c r="BN54" s="17">
        <f t="shared" si="93"/>
        <v>0.25068164171827884</v>
      </c>
      <c r="BO54" s="25">
        <f t="shared" si="94"/>
        <v>1.1210311333033363</v>
      </c>
      <c r="BP54" s="7">
        <f t="shared" si="95"/>
        <v>16436</v>
      </c>
      <c r="BQ54" s="17">
        <f t="shared" si="96"/>
        <v>0.29661980473191246</v>
      </c>
      <c r="BR54" s="25">
        <f t="shared" si="97"/>
        <v>1.3264634521283494</v>
      </c>
      <c r="BS54" s="7">
        <f t="shared" si="98"/>
        <v>9873</v>
      </c>
      <c r="BT54" s="17">
        <f t="shared" si="99"/>
        <v>0.19496445497630333</v>
      </c>
      <c r="BU54" s="25">
        <f t="shared" si="100"/>
        <v>0.87186769010223808</v>
      </c>
      <c r="BV54" s="15">
        <f t="shared" si="49"/>
        <v>9.4249809596344256E-2</v>
      </c>
      <c r="BW54" s="15">
        <f t="shared" si="50"/>
        <v>6.4398801882755666E-2</v>
      </c>
      <c r="BX54" s="15">
        <f t="shared" si="51"/>
        <v>0.10684958942519528</v>
      </c>
      <c r="BY54" s="15">
        <f t="shared" si="52"/>
        <v>0.16561091882714035</v>
      </c>
      <c r="BZ54" s="15">
        <f t="shared" si="53"/>
        <v>0.23141627543035995</v>
      </c>
      <c r="CA54" s="15">
        <f t="shared" si="87"/>
        <v>0.14732824427480917</v>
      </c>
      <c r="CB54" s="15">
        <f t="shared" si="54"/>
        <v>0.26376339567135954</v>
      </c>
      <c r="CC54" s="15">
        <f t="shared" si="55"/>
        <v>0.10134802715733543</v>
      </c>
      <c r="CD54" s="15">
        <f t="shared" si="56"/>
        <v>0.26626974282642851</v>
      </c>
      <c r="CE54" s="15">
        <f t="shared" si="57"/>
        <v>0.33829122521054061</v>
      </c>
      <c r="CF54" s="15">
        <f t="shared" si="58"/>
        <v>0.44671680892419507</v>
      </c>
      <c r="CG54" s="15">
        <f t="shared" si="59"/>
        <v>0.37766830870279144</v>
      </c>
      <c r="CH54" s="15">
        <f t="shared" si="88"/>
        <v>0.27700203788965205</v>
      </c>
      <c r="CI54" s="15">
        <f t="shared" si="60"/>
        <v>0.16449849896081903</v>
      </c>
      <c r="CJ54" s="15">
        <f t="shared" si="61"/>
        <v>0.32845886278128772</v>
      </c>
      <c r="CK54" s="15">
        <f t="shared" si="62"/>
        <v>0.10442202207625111</v>
      </c>
      <c r="CL54" s="15">
        <f t="shared" si="63"/>
        <v>0.12247386759581881</v>
      </c>
    </row>
    <row r="55" spans="1:90" x14ac:dyDescent="0.3">
      <c r="A55" s="3">
        <v>55</v>
      </c>
      <c r="B55" s="3" t="s">
        <v>28</v>
      </c>
      <c r="C55" s="3" t="s">
        <v>14</v>
      </c>
      <c r="D55" s="6">
        <v>40603</v>
      </c>
      <c r="E55" s="27"/>
      <c r="F55" s="7">
        <v>2398</v>
      </c>
      <c r="G55" s="17">
        <f t="shared" si="71"/>
        <v>1.0750904501661055E-2</v>
      </c>
      <c r="H55" s="17"/>
      <c r="I55" s="17">
        <f t="shared" si="18"/>
        <v>1.5803262063720104E-2</v>
      </c>
      <c r="J55" s="17">
        <f t="shared" si="19"/>
        <v>6.1385750669365902E-3</v>
      </c>
      <c r="K55" s="3">
        <v>132</v>
      </c>
      <c r="L55" s="17">
        <f t="shared" si="71"/>
        <v>1.2566641279512566E-2</v>
      </c>
      <c r="M55" s="25">
        <f t="shared" si="20"/>
        <v>1.1688915362954784</v>
      </c>
      <c r="N55" s="3">
        <v>106</v>
      </c>
      <c r="O55" s="17">
        <f t="shared" si="71"/>
        <v>1.1339323919554984E-2</v>
      </c>
      <c r="P55" s="25">
        <f t="shared" si="21"/>
        <v>1.0547320848960211</v>
      </c>
      <c r="Q55" s="3">
        <v>76</v>
      </c>
      <c r="R55" s="17">
        <f t="shared" si="71"/>
        <v>7.6106549168836373E-3</v>
      </c>
      <c r="S55" s="25">
        <f t="shared" si="22"/>
        <v>0.70790833605746961</v>
      </c>
      <c r="T55" s="3">
        <v>94</v>
      </c>
      <c r="U55" s="17">
        <f t="shared" si="71"/>
        <v>6.1385750669365902E-3</v>
      </c>
      <c r="V55" s="25">
        <f t="shared" si="23"/>
        <v>0.57098219652013071</v>
      </c>
      <c r="W55" s="3">
        <v>239</v>
      </c>
      <c r="X55" s="17">
        <f t="shared" si="71"/>
        <v>1.5584246218049035E-2</v>
      </c>
      <c r="Y55" s="25">
        <f t="shared" si="24"/>
        <v>1.4495753557890139</v>
      </c>
      <c r="Z55" s="3">
        <v>117</v>
      </c>
      <c r="AA55" s="17">
        <f t="shared" si="71"/>
        <v>1.1164122137404579E-2</v>
      </c>
      <c r="AB55" s="25">
        <f t="shared" si="25"/>
        <v>1.0384356158758252</v>
      </c>
      <c r="AC55" s="3">
        <v>177</v>
      </c>
      <c r="AD55" s="17">
        <f t="shared" si="71"/>
        <v>9.2981718848497586E-3</v>
      </c>
      <c r="AE55" s="25">
        <f t="shared" si="26"/>
        <v>0.86487345166289553</v>
      </c>
      <c r="AF55" s="3">
        <v>78</v>
      </c>
      <c r="AG55" s="17">
        <f t="shared" si="71"/>
        <v>7.6748991439535572E-3</v>
      </c>
      <c r="AH55" s="25">
        <f t="shared" si="27"/>
        <v>0.71388404043285436</v>
      </c>
      <c r="AI55" s="3">
        <v>112</v>
      </c>
      <c r="AJ55" s="17">
        <f t="shared" si="71"/>
        <v>9.2615562722236002E-3</v>
      </c>
      <c r="AK55" s="25">
        <f t="shared" si="28"/>
        <v>0.86146763472716692</v>
      </c>
      <c r="AL55" s="3">
        <v>223</v>
      </c>
      <c r="AM55" s="17">
        <f t="shared" si="71"/>
        <v>1.5145340939961966E-2</v>
      </c>
      <c r="AN55" s="25">
        <f t="shared" si="29"/>
        <v>1.4087503928271294</v>
      </c>
      <c r="AO55" s="3">
        <v>187</v>
      </c>
      <c r="AP55" s="17">
        <f t="shared" si="71"/>
        <v>1.5803262063720104E-2</v>
      </c>
      <c r="AQ55" s="25">
        <f t="shared" si="30"/>
        <v>1.4699472087468026</v>
      </c>
      <c r="AR55" s="3">
        <v>176</v>
      </c>
      <c r="AS55" s="17">
        <f t="shared" si="71"/>
        <v>9.9654606194439724E-3</v>
      </c>
      <c r="AT55" s="25">
        <f t="shared" si="31"/>
        <v>0.92694159992810576</v>
      </c>
      <c r="AU55" s="3">
        <v>92</v>
      </c>
      <c r="AV55" s="17">
        <f t="shared" si="71"/>
        <v>6.9439202958713865E-3</v>
      </c>
      <c r="AW55" s="25">
        <f t="shared" si="32"/>
        <v>0.64589172890509117</v>
      </c>
      <c r="AX55" s="3">
        <v>122</v>
      </c>
      <c r="AY55" s="17">
        <f t="shared" si="71"/>
        <v>9.3911169271033799E-3</v>
      </c>
      <c r="AZ55" s="25">
        <f t="shared" si="33"/>
        <v>0.87351877469029859</v>
      </c>
      <c r="BA55" s="3">
        <v>209</v>
      </c>
      <c r="BB55" s="17">
        <f t="shared" si="72"/>
        <v>1.4836373961808759E-2</v>
      </c>
      <c r="BC55" s="25">
        <f t="shared" si="34"/>
        <v>1.38001169664529</v>
      </c>
      <c r="BD55" s="3">
        <v>164</v>
      </c>
      <c r="BE55" s="17">
        <f t="shared" si="73"/>
        <v>1.1105844111871065E-2</v>
      </c>
      <c r="BF55" s="25">
        <f t="shared" si="35"/>
        <v>1.0330148602989795</v>
      </c>
      <c r="BG55" s="3">
        <v>94</v>
      </c>
      <c r="BH55" s="17">
        <f t="shared" si="74"/>
        <v>8.188153310104529E-3</v>
      </c>
      <c r="BI55" s="25">
        <f t="shared" si="36"/>
        <v>0.76162459715267938</v>
      </c>
      <c r="BJ55" s="7">
        <f t="shared" si="89"/>
        <v>658</v>
      </c>
      <c r="BK55" s="17">
        <f t="shared" si="90"/>
        <v>1.067852448108538E-2</v>
      </c>
      <c r="BL55" s="25">
        <f t="shared" si="91"/>
        <v>0.99326754129715389</v>
      </c>
      <c r="BM55" s="7">
        <f t="shared" si="92"/>
        <v>484</v>
      </c>
      <c r="BN55" s="17">
        <f t="shared" si="93"/>
        <v>8.7394593813762845E-3</v>
      </c>
      <c r="BO55" s="25">
        <f t="shared" si="94"/>
        <v>0.81290456817154366</v>
      </c>
      <c r="BP55" s="7">
        <f t="shared" si="95"/>
        <v>783</v>
      </c>
      <c r="BQ55" s="17">
        <f t="shared" si="96"/>
        <v>1.4130768259009944E-2</v>
      </c>
      <c r="BR55" s="25">
        <f t="shared" si="97"/>
        <v>1.3143794791244483</v>
      </c>
      <c r="BS55" s="7">
        <f t="shared" si="98"/>
        <v>473</v>
      </c>
      <c r="BT55" s="17">
        <f t="shared" si="99"/>
        <v>9.3404423380726697E-3</v>
      </c>
      <c r="BU55" s="25">
        <f t="shared" si="100"/>
        <v>0.86880525602562431</v>
      </c>
      <c r="BV55" s="15">
        <f t="shared" si="49"/>
        <v>1.2566641279512566E-2</v>
      </c>
      <c r="BW55" s="15">
        <f t="shared" si="50"/>
        <v>1.1339323919554984E-2</v>
      </c>
      <c r="BX55" s="15">
        <f t="shared" si="51"/>
        <v>7.6106549168836373E-3</v>
      </c>
      <c r="BY55" s="15">
        <f t="shared" si="52"/>
        <v>6.1385750669365902E-3</v>
      </c>
      <c r="BZ55" s="15">
        <f t="shared" si="53"/>
        <v>1.5584246218049035E-2</v>
      </c>
      <c r="CA55" s="15">
        <f t="shared" si="87"/>
        <v>1.1164122137404579E-2</v>
      </c>
      <c r="CB55" s="15">
        <f t="shared" si="54"/>
        <v>9.2981718848497586E-3</v>
      </c>
      <c r="CC55" s="15">
        <f t="shared" si="55"/>
        <v>7.6748991439535572E-3</v>
      </c>
      <c r="CD55" s="15">
        <f t="shared" si="56"/>
        <v>9.2615562722236002E-3</v>
      </c>
      <c r="CE55" s="15">
        <f t="shared" si="57"/>
        <v>1.5145340939961966E-2</v>
      </c>
      <c r="CF55" s="15">
        <f t="shared" si="58"/>
        <v>1.5803262063720104E-2</v>
      </c>
      <c r="CG55" s="15">
        <f t="shared" si="59"/>
        <v>9.9654606194439724E-3</v>
      </c>
      <c r="CH55" s="15">
        <f t="shared" si="88"/>
        <v>6.9439202958713865E-3</v>
      </c>
      <c r="CI55" s="15">
        <f t="shared" si="60"/>
        <v>9.3911169271033799E-3</v>
      </c>
      <c r="CJ55" s="15">
        <f t="shared" si="61"/>
        <v>1.4836373961808759E-2</v>
      </c>
      <c r="CK55" s="15">
        <f t="shared" si="62"/>
        <v>1.1105844111871065E-2</v>
      </c>
      <c r="CL55" s="15">
        <f t="shared" si="63"/>
        <v>8.188153310104529E-3</v>
      </c>
    </row>
    <row r="56" spans="1:90" x14ac:dyDescent="0.3">
      <c r="A56" s="3">
        <v>56</v>
      </c>
      <c r="D56" s="6"/>
      <c r="E56" s="27"/>
      <c r="F56" s="7"/>
      <c r="G56" s="17"/>
      <c r="H56" s="17"/>
      <c r="I56" s="17"/>
      <c r="J56" s="17"/>
      <c r="L56" s="17"/>
      <c r="M56" s="25"/>
      <c r="O56" s="17"/>
      <c r="P56" s="25"/>
      <c r="R56" s="17"/>
      <c r="S56" s="25"/>
      <c r="U56" s="17"/>
      <c r="V56" s="25"/>
      <c r="X56" s="17"/>
      <c r="Y56" s="25"/>
      <c r="AA56" s="17"/>
      <c r="AB56" s="25"/>
      <c r="AD56" s="17"/>
      <c r="AE56" s="25"/>
      <c r="AG56" s="17"/>
      <c r="AH56" s="25"/>
      <c r="AJ56" s="17"/>
      <c r="AK56" s="25"/>
      <c r="AM56" s="17"/>
      <c r="AN56" s="25"/>
      <c r="AP56" s="17"/>
      <c r="AQ56" s="25"/>
      <c r="AS56" s="17"/>
      <c r="AT56" s="25"/>
      <c r="AV56" s="17"/>
      <c r="AW56" s="25"/>
      <c r="AY56" s="17"/>
      <c r="AZ56" s="25"/>
      <c r="BB56" s="17"/>
      <c r="BC56" s="25"/>
      <c r="BE56" s="17"/>
      <c r="BF56" s="25"/>
      <c r="BH56" s="17"/>
      <c r="BI56" s="25"/>
      <c r="BJ56" s="25"/>
      <c r="BK56" s="25"/>
      <c r="BL56" s="25"/>
      <c r="BM56" s="7"/>
      <c r="BN56" s="17"/>
      <c r="BO56" s="25"/>
      <c r="BP56" s="7"/>
      <c r="BQ56" s="17"/>
      <c r="BR56" s="25"/>
      <c r="BS56" s="7"/>
      <c r="BT56" s="17"/>
      <c r="BU56" s="25"/>
      <c r="BV56" s="15"/>
      <c r="BW56" s="15"/>
      <c r="BX56" s="15"/>
      <c r="BY56" s="15"/>
      <c r="BZ56" s="15"/>
      <c r="CA56" s="15"/>
      <c r="CB56" s="15"/>
      <c r="CC56" s="15"/>
      <c r="CD56" s="15"/>
      <c r="CE56" s="15"/>
      <c r="CF56" s="15"/>
      <c r="CG56" s="15"/>
      <c r="CH56" s="15"/>
      <c r="CI56" s="15"/>
      <c r="CJ56" s="15"/>
      <c r="CK56" s="15"/>
      <c r="CL56" s="15"/>
    </row>
    <row r="57" spans="1:90" x14ac:dyDescent="0.3">
      <c r="A57" s="3">
        <v>57</v>
      </c>
      <c r="D57" s="6"/>
      <c r="E57" s="27"/>
      <c r="F57" s="7"/>
      <c r="G57" s="17"/>
      <c r="H57" s="17"/>
      <c r="I57" s="17"/>
      <c r="J57" s="17"/>
      <c r="L57" s="17"/>
      <c r="M57" s="25"/>
      <c r="O57" s="17"/>
      <c r="P57" s="25"/>
      <c r="R57" s="17"/>
      <c r="S57" s="25"/>
      <c r="U57" s="17"/>
      <c r="V57" s="25"/>
      <c r="X57" s="17"/>
      <c r="Y57" s="25"/>
      <c r="AA57" s="17"/>
      <c r="AB57" s="25"/>
      <c r="AD57" s="17"/>
      <c r="AE57" s="25"/>
      <c r="AG57" s="17"/>
      <c r="AH57" s="25"/>
      <c r="AJ57" s="17"/>
      <c r="AK57" s="25"/>
      <c r="AM57" s="17"/>
      <c r="AN57" s="25"/>
      <c r="AP57" s="17"/>
      <c r="AQ57" s="25"/>
      <c r="AS57" s="17"/>
      <c r="AT57" s="25"/>
      <c r="AV57" s="17"/>
      <c r="AW57" s="25"/>
      <c r="AY57" s="17"/>
      <c r="AZ57" s="25"/>
      <c r="BB57" s="17"/>
      <c r="BC57" s="25"/>
      <c r="BE57" s="17"/>
      <c r="BF57" s="25"/>
      <c r="BH57" s="17"/>
      <c r="BI57" s="25"/>
      <c r="BJ57" s="25"/>
      <c r="BK57" s="25"/>
      <c r="BL57" s="25"/>
      <c r="BM57" s="25"/>
      <c r="BN57" s="25"/>
      <c r="BO57" s="25"/>
      <c r="BP57" s="25"/>
      <c r="BQ57" s="25"/>
      <c r="BR57" s="25"/>
      <c r="BS57" s="25"/>
      <c r="BT57" s="25"/>
      <c r="BU57" s="25"/>
      <c r="BV57" s="15"/>
      <c r="BW57" s="15"/>
      <c r="BX57" s="15"/>
      <c r="BY57" s="15"/>
      <c r="BZ57" s="15"/>
      <c r="CA57" s="15"/>
      <c r="CB57" s="15"/>
      <c r="CC57" s="15"/>
      <c r="CD57" s="15"/>
      <c r="CE57" s="15"/>
      <c r="CF57" s="15"/>
      <c r="CG57" s="15"/>
      <c r="CH57" s="15"/>
      <c r="CI57" s="15"/>
      <c r="CJ57" s="15"/>
      <c r="CK57" s="15"/>
      <c r="CL57" s="15"/>
    </row>
    <row r="58" spans="1:90" x14ac:dyDescent="0.3">
      <c r="A58" s="3">
        <v>58</v>
      </c>
      <c r="D58" s="6"/>
      <c r="E58" s="27"/>
      <c r="F58" s="7"/>
      <c r="G58" s="17"/>
      <c r="H58" s="17"/>
      <c r="I58" s="17"/>
      <c r="J58" s="17"/>
      <c r="L58" s="17"/>
      <c r="M58" s="25"/>
      <c r="O58" s="17"/>
      <c r="P58" s="25"/>
      <c r="R58" s="17"/>
      <c r="S58" s="25"/>
      <c r="U58" s="17"/>
      <c r="V58" s="25"/>
      <c r="X58" s="17"/>
      <c r="Y58" s="25"/>
      <c r="AA58" s="17"/>
      <c r="AB58" s="25"/>
      <c r="AD58" s="17"/>
      <c r="AE58" s="25"/>
      <c r="AG58" s="17"/>
      <c r="AH58" s="25"/>
      <c r="AJ58" s="17"/>
      <c r="AK58" s="25"/>
      <c r="AM58" s="17"/>
      <c r="AN58" s="25"/>
      <c r="AP58" s="17"/>
      <c r="AQ58" s="25"/>
      <c r="AS58" s="17"/>
      <c r="AT58" s="25"/>
      <c r="AV58" s="17"/>
      <c r="AW58" s="25"/>
      <c r="AY58" s="17"/>
      <c r="AZ58" s="25"/>
      <c r="BB58" s="17"/>
      <c r="BC58" s="25"/>
      <c r="BE58" s="17"/>
      <c r="BF58" s="25"/>
      <c r="BH58" s="17"/>
      <c r="BI58" s="25"/>
      <c r="BJ58" s="25"/>
      <c r="BK58" s="25"/>
      <c r="BL58" s="25"/>
      <c r="BM58" s="25"/>
      <c r="BN58" s="25"/>
      <c r="BO58" s="25"/>
      <c r="BP58" s="25"/>
      <c r="BQ58" s="25"/>
      <c r="BR58" s="25"/>
      <c r="BS58" s="25"/>
      <c r="BT58" s="25"/>
      <c r="BU58" s="25"/>
      <c r="BV58" s="15"/>
      <c r="BW58" s="15"/>
      <c r="BX58" s="15"/>
      <c r="BY58" s="15"/>
      <c r="BZ58" s="15"/>
      <c r="CA58" s="15"/>
      <c r="CB58" s="15"/>
      <c r="CC58" s="15"/>
      <c r="CD58" s="15"/>
      <c r="CE58" s="15"/>
      <c r="CF58" s="15"/>
      <c r="CG58" s="15"/>
      <c r="CH58" s="15"/>
      <c r="CI58" s="15"/>
      <c r="CJ58" s="15"/>
      <c r="CK58" s="15"/>
      <c r="CL58" s="15"/>
    </row>
    <row r="59" spans="1:90" x14ac:dyDescent="0.3">
      <c r="A59" s="3">
        <v>59</v>
      </c>
      <c r="D59" s="6"/>
      <c r="E59" s="27"/>
      <c r="F59" s="7"/>
      <c r="G59" s="17"/>
      <c r="H59" s="17"/>
      <c r="I59" s="17"/>
      <c r="J59" s="17"/>
      <c r="L59" s="17"/>
      <c r="M59" s="25"/>
      <c r="O59" s="17"/>
      <c r="P59" s="25"/>
      <c r="R59" s="17"/>
      <c r="S59" s="25"/>
      <c r="U59" s="17"/>
      <c r="V59" s="25"/>
      <c r="X59" s="17"/>
      <c r="Y59" s="25"/>
      <c r="AA59" s="17"/>
      <c r="AB59" s="25"/>
      <c r="AD59" s="17"/>
      <c r="AE59" s="25"/>
      <c r="AG59" s="17"/>
      <c r="AH59" s="25"/>
      <c r="AJ59" s="17"/>
      <c r="AK59" s="25"/>
      <c r="AM59" s="17"/>
      <c r="AN59" s="25"/>
      <c r="AP59" s="17"/>
      <c r="AQ59" s="25"/>
      <c r="AS59" s="17"/>
      <c r="AT59" s="25"/>
      <c r="AV59" s="17"/>
      <c r="AW59" s="25"/>
      <c r="AY59" s="17"/>
      <c r="AZ59" s="25"/>
      <c r="BB59" s="17"/>
      <c r="BC59" s="25"/>
      <c r="BE59" s="17"/>
      <c r="BF59" s="25"/>
      <c r="BH59" s="17"/>
      <c r="BI59" s="25"/>
      <c r="BJ59" s="25"/>
      <c r="BK59" s="25"/>
      <c r="BL59" s="25"/>
      <c r="BM59" s="25"/>
      <c r="BN59" s="25"/>
      <c r="BO59" s="25"/>
      <c r="BP59" s="25"/>
      <c r="BQ59" s="25"/>
      <c r="BR59" s="25"/>
      <c r="BS59" s="25"/>
      <c r="BT59" s="25"/>
      <c r="BU59" s="25"/>
      <c r="BV59" s="15"/>
      <c r="BW59" s="15"/>
      <c r="BX59" s="15"/>
      <c r="BY59" s="15"/>
      <c r="BZ59" s="15"/>
      <c r="CA59" s="15"/>
      <c r="CB59" s="15"/>
      <c r="CC59" s="15"/>
      <c r="CD59" s="15"/>
      <c r="CE59" s="15"/>
      <c r="CF59" s="15"/>
      <c r="CG59" s="15"/>
      <c r="CH59" s="15"/>
      <c r="CI59" s="15"/>
      <c r="CJ59" s="15"/>
      <c r="CK59" s="15"/>
      <c r="CL59" s="15"/>
    </row>
    <row r="60" spans="1:90" x14ac:dyDescent="0.3">
      <c r="A60" s="3">
        <v>60</v>
      </c>
      <c r="D60" s="6"/>
      <c r="E60" s="27"/>
      <c r="F60" s="7"/>
      <c r="G60" s="17"/>
      <c r="H60" s="17"/>
      <c r="I60" s="17"/>
      <c r="J60" s="17"/>
      <c r="L60" s="17"/>
      <c r="M60" s="25"/>
      <c r="O60" s="17"/>
      <c r="P60" s="25"/>
      <c r="R60" s="17"/>
      <c r="S60" s="25"/>
      <c r="U60" s="17"/>
      <c r="V60" s="25"/>
      <c r="X60" s="17"/>
      <c r="Y60" s="25"/>
      <c r="AA60" s="17"/>
      <c r="AB60" s="25"/>
      <c r="AD60" s="17"/>
      <c r="AE60" s="25"/>
      <c r="AG60" s="17"/>
      <c r="AH60" s="25"/>
      <c r="AJ60" s="17"/>
      <c r="AK60" s="25"/>
      <c r="AM60" s="17"/>
      <c r="AN60" s="25"/>
      <c r="AP60" s="17"/>
      <c r="AQ60" s="25"/>
      <c r="AS60" s="17"/>
      <c r="AT60" s="25"/>
      <c r="AV60" s="17"/>
      <c r="AW60" s="25"/>
      <c r="AY60" s="17"/>
      <c r="AZ60" s="25"/>
      <c r="BB60" s="17"/>
      <c r="BC60" s="25"/>
      <c r="BE60" s="17"/>
      <c r="BF60" s="25"/>
      <c r="BH60" s="17"/>
      <c r="BI60" s="25"/>
      <c r="BJ60" s="25"/>
      <c r="BK60" s="25"/>
      <c r="BL60" s="25"/>
      <c r="BM60" s="25"/>
      <c r="BN60" s="25"/>
      <c r="BO60" s="25"/>
      <c r="BP60" s="25"/>
      <c r="BQ60" s="25"/>
      <c r="BR60" s="25"/>
      <c r="BS60" s="25"/>
      <c r="BT60" s="25"/>
      <c r="BU60" s="25"/>
      <c r="BV60" s="15"/>
      <c r="BW60" s="15"/>
      <c r="BX60" s="15"/>
      <c r="BY60" s="15"/>
      <c r="BZ60" s="15"/>
      <c r="CA60" s="15"/>
      <c r="CB60" s="15"/>
      <c r="CC60" s="15"/>
      <c r="CD60" s="15"/>
      <c r="CE60" s="15"/>
      <c r="CF60" s="15"/>
      <c r="CG60" s="15"/>
      <c r="CH60" s="15"/>
      <c r="CI60" s="15"/>
      <c r="CJ60" s="15"/>
      <c r="CK60" s="15"/>
      <c r="CL60" s="15"/>
    </row>
    <row r="61" spans="1:90" x14ac:dyDescent="0.3">
      <c r="A61" s="3">
        <v>61</v>
      </c>
      <c r="D61" s="6"/>
      <c r="E61" s="27"/>
      <c r="F61" s="7"/>
      <c r="G61" s="17"/>
      <c r="H61" s="17"/>
      <c r="I61" s="17"/>
      <c r="J61" s="17"/>
      <c r="L61" s="17"/>
      <c r="M61" s="25"/>
      <c r="O61" s="17"/>
      <c r="P61" s="25"/>
      <c r="R61" s="17"/>
      <c r="S61" s="25"/>
      <c r="U61" s="17"/>
      <c r="V61" s="25"/>
      <c r="X61" s="17"/>
      <c r="Y61" s="25"/>
      <c r="AA61" s="17"/>
      <c r="AB61" s="25"/>
      <c r="AD61" s="17"/>
      <c r="AE61" s="25"/>
      <c r="AG61" s="17"/>
      <c r="AH61" s="25"/>
      <c r="AJ61" s="17"/>
      <c r="AK61" s="25"/>
      <c r="AM61" s="17"/>
      <c r="AN61" s="25"/>
      <c r="AP61" s="17"/>
      <c r="AQ61" s="25"/>
      <c r="AS61" s="17"/>
      <c r="AT61" s="25"/>
      <c r="AV61" s="17"/>
      <c r="AW61" s="25"/>
      <c r="AY61" s="17"/>
      <c r="AZ61" s="25"/>
      <c r="BB61" s="17"/>
      <c r="BC61" s="25"/>
      <c r="BE61" s="17"/>
      <c r="BF61" s="25"/>
      <c r="BH61" s="17"/>
      <c r="BI61" s="25"/>
      <c r="BJ61" s="25"/>
      <c r="BK61" s="25"/>
      <c r="BL61" s="25"/>
      <c r="BM61" s="25"/>
      <c r="BN61" s="25"/>
      <c r="BO61" s="25"/>
      <c r="BP61" s="25"/>
      <c r="BQ61" s="25"/>
      <c r="BR61" s="25"/>
      <c r="BS61" s="25"/>
      <c r="BT61" s="25"/>
      <c r="BU61" s="25"/>
      <c r="BV61" s="15"/>
      <c r="BW61" s="15"/>
      <c r="BX61" s="15"/>
      <c r="BY61" s="15"/>
      <c r="BZ61" s="15"/>
      <c r="CA61" s="15"/>
      <c r="CB61" s="15"/>
      <c r="CC61" s="15"/>
      <c r="CD61" s="15"/>
      <c r="CE61" s="15"/>
      <c r="CF61" s="15"/>
      <c r="CG61" s="15"/>
      <c r="CH61" s="15"/>
      <c r="CI61" s="15"/>
      <c r="CJ61" s="15"/>
      <c r="CK61" s="15"/>
      <c r="CL61" s="15"/>
    </row>
    <row r="62" spans="1:90" x14ac:dyDescent="0.3">
      <c r="A62" s="3">
        <v>62</v>
      </c>
      <c r="D62" s="6"/>
      <c r="E62" s="27"/>
      <c r="F62" s="7"/>
      <c r="G62" s="17"/>
      <c r="H62" s="17"/>
      <c r="I62" s="17"/>
      <c r="J62" s="17"/>
      <c r="L62" s="17"/>
      <c r="M62" s="25"/>
      <c r="O62" s="17"/>
      <c r="P62" s="25"/>
      <c r="R62" s="17"/>
      <c r="S62" s="25"/>
      <c r="U62" s="17"/>
      <c r="V62" s="25"/>
      <c r="X62" s="17"/>
      <c r="Y62" s="25"/>
      <c r="AA62" s="17"/>
      <c r="AB62" s="25"/>
      <c r="AD62" s="17"/>
      <c r="AE62" s="25"/>
      <c r="AG62" s="17"/>
      <c r="AH62" s="25"/>
      <c r="AJ62" s="17"/>
      <c r="AK62" s="25"/>
      <c r="AM62" s="17"/>
      <c r="AN62" s="25"/>
      <c r="AP62" s="17"/>
      <c r="AQ62" s="25"/>
      <c r="AS62" s="17"/>
      <c r="AT62" s="25"/>
      <c r="AV62" s="17"/>
      <c r="AW62" s="25"/>
      <c r="AY62" s="17"/>
      <c r="AZ62" s="25"/>
      <c r="BB62" s="17"/>
      <c r="BC62" s="25"/>
      <c r="BE62" s="17"/>
      <c r="BF62" s="25"/>
      <c r="BH62" s="17"/>
      <c r="BI62" s="25"/>
      <c r="BJ62" s="25"/>
      <c r="BK62" s="25"/>
      <c r="BL62" s="25"/>
      <c r="BM62" s="25"/>
      <c r="BN62" s="25"/>
      <c r="BO62" s="25"/>
      <c r="BP62" s="25"/>
      <c r="BQ62" s="25"/>
      <c r="BR62" s="25"/>
      <c r="BS62" s="25"/>
      <c r="BT62" s="25"/>
      <c r="BU62" s="25"/>
      <c r="BV62" s="15"/>
      <c r="BW62" s="15"/>
      <c r="BX62" s="15"/>
      <c r="BY62" s="15"/>
      <c r="BZ62" s="15"/>
      <c r="CA62" s="15"/>
      <c r="CB62" s="15"/>
      <c r="CC62" s="15"/>
      <c r="CD62" s="15"/>
      <c r="CE62" s="15"/>
      <c r="CF62" s="15"/>
      <c r="CG62" s="15"/>
      <c r="CH62" s="15"/>
      <c r="CI62" s="15"/>
      <c r="CJ62" s="15"/>
      <c r="CK62" s="15"/>
      <c r="CL62" s="15"/>
    </row>
    <row r="63" spans="1:90" x14ac:dyDescent="0.3">
      <c r="A63" s="3">
        <v>63</v>
      </c>
      <c r="D63" s="6"/>
      <c r="E63" s="27"/>
      <c r="F63" s="7"/>
      <c r="G63" s="17"/>
      <c r="H63" s="17"/>
      <c r="I63" s="17"/>
      <c r="J63" s="17"/>
      <c r="L63" s="17"/>
      <c r="M63" s="25"/>
      <c r="O63" s="17"/>
      <c r="P63" s="25"/>
      <c r="R63" s="17"/>
      <c r="S63" s="25"/>
      <c r="U63" s="17"/>
      <c r="V63" s="25"/>
      <c r="X63" s="17"/>
      <c r="Y63" s="25"/>
      <c r="AA63" s="17"/>
      <c r="AB63" s="25"/>
      <c r="AD63" s="17"/>
      <c r="AE63" s="25"/>
      <c r="AG63" s="17"/>
      <c r="AH63" s="25"/>
      <c r="AJ63" s="17"/>
      <c r="AK63" s="25"/>
      <c r="AM63" s="17"/>
      <c r="AN63" s="25"/>
      <c r="AP63" s="17"/>
      <c r="AQ63" s="25"/>
      <c r="AS63" s="17"/>
      <c r="AT63" s="25"/>
      <c r="AV63" s="17"/>
      <c r="AW63" s="25"/>
      <c r="AY63" s="17"/>
      <c r="AZ63" s="25"/>
      <c r="BB63" s="17"/>
      <c r="BC63" s="25"/>
      <c r="BE63" s="17"/>
      <c r="BF63" s="25"/>
      <c r="BH63" s="17"/>
      <c r="BI63" s="25"/>
      <c r="BJ63" s="25"/>
      <c r="BK63" s="25"/>
      <c r="BL63" s="25"/>
      <c r="BM63" s="25"/>
      <c r="BN63" s="25"/>
      <c r="BO63" s="25"/>
      <c r="BP63" s="25"/>
      <c r="BQ63" s="25"/>
      <c r="BR63" s="25"/>
      <c r="BS63" s="25"/>
      <c r="BT63" s="25"/>
      <c r="BU63" s="25"/>
      <c r="BV63" s="15"/>
      <c r="BW63" s="15"/>
      <c r="BX63" s="15"/>
      <c r="BY63" s="15"/>
      <c r="BZ63" s="15"/>
      <c r="CA63" s="15"/>
      <c r="CB63" s="15"/>
      <c r="CC63" s="15"/>
      <c r="CD63" s="15"/>
      <c r="CE63" s="15"/>
      <c r="CF63" s="15"/>
      <c r="CG63" s="15"/>
      <c r="CH63" s="15"/>
      <c r="CI63" s="15"/>
      <c r="CJ63" s="15"/>
      <c r="CK63" s="15"/>
      <c r="CL63" s="15"/>
    </row>
    <row r="64" spans="1:90" x14ac:dyDescent="0.3">
      <c r="A64" s="3">
        <v>64</v>
      </c>
      <c r="D64" s="6"/>
      <c r="E64" s="27"/>
      <c r="F64" s="7"/>
      <c r="G64" s="17"/>
      <c r="H64" s="17"/>
      <c r="I64" s="17"/>
      <c r="J64" s="17"/>
      <c r="L64" s="17"/>
      <c r="M64" s="25"/>
      <c r="O64" s="17"/>
      <c r="P64" s="25"/>
      <c r="R64" s="17"/>
      <c r="S64" s="25"/>
      <c r="U64" s="17"/>
      <c r="V64" s="25"/>
      <c r="X64" s="17"/>
      <c r="Y64" s="25"/>
      <c r="AA64" s="17"/>
      <c r="AB64" s="25"/>
      <c r="AD64" s="17"/>
      <c r="AE64" s="25"/>
      <c r="AG64" s="17"/>
      <c r="AH64" s="25"/>
      <c r="AJ64" s="17"/>
      <c r="AK64" s="25"/>
      <c r="AM64" s="17"/>
      <c r="AN64" s="25"/>
      <c r="AP64" s="17"/>
      <c r="AQ64" s="25"/>
      <c r="AS64" s="17"/>
      <c r="AT64" s="25"/>
      <c r="AV64" s="17"/>
      <c r="AW64" s="25"/>
      <c r="AY64" s="17"/>
      <c r="AZ64" s="25"/>
      <c r="BB64" s="17"/>
      <c r="BC64" s="25"/>
      <c r="BE64" s="17"/>
      <c r="BF64" s="25"/>
      <c r="BH64" s="17"/>
      <c r="BI64" s="25"/>
      <c r="BJ64" s="25"/>
      <c r="BK64" s="25"/>
      <c r="BL64" s="25"/>
      <c r="BM64" s="25"/>
      <c r="BN64" s="25"/>
      <c r="BO64" s="25"/>
      <c r="BP64" s="25"/>
      <c r="BQ64" s="25"/>
      <c r="BR64" s="25"/>
      <c r="BS64" s="25"/>
      <c r="BT64" s="25"/>
      <c r="BU64" s="25"/>
      <c r="BV64" s="15"/>
      <c r="BW64" s="15"/>
      <c r="BX64" s="15"/>
      <c r="BY64" s="15"/>
      <c r="BZ64" s="15"/>
      <c r="CA64" s="15"/>
      <c r="CB64" s="15"/>
      <c r="CC64" s="15"/>
      <c r="CD64" s="15"/>
      <c r="CE64" s="15"/>
      <c r="CF64" s="15"/>
      <c r="CG64" s="15"/>
      <c r="CH64" s="15"/>
      <c r="CI64" s="15"/>
      <c r="CJ64" s="15"/>
      <c r="CK64" s="15"/>
      <c r="CL64" s="15"/>
    </row>
    <row r="65" spans="1:90" x14ac:dyDescent="0.3">
      <c r="A65" s="3">
        <v>65</v>
      </c>
      <c r="D65" s="6"/>
      <c r="E65" s="27"/>
      <c r="F65" s="7"/>
      <c r="G65" s="17"/>
      <c r="H65" s="17"/>
      <c r="I65" s="17"/>
      <c r="J65" s="17"/>
      <c r="L65" s="17"/>
      <c r="M65" s="25"/>
      <c r="O65" s="17"/>
      <c r="P65" s="25"/>
      <c r="R65" s="17"/>
      <c r="S65" s="25"/>
      <c r="U65" s="17"/>
      <c r="V65" s="25"/>
      <c r="X65" s="17"/>
      <c r="Y65" s="25"/>
      <c r="AA65" s="17"/>
      <c r="AB65" s="25"/>
      <c r="AD65" s="17"/>
      <c r="AE65" s="25"/>
      <c r="AG65" s="17"/>
      <c r="AH65" s="25"/>
      <c r="AJ65" s="17"/>
      <c r="AK65" s="25"/>
      <c r="AM65" s="17"/>
      <c r="AN65" s="25"/>
      <c r="AP65" s="17"/>
      <c r="AQ65" s="25"/>
      <c r="AS65" s="17"/>
      <c r="AT65" s="25"/>
      <c r="AV65" s="17"/>
      <c r="AW65" s="25"/>
      <c r="AY65" s="17"/>
      <c r="AZ65" s="25"/>
      <c r="BB65" s="17"/>
      <c r="BC65" s="25"/>
      <c r="BE65" s="17"/>
      <c r="BF65" s="25"/>
      <c r="BH65" s="17"/>
      <c r="BI65" s="25"/>
      <c r="BJ65" s="25"/>
      <c r="BK65" s="25"/>
      <c r="BL65" s="25"/>
      <c r="BM65" s="25"/>
      <c r="BN65" s="25"/>
      <c r="BO65" s="25"/>
      <c r="BP65" s="25"/>
      <c r="BQ65" s="25"/>
      <c r="BR65" s="25"/>
      <c r="BS65" s="25"/>
      <c r="BT65" s="25"/>
      <c r="BU65" s="25"/>
      <c r="BV65" s="15"/>
      <c r="BW65" s="15"/>
      <c r="BX65" s="15"/>
      <c r="BY65" s="15"/>
      <c r="BZ65" s="15"/>
      <c r="CA65" s="15"/>
      <c r="CB65" s="15"/>
      <c r="CC65" s="15"/>
      <c r="CD65" s="15"/>
      <c r="CE65" s="15"/>
      <c r="CF65" s="15"/>
      <c r="CG65" s="15"/>
      <c r="CH65" s="15"/>
      <c r="CI65" s="15"/>
      <c r="CJ65" s="15"/>
      <c r="CK65" s="15"/>
      <c r="CL65" s="15"/>
    </row>
    <row r="66" spans="1:90" x14ac:dyDescent="0.3">
      <c r="A66" s="3">
        <v>66</v>
      </c>
      <c r="D66" s="6"/>
      <c r="E66" s="27"/>
      <c r="F66" s="7"/>
      <c r="G66" s="17"/>
      <c r="H66" s="17"/>
      <c r="I66" s="17"/>
      <c r="J66" s="17"/>
      <c r="L66" s="17"/>
      <c r="M66" s="25"/>
      <c r="O66" s="17"/>
      <c r="P66" s="25"/>
      <c r="R66" s="17"/>
      <c r="S66" s="25"/>
      <c r="U66" s="17"/>
      <c r="V66" s="25"/>
      <c r="X66" s="17"/>
      <c r="Y66" s="25"/>
      <c r="AA66" s="17"/>
      <c r="AB66" s="25"/>
      <c r="AD66" s="17"/>
      <c r="AE66" s="25"/>
      <c r="AG66" s="17"/>
      <c r="AH66" s="25"/>
      <c r="AJ66" s="17"/>
      <c r="AK66" s="25"/>
      <c r="AM66" s="17"/>
      <c r="AN66" s="25"/>
      <c r="AP66" s="17"/>
      <c r="AQ66" s="25"/>
      <c r="AS66" s="17"/>
      <c r="AT66" s="25"/>
      <c r="AV66" s="17"/>
      <c r="AW66" s="25"/>
      <c r="AY66" s="17"/>
      <c r="AZ66" s="25"/>
      <c r="BB66" s="17"/>
      <c r="BC66" s="25"/>
      <c r="BE66" s="17"/>
      <c r="BF66" s="25"/>
      <c r="BH66" s="17"/>
      <c r="BI66" s="25"/>
      <c r="BJ66" s="25"/>
      <c r="BK66" s="25"/>
      <c r="BL66" s="25"/>
      <c r="BM66" s="25"/>
      <c r="BN66" s="25"/>
      <c r="BO66" s="25"/>
      <c r="BP66" s="25"/>
      <c r="BQ66" s="25"/>
      <c r="BR66" s="25"/>
      <c r="BS66" s="25"/>
      <c r="BT66" s="25"/>
      <c r="BU66" s="25"/>
      <c r="BV66" s="15"/>
      <c r="BW66" s="15"/>
      <c r="BX66" s="15"/>
      <c r="BY66" s="15"/>
      <c r="BZ66" s="15"/>
      <c r="CA66" s="15"/>
      <c r="CB66" s="15"/>
      <c r="CC66" s="15"/>
      <c r="CD66" s="15"/>
      <c r="CE66" s="15"/>
      <c r="CF66" s="15"/>
      <c r="CG66" s="15"/>
      <c r="CH66" s="15"/>
      <c r="CI66" s="15"/>
      <c r="CJ66" s="15"/>
      <c r="CK66" s="15"/>
      <c r="CL66" s="15"/>
    </row>
    <row r="67" spans="1:90" x14ac:dyDescent="0.3">
      <c r="A67" s="3">
        <v>67</v>
      </c>
      <c r="D67" s="6"/>
      <c r="E67" s="27"/>
      <c r="F67" s="7"/>
      <c r="G67" s="17"/>
      <c r="H67" s="17"/>
      <c r="I67" s="17"/>
      <c r="J67" s="17"/>
      <c r="L67" s="17"/>
      <c r="M67" s="25"/>
      <c r="O67" s="17"/>
      <c r="P67" s="25"/>
      <c r="R67" s="17"/>
      <c r="S67" s="25"/>
      <c r="U67" s="17"/>
      <c r="V67" s="25"/>
      <c r="X67" s="17"/>
      <c r="Y67" s="25"/>
      <c r="AA67" s="17"/>
      <c r="AB67" s="25"/>
      <c r="AD67" s="17"/>
      <c r="AE67" s="25"/>
      <c r="AG67" s="17"/>
      <c r="AH67" s="25"/>
      <c r="AJ67" s="17"/>
      <c r="AK67" s="25"/>
      <c r="AM67" s="17"/>
      <c r="AN67" s="25"/>
      <c r="AP67" s="17"/>
      <c r="AQ67" s="25"/>
      <c r="AS67" s="17"/>
      <c r="AT67" s="25"/>
      <c r="AV67" s="17"/>
      <c r="AW67" s="25"/>
      <c r="AY67" s="17"/>
      <c r="AZ67" s="25"/>
      <c r="BB67" s="17"/>
      <c r="BC67" s="25"/>
      <c r="BE67" s="17"/>
      <c r="BF67" s="25"/>
      <c r="BH67" s="17"/>
      <c r="BI67" s="25"/>
      <c r="BJ67" s="25"/>
      <c r="BK67" s="25"/>
      <c r="BL67" s="25"/>
      <c r="BM67" s="25"/>
      <c r="BN67" s="25"/>
      <c r="BO67" s="25"/>
      <c r="BP67" s="25"/>
      <c r="BQ67" s="25"/>
      <c r="BR67" s="25"/>
      <c r="BS67" s="25"/>
      <c r="BT67" s="25"/>
      <c r="BU67" s="25"/>
      <c r="BV67" s="15"/>
      <c r="BW67" s="15"/>
      <c r="BX67" s="15"/>
      <c r="BY67" s="15"/>
      <c r="BZ67" s="15"/>
      <c r="CA67" s="15"/>
      <c r="CB67" s="15"/>
      <c r="CC67" s="15"/>
      <c r="CD67" s="15"/>
      <c r="CE67" s="15"/>
      <c r="CF67" s="15"/>
      <c r="CG67" s="15"/>
      <c r="CH67" s="15"/>
      <c r="CI67" s="15"/>
      <c r="CJ67" s="15"/>
      <c r="CK67" s="15"/>
      <c r="CL67" s="15"/>
    </row>
    <row r="68" spans="1:90" x14ac:dyDescent="0.3">
      <c r="A68" s="3">
        <v>68</v>
      </c>
      <c r="D68" s="6"/>
      <c r="E68" s="27"/>
      <c r="F68" s="7"/>
      <c r="G68" s="17"/>
      <c r="H68" s="17"/>
      <c r="I68" s="17"/>
      <c r="J68" s="17"/>
      <c r="L68" s="17"/>
      <c r="M68" s="25"/>
      <c r="O68" s="17"/>
      <c r="P68" s="25"/>
      <c r="R68" s="17"/>
      <c r="S68" s="25"/>
      <c r="U68" s="17"/>
      <c r="V68" s="25"/>
      <c r="X68" s="17"/>
      <c r="Y68" s="25"/>
      <c r="AA68" s="17"/>
      <c r="AB68" s="25"/>
      <c r="AD68" s="17"/>
      <c r="AE68" s="25"/>
      <c r="AG68" s="17"/>
      <c r="AH68" s="25"/>
      <c r="AJ68" s="17"/>
      <c r="AK68" s="25"/>
      <c r="AM68" s="17"/>
      <c r="AN68" s="25"/>
      <c r="AP68" s="17"/>
      <c r="AQ68" s="25"/>
      <c r="AS68" s="17"/>
      <c r="AT68" s="25"/>
      <c r="AV68" s="17"/>
      <c r="AW68" s="25"/>
      <c r="AY68" s="17"/>
      <c r="AZ68" s="25"/>
      <c r="BB68" s="17"/>
      <c r="BC68" s="25"/>
      <c r="BE68" s="17"/>
      <c r="BF68" s="25"/>
      <c r="BH68" s="17"/>
      <c r="BI68" s="25"/>
      <c r="BJ68" s="25"/>
      <c r="BK68" s="25"/>
      <c r="BL68" s="25"/>
      <c r="BM68" s="25"/>
      <c r="BN68" s="25"/>
      <c r="BO68" s="25"/>
      <c r="BP68" s="25"/>
      <c r="BQ68" s="25"/>
      <c r="BR68" s="25"/>
      <c r="BS68" s="25"/>
      <c r="BT68" s="25"/>
      <c r="BU68" s="25"/>
      <c r="BV68" s="15"/>
      <c r="BW68" s="15"/>
      <c r="BX68" s="15"/>
      <c r="BY68" s="15"/>
      <c r="BZ68" s="15"/>
      <c r="CA68" s="15"/>
      <c r="CB68" s="15"/>
      <c r="CC68" s="15"/>
      <c r="CD68" s="15"/>
      <c r="CE68" s="15"/>
      <c r="CF68" s="15"/>
      <c r="CG68" s="15"/>
      <c r="CH68" s="15"/>
      <c r="CI68" s="15"/>
      <c r="CJ68" s="15"/>
      <c r="CK68" s="15"/>
      <c r="CL68" s="15"/>
    </row>
    <row r="69" spans="1:90" x14ac:dyDescent="0.3">
      <c r="A69" s="3">
        <v>69</v>
      </c>
      <c r="D69" s="6"/>
      <c r="E69" s="27"/>
      <c r="F69" s="7"/>
      <c r="G69" s="17"/>
      <c r="H69" s="17"/>
      <c r="I69" s="17"/>
      <c r="J69" s="17"/>
      <c r="L69" s="17"/>
      <c r="M69" s="25"/>
      <c r="O69" s="17"/>
      <c r="P69" s="25"/>
      <c r="R69" s="17"/>
      <c r="S69" s="25"/>
      <c r="U69" s="17"/>
      <c r="V69" s="25"/>
      <c r="X69" s="17"/>
      <c r="Y69" s="25"/>
      <c r="AA69" s="17"/>
      <c r="AB69" s="25"/>
      <c r="AD69" s="17"/>
      <c r="AE69" s="25"/>
      <c r="AG69" s="17"/>
      <c r="AH69" s="25"/>
      <c r="AJ69" s="17"/>
      <c r="AK69" s="25"/>
      <c r="AM69" s="17"/>
      <c r="AN69" s="25"/>
      <c r="AP69" s="17"/>
      <c r="AQ69" s="25"/>
      <c r="AS69" s="17"/>
      <c r="AT69" s="25"/>
      <c r="AV69" s="17"/>
      <c r="AW69" s="25"/>
      <c r="AY69" s="17"/>
      <c r="AZ69" s="25"/>
      <c r="BB69" s="17"/>
      <c r="BC69" s="25"/>
      <c r="BE69" s="17"/>
      <c r="BF69" s="25"/>
      <c r="BH69" s="17"/>
      <c r="BI69" s="25"/>
      <c r="BJ69" s="25"/>
      <c r="BK69" s="25"/>
      <c r="BL69" s="25"/>
      <c r="BM69" s="25"/>
      <c r="BN69" s="25"/>
      <c r="BO69" s="25"/>
      <c r="BP69" s="25"/>
      <c r="BQ69" s="25"/>
      <c r="BR69" s="25"/>
      <c r="BS69" s="25"/>
      <c r="BT69" s="25"/>
      <c r="BU69" s="25"/>
      <c r="BV69" s="15"/>
      <c r="BW69" s="15"/>
      <c r="BX69" s="15"/>
      <c r="BY69" s="15"/>
      <c r="BZ69" s="15"/>
      <c r="CA69" s="15"/>
      <c r="CB69" s="15"/>
      <c r="CC69" s="15"/>
      <c r="CD69" s="15"/>
      <c r="CE69" s="15"/>
      <c r="CF69" s="15"/>
      <c r="CG69" s="15"/>
      <c r="CH69" s="15"/>
      <c r="CI69" s="15"/>
      <c r="CJ69" s="15"/>
      <c r="CK69" s="15"/>
      <c r="CL69" s="15"/>
    </row>
    <row r="70" spans="1:90" x14ac:dyDescent="0.3">
      <c r="A70" s="3">
        <v>70</v>
      </c>
      <c r="B70" s="4" t="s">
        <v>342</v>
      </c>
      <c r="C70" s="3" t="s">
        <v>14</v>
      </c>
      <c r="D70" s="6">
        <v>40603</v>
      </c>
      <c r="E70" s="27">
        <v>2372777</v>
      </c>
      <c r="F70" s="7">
        <v>223051</v>
      </c>
      <c r="I70" s="17"/>
      <c r="J70" s="17"/>
      <c r="K70" s="3">
        <v>10504</v>
      </c>
      <c r="M70" s="25"/>
      <c r="N70" s="3">
        <v>9348</v>
      </c>
      <c r="P70" s="25"/>
      <c r="Q70" s="3">
        <v>9986</v>
      </c>
      <c r="S70" s="25"/>
      <c r="T70" s="3">
        <v>15313</v>
      </c>
      <c r="V70" s="25"/>
      <c r="W70" s="3">
        <v>15336</v>
      </c>
      <c r="Y70" s="25"/>
      <c r="Z70" s="3">
        <v>10480</v>
      </c>
      <c r="AB70" s="25"/>
      <c r="AC70" s="3">
        <v>19036</v>
      </c>
      <c r="AE70" s="25"/>
      <c r="AF70" s="3">
        <v>10163</v>
      </c>
      <c r="AH70" s="25"/>
      <c r="AI70" s="3">
        <v>12093</v>
      </c>
      <c r="AK70" s="25"/>
      <c r="AL70" s="3">
        <v>14724</v>
      </c>
      <c r="AN70" s="25"/>
      <c r="AO70" s="3">
        <v>11833</v>
      </c>
      <c r="AQ70" s="25"/>
      <c r="AR70" s="3">
        <v>17661</v>
      </c>
      <c r="AT70" s="25"/>
      <c r="AU70" s="3">
        <v>13249</v>
      </c>
      <c r="AW70" s="25"/>
      <c r="AX70" s="3">
        <v>12991</v>
      </c>
      <c r="AZ70" s="25"/>
      <c r="BA70" s="3">
        <v>14087</v>
      </c>
      <c r="BC70" s="25"/>
      <c r="BD70" s="3">
        <v>14767</v>
      </c>
      <c r="BF70" s="25"/>
      <c r="BG70" s="7">
        <v>11480</v>
      </c>
      <c r="BI70" s="25"/>
      <c r="BJ70" s="7">
        <f>K70+T70+W70+Z70+Q70</f>
        <v>61619</v>
      </c>
      <c r="BL70" s="25"/>
      <c r="BM70" s="7">
        <f>BG70+AU70+AR70+AX70</f>
        <v>55381</v>
      </c>
      <c r="BP70" s="7">
        <f>BA70+AO70+AL70+BD70</f>
        <v>55411</v>
      </c>
      <c r="BS70" s="7">
        <f>AI70+AF70+AC70+N70</f>
        <v>50640</v>
      </c>
      <c r="BV70" s="15"/>
      <c r="BW70" s="15"/>
      <c r="BX70" s="15"/>
      <c r="BY70" s="15"/>
      <c r="BZ70" s="15"/>
      <c r="CA70" s="15"/>
      <c r="CB70" s="15"/>
      <c r="CC70" s="15"/>
      <c r="CD70" s="15"/>
      <c r="CE70" s="15"/>
      <c r="CF70" s="15"/>
      <c r="CG70" s="15"/>
      <c r="CH70" s="15"/>
      <c r="CI70" s="15"/>
      <c r="CJ70" s="15"/>
      <c r="CK70" s="15"/>
      <c r="CL70" s="15"/>
    </row>
    <row r="71" spans="1:90" x14ac:dyDescent="0.3">
      <c r="A71" s="3">
        <v>71</v>
      </c>
      <c r="B71" s="3" t="s">
        <v>29</v>
      </c>
      <c r="C71" s="3" t="s">
        <v>14</v>
      </c>
      <c r="D71" s="6">
        <v>40603</v>
      </c>
      <c r="E71" s="27">
        <v>15061</v>
      </c>
      <c r="F71" s="7">
        <v>1676</v>
      </c>
      <c r="G71" s="17">
        <f t="shared" si="71"/>
        <v>7.5139766241801203E-3</v>
      </c>
      <c r="H71" s="17"/>
      <c r="I71" s="17">
        <f t="shared" si="18"/>
        <v>1.9859714358150933E-2</v>
      </c>
      <c r="J71" s="17">
        <f t="shared" si="19"/>
        <v>1.904036557501904E-3</v>
      </c>
      <c r="K71" s="3">
        <v>20</v>
      </c>
      <c r="L71" s="17">
        <f t="shared" si="71"/>
        <v>1.904036557501904E-3</v>
      </c>
      <c r="M71" s="25">
        <f t="shared" si="20"/>
        <v>0.25339931872754007</v>
      </c>
      <c r="N71" s="3">
        <v>37</v>
      </c>
      <c r="O71" s="17">
        <f t="shared" si="71"/>
        <v>3.9580658964484382E-3</v>
      </c>
      <c r="P71" s="25">
        <f t="shared" si="21"/>
        <v>0.52676047510066859</v>
      </c>
      <c r="Q71" s="3">
        <v>61</v>
      </c>
      <c r="R71" s="17">
        <f t="shared" si="71"/>
        <v>6.108551972761867E-3</v>
      </c>
      <c r="S71" s="25">
        <f t="shared" si="22"/>
        <v>0.81295860744421666</v>
      </c>
      <c r="T71" s="3">
        <v>102</v>
      </c>
      <c r="U71" s="17">
        <f t="shared" si="71"/>
        <v>6.6610069875269375E-3</v>
      </c>
      <c r="V71" s="25">
        <f t="shared" si="23"/>
        <v>0.88648226108285855</v>
      </c>
      <c r="W71" s="3">
        <v>55</v>
      </c>
      <c r="X71" s="17">
        <f t="shared" si="71"/>
        <v>3.5863328116849244E-3</v>
      </c>
      <c r="Y71" s="25">
        <f t="shared" si="24"/>
        <v>0.47728825774411343</v>
      </c>
      <c r="Z71" s="3">
        <v>31</v>
      </c>
      <c r="AA71" s="17">
        <f t="shared" si="71"/>
        <v>2.9580152671755725E-3</v>
      </c>
      <c r="AB71" s="25">
        <f t="shared" si="25"/>
        <v>0.39366841489187271</v>
      </c>
      <c r="AC71" s="3">
        <v>175</v>
      </c>
      <c r="AD71" s="17">
        <f t="shared" si="71"/>
        <v>9.1931077957554102E-3</v>
      </c>
      <c r="AE71" s="25">
        <f t="shared" si="26"/>
        <v>1.2234677129779474</v>
      </c>
      <c r="AF71" s="3">
        <v>47</v>
      </c>
      <c r="AG71" s="17">
        <f t="shared" si="71"/>
        <v>4.6246187149463743E-3</v>
      </c>
      <c r="AH71" s="25">
        <f t="shared" si="27"/>
        <v>0.61546887171092113</v>
      </c>
      <c r="AI71" s="3">
        <v>109</v>
      </c>
      <c r="AJ71" s="17">
        <f t="shared" si="71"/>
        <v>9.0134788720747545E-3</v>
      </c>
      <c r="AK71" s="25">
        <f t="shared" si="28"/>
        <v>1.19956173979424</v>
      </c>
      <c r="AL71" s="3">
        <v>91</v>
      </c>
      <c r="AM71" s="17">
        <f t="shared" si="71"/>
        <v>6.1803857647378434E-3</v>
      </c>
      <c r="AN71" s="25">
        <f t="shared" si="29"/>
        <v>0.82251863079387866</v>
      </c>
      <c r="AO71" s="3">
        <v>235</v>
      </c>
      <c r="AP71" s="17">
        <f t="shared" si="71"/>
        <v>1.9859714358150933E-2</v>
      </c>
      <c r="AQ71" s="25">
        <f t="shared" si="30"/>
        <v>2.6430364840691669</v>
      </c>
      <c r="AR71" s="3">
        <v>183</v>
      </c>
      <c r="AS71" s="17">
        <f t="shared" si="71"/>
        <v>1.0361814166808222E-2</v>
      </c>
      <c r="AT71" s="25">
        <f t="shared" si="31"/>
        <v>1.379005376921683</v>
      </c>
      <c r="AU71" s="3">
        <v>132</v>
      </c>
      <c r="AV71" s="17">
        <f t="shared" si="71"/>
        <v>9.9630160766850332E-3</v>
      </c>
      <c r="AW71" s="25">
        <f t="shared" si="32"/>
        <v>1.325931204606607</v>
      </c>
      <c r="AX71" s="3">
        <v>86</v>
      </c>
      <c r="AY71" s="17">
        <f t="shared" si="71"/>
        <v>6.6199676699253331E-3</v>
      </c>
      <c r="AZ71" s="25">
        <f t="shared" si="33"/>
        <v>0.88102053027715721</v>
      </c>
      <c r="BA71" s="3">
        <v>122</v>
      </c>
      <c r="BB71" s="17">
        <f t="shared" si="72"/>
        <v>8.6604670973237739E-3</v>
      </c>
      <c r="BC71" s="25">
        <f t="shared" si="34"/>
        <v>1.1525810540126282</v>
      </c>
      <c r="BD71" s="3">
        <v>101</v>
      </c>
      <c r="BE71" s="17">
        <f t="shared" si="73"/>
        <v>6.8395747274327895E-3</v>
      </c>
      <c r="BF71" s="25">
        <f t="shared" si="35"/>
        <v>0.91024700628198751</v>
      </c>
      <c r="BG71" s="7">
        <v>89</v>
      </c>
      <c r="BH71" s="17">
        <f t="shared" si="74"/>
        <v>7.7526132404181188E-3</v>
      </c>
      <c r="BI71" s="25">
        <f t="shared" si="36"/>
        <v>1.0317590309597267</v>
      </c>
      <c r="BJ71" s="7">
        <f>K71+T71+W71+Z71+Q71</f>
        <v>269</v>
      </c>
      <c r="BK71" s="17">
        <f>BJ71/BJ$49</f>
        <v>4.3655366039695546E-3</v>
      </c>
      <c r="BL71" s="25">
        <f>BK71/$G71</f>
        <v>0.58098884549642793</v>
      </c>
      <c r="BM71" s="7">
        <f>BG71+AU71+AR71+AX71</f>
        <v>490</v>
      </c>
      <c r="BN71" s="17">
        <f>BM71/BM$49</f>
        <v>8.8477997869305363E-3</v>
      </c>
      <c r="BO71" s="25">
        <f>BN71/$G71</f>
        <v>1.1775122853667321</v>
      </c>
      <c r="BP71" s="7">
        <f>BA71+AO71+AL71+BD71</f>
        <v>549</v>
      </c>
      <c r="BQ71" s="17">
        <f>BP71/BP$49</f>
        <v>9.9077800436736391E-3</v>
      </c>
      <c r="BR71" s="25">
        <f>BQ71/$G71</f>
        <v>1.3185800993564731</v>
      </c>
      <c r="BS71" s="7">
        <f>AI71+AF71+AC71+N71</f>
        <v>368</v>
      </c>
      <c r="BT71" s="17">
        <f>BS71/BS$49</f>
        <v>7.2669826224328595E-3</v>
      </c>
      <c r="BU71" s="25">
        <f>BT71/$G71</f>
        <v>0.96712872369705949</v>
      </c>
      <c r="BV71" s="15">
        <f t="shared" si="49"/>
        <v>1.904036557501904E-3</v>
      </c>
      <c r="BW71" s="15">
        <f t="shared" si="50"/>
        <v>3.9580658964484382E-3</v>
      </c>
      <c r="BX71" s="15">
        <f t="shared" si="51"/>
        <v>6.108551972761867E-3</v>
      </c>
      <c r="BY71" s="15">
        <f t="shared" si="52"/>
        <v>6.6610069875269375E-3</v>
      </c>
      <c r="BZ71" s="15">
        <f t="shared" si="53"/>
        <v>3.5863328116849244E-3</v>
      </c>
      <c r="CA71" s="15">
        <f t="shared" ref="CA71:CA75" si="101">AA71</f>
        <v>2.9580152671755725E-3</v>
      </c>
      <c r="CB71" s="15">
        <f t="shared" si="54"/>
        <v>9.1931077957554102E-3</v>
      </c>
      <c r="CC71" s="15">
        <f t="shared" si="55"/>
        <v>4.6246187149463743E-3</v>
      </c>
      <c r="CD71" s="15">
        <f t="shared" si="56"/>
        <v>9.0134788720747545E-3</v>
      </c>
      <c r="CE71" s="15">
        <f t="shared" si="57"/>
        <v>6.1803857647378434E-3</v>
      </c>
      <c r="CF71" s="15">
        <f t="shared" si="58"/>
        <v>1.9859714358150933E-2</v>
      </c>
      <c r="CG71" s="15">
        <f t="shared" si="59"/>
        <v>1.0361814166808222E-2</v>
      </c>
      <c r="CH71" s="15">
        <f t="shared" ref="CH71:CH75" si="102">AV71</f>
        <v>9.9630160766850332E-3</v>
      </c>
      <c r="CI71" s="15">
        <f t="shared" si="60"/>
        <v>6.6199676699253331E-3</v>
      </c>
      <c r="CJ71" s="15">
        <f t="shared" si="61"/>
        <v>8.6604670973237739E-3</v>
      </c>
      <c r="CK71" s="15">
        <f t="shared" si="62"/>
        <v>6.8395747274327895E-3</v>
      </c>
      <c r="CL71" s="15">
        <f t="shared" si="63"/>
        <v>7.7526132404181188E-3</v>
      </c>
    </row>
    <row r="72" spans="1:90" x14ac:dyDescent="0.3">
      <c r="A72" s="3">
        <v>72</v>
      </c>
      <c r="B72" s="3" t="s">
        <v>30</v>
      </c>
      <c r="C72" s="3" t="s">
        <v>14</v>
      </c>
      <c r="D72" s="6">
        <v>40603</v>
      </c>
      <c r="E72" s="27"/>
      <c r="F72" s="7">
        <v>14055</v>
      </c>
      <c r="G72" s="17">
        <f t="shared" si="71"/>
        <v>6.3012494900269445E-2</v>
      </c>
      <c r="H72" s="17"/>
      <c r="I72" s="17">
        <f t="shared" si="18"/>
        <v>0.1443859351112621</v>
      </c>
      <c r="J72" s="17">
        <f t="shared" si="19"/>
        <v>1.4851485148514851E-2</v>
      </c>
      <c r="K72" s="3">
        <v>156</v>
      </c>
      <c r="L72" s="17">
        <f t="shared" si="71"/>
        <v>1.4851485148514851E-2</v>
      </c>
      <c r="M72" s="25">
        <f t="shared" si="20"/>
        <v>0.2356911144689709</v>
      </c>
      <c r="N72" s="3">
        <v>179</v>
      </c>
      <c r="O72" s="17">
        <f t="shared" si="71"/>
        <v>1.9148480958493797E-2</v>
      </c>
      <c r="P72" s="25">
        <f t="shared" si="21"/>
        <v>0.30388387237801495</v>
      </c>
      <c r="Q72" s="3">
        <v>395</v>
      </c>
      <c r="R72" s="17">
        <f t="shared" si="71"/>
        <v>3.9555377528539958E-2</v>
      </c>
      <c r="S72" s="25">
        <f t="shared" si="22"/>
        <v>0.62773863487145976</v>
      </c>
      <c r="T72" s="3">
        <v>691</v>
      </c>
      <c r="U72" s="17">
        <f t="shared" si="71"/>
        <v>4.5125057140991312E-2</v>
      </c>
      <c r="V72" s="25">
        <f t="shared" si="23"/>
        <v>0.71612871720777327</v>
      </c>
      <c r="W72" s="3">
        <v>682</v>
      </c>
      <c r="X72" s="17">
        <f t="shared" si="71"/>
        <v>4.4470526864893063E-2</v>
      </c>
      <c r="Y72" s="25">
        <f t="shared" si="24"/>
        <v>0.70574140787913642</v>
      </c>
      <c r="Z72" s="3">
        <v>223</v>
      </c>
      <c r="AA72" s="17">
        <f t="shared" si="71"/>
        <v>2.1278625954198473E-2</v>
      </c>
      <c r="AB72" s="25">
        <f t="shared" si="25"/>
        <v>0.33768899307790279</v>
      </c>
      <c r="AC72" s="3">
        <v>1987</v>
      </c>
      <c r="AD72" s="17">
        <f t="shared" si="71"/>
        <v>0.10438117251523429</v>
      </c>
      <c r="AE72" s="25">
        <f t="shared" si="26"/>
        <v>1.6565154685660282</v>
      </c>
      <c r="AF72" s="3">
        <v>210</v>
      </c>
      <c r="AG72" s="17">
        <f t="shared" si="71"/>
        <v>2.0663190002951883E-2</v>
      </c>
      <c r="AH72" s="25">
        <f t="shared" si="27"/>
        <v>0.32792210553884171</v>
      </c>
      <c r="AI72" s="3">
        <v>1231</v>
      </c>
      <c r="AJ72" s="17">
        <f t="shared" si="71"/>
        <v>0.10179442652774333</v>
      </c>
      <c r="AK72" s="25">
        <f t="shared" si="28"/>
        <v>1.6154641502269425</v>
      </c>
      <c r="AL72" s="3">
        <v>589</v>
      </c>
      <c r="AM72" s="17">
        <f t="shared" si="71"/>
        <v>4.0002716653083401E-2</v>
      </c>
      <c r="AN72" s="25">
        <f t="shared" si="29"/>
        <v>0.63483784789661368</v>
      </c>
      <c r="AO72" s="3">
        <v>1223</v>
      </c>
      <c r="AP72" s="17">
        <f t="shared" si="71"/>
        <v>0.1033550240851855</v>
      </c>
      <c r="AQ72" s="25">
        <f t="shared" si="30"/>
        <v>1.6402306280487167</v>
      </c>
      <c r="AR72" s="3">
        <v>2550</v>
      </c>
      <c r="AS72" s="17">
        <f t="shared" si="71"/>
        <v>0.1443859351112621</v>
      </c>
      <c r="AT72" s="25">
        <f t="shared" si="31"/>
        <v>2.2913857853078707</v>
      </c>
      <c r="AU72" s="3">
        <v>1330</v>
      </c>
      <c r="AV72" s="17">
        <f t="shared" si="71"/>
        <v>0.10038493471205374</v>
      </c>
      <c r="AW72" s="25">
        <f t="shared" si="32"/>
        <v>1.5930957006373745</v>
      </c>
      <c r="AX72" s="3">
        <v>696</v>
      </c>
      <c r="AY72" s="17">
        <f t="shared" si="71"/>
        <v>5.3575552305442233E-2</v>
      </c>
      <c r="AZ72" s="25">
        <f t="shared" si="33"/>
        <v>0.85023696316479513</v>
      </c>
      <c r="BA72" s="3">
        <v>834</v>
      </c>
      <c r="BB72" s="17">
        <f t="shared" si="72"/>
        <v>5.9203520976787112E-2</v>
      </c>
      <c r="BC72" s="25">
        <f t="shared" si="34"/>
        <v>0.93955208519340749</v>
      </c>
      <c r="BD72" s="3">
        <v>435</v>
      </c>
      <c r="BE72" s="17">
        <f t="shared" si="73"/>
        <v>2.9457574321121418E-2</v>
      </c>
      <c r="BF72" s="25">
        <f t="shared" si="35"/>
        <v>0.46748782710070819</v>
      </c>
      <c r="BG72" s="7">
        <v>644</v>
      </c>
      <c r="BH72" s="17">
        <f t="shared" si="74"/>
        <v>5.6097560975609757E-2</v>
      </c>
      <c r="BI72" s="25">
        <f t="shared" si="36"/>
        <v>0.89026090879905595</v>
      </c>
      <c r="BJ72" s="7">
        <f t="shared" ref="BJ72:BJ74" si="103">K72+T72+W72+Z72+Q72</f>
        <v>2147</v>
      </c>
      <c r="BK72" s="17">
        <f t="shared" ref="BK72:BK74" si="104">BJ72/BJ$49</f>
        <v>3.4843149028708678E-2</v>
      </c>
      <c r="BL72" s="25">
        <f t="shared" ref="BL72:BL74" si="105">BK72/$G72</f>
        <v>0.55295618882977582</v>
      </c>
      <c r="BM72" s="7">
        <f t="shared" ref="BM72:BM74" si="106">BG72+AU72+AR72+AX72</f>
        <v>5220</v>
      </c>
      <c r="BN72" s="17">
        <f t="shared" ref="BN72:BN74" si="107">BM72/BM$49</f>
        <v>9.4256152832198764E-2</v>
      </c>
      <c r="BO72" s="25">
        <f t="shared" ref="BO72:BO74" si="108">BN72/$G72</f>
        <v>1.4958327389096242</v>
      </c>
      <c r="BP72" s="7">
        <f t="shared" ref="BP72:BP74" si="109">BA72+AO72+AL72+BD72</f>
        <v>3081</v>
      </c>
      <c r="BQ72" s="17">
        <f t="shared" ref="BQ72:BQ74" si="110">BP72/BP$49</f>
        <v>5.5602678168594682E-2</v>
      </c>
      <c r="BR72" s="25">
        <f t="shared" ref="BR72:BR74" si="111">BQ72/$G72</f>
        <v>0.88240718379105032</v>
      </c>
      <c r="BS72" s="7">
        <f t="shared" ref="BS72:BS74" si="112">AI72+AF72+AC72+N72</f>
        <v>3607</v>
      </c>
      <c r="BT72" s="17">
        <f t="shared" ref="BT72:BT74" si="113">BS72/BS$49</f>
        <v>7.1228278041074247E-2</v>
      </c>
      <c r="BU72" s="25">
        <f t="shared" ref="BU72:BU74" si="114">BT72/$G72</f>
        <v>1.1303833970359056</v>
      </c>
      <c r="BV72" s="15">
        <f t="shared" si="49"/>
        <v>1.4851485148514851E-2</v>
      </c>
      <c r="BW72" s="15">
        <f t="shared" si="50"/>
        <v>1.9148480958493797E-2</v>
      </c>
      <c r="BX72" s="15">
        <f t="shared" si="51"/>
        <v>3.9555377528539958E-2</v>
      </c>
      <c r="BY72" s="15">
        <f t="shared" si="52"/>
        <v>4.5125057140991312E-2</v>
      </c>
      <c r="BZ72" s="15">
        <f t="shared" si="53"/>
        <v>4.4470526864893063E-2</v>
      </c>
      <c r="CA72" s="15">
        <f t="shared" si="101"/>
        <v>2.1278625954198473E-2</v>
      </c>
      <c r="CB72" s="15">
        <f t="shared" si="54"/>
        <v>0.10438117251523429</v>
      </c>
      <c r="CC72" s="15">
        <f t="shared" si="55"/>
        <v>2.0663190002951883E-2</v>
      </c>
      <c r="CD72" s="15">
        <f t="shared" si="56"/>
        <v>0.10179442652774333</v>
      </c>
      <c r="CE72" s="15">
        <f t="shared" si="57"/>
        <v>4.0002716653083401E-2</v>
      </c>
      <c r="CF72" s="15">
        <f t="shared" si="58"/>
        <v>0.1033550240851855</v>
      </c>
      <c r="CG72" s="15">
        <f t="shared" si="59"/>
        <v>0.1443859351112621</v>
      </c>
      <c r="CH72" s="15">
        <f t="shared" si="102"/>
        <v>0.10038493471205374</v>
      </c>
      <c r="CI72" s="15">
        <f t="shared" si="60"/>
        <v>5.3575552305442233E-2</v>
      </c>
      <c r="CJ72" s="15">
        <f t="shared" si="61"/>
        <v>5.9203520976787112E-2</v>
      </c>
      <c r="CK72" s="15">
        <f t="shared" si="62"/>
        <v>2.9457574321121418E-2</v>
      </c>
      <c r="CL72" s="15">
        <f t="shared" si="63"/>
        <v>5.6097560975609757E-2</v>
      </c>
    </row>
    <row r="73" spans="1:90" x14ac:dyDescent="0.3">
      <c r="A73" s="3">
        <v>73</v>
      </c>
      <c r="B73" s="3" t="s">
        <v>31</v>
      </c>
      <c r="C73" s="3" t="s">
        <v>14</v>
      </c>
      <c r="D73" s="6">
        <v>40603</v>
      </c>
      <c r="E73" s="27"/>
      <c r="F73" s="7">
        <v>110638</v>
      </c>
      <c r="G73" s="17">
        <f t="shared" si="71"/>
        <v>0.49602108934727934</v>
      </c>
      <c r="H73" s="17"/>
      <c r="I73" s="17">
        <f t="shared" si="18"/>
        <v>0.66593705185297003</v>
      </c>
      <c r="J73" s="17">
        <f t="shared" si="19"/>
        <v>0.26285224676313784</v>
      </c>
      <c r="K73" s="3">
        <v>2761</v>
      </c>
      <c r="L73" s="17">
        <f t="shared" si="71"/>
        <v>0.26285224676313784</v>
      </c>
      <c r="M73" s="25">
        <f t="shared" si="20"/>
        <v>0.52992151424252654</v>
      </c>
      <c r="N73" s="3">
        <v>2837</v>
      </c>
      <c r="O73" s="17">
        <f t="shared" si="71"/>
        <v>0.30348737697903294</v>
      </c>
      <c r="P73" s="25">
        <f t="shared" si="21"/>
        <v>0.61184369676377259</v>
      </c>
      <c r="Q73" s="3">
        <v>4197</v>
      </c>
      <c r="R73" s="17">
        <f t="shared" si="71"/>
        <v>0.42028840376527138</v>
      </c>
      <c r="S73" s="25">
        <f t="shared" si="22"/>
        <v>0.84731962570046049</v>
      </c>
      <c r="T73" s="3">
        <v>8473</v>
      </c>
      <c r="U73" s="17">
        <f t="shared" si="71"/>
        <v>0.55332070789525245</v>
      </c>
      <c r="V73" s="25">
        <f t="shared" si="23"/>
        <v>1.1155185127781047</v>
      </c>
      <c r="W73" s="3">
        <v>7025</v>
      </c>
      <c r="X73" s="17">
        <f t="shared" si="71"/>
        <v>0.45807250912884717</v>
      </c>
      <c r="Y73" s="25">
        <f t="shared" si="24"/>
        <v>0.92349401863463265</v>
      </c>
      <c r="Z73" s="3">
        <v>4328</v>
      </c>
      <c r="AA73" s="17">
        <f t="shared" si="71"/>
        <v>0.41297709923664122</v>
      </c>
      <c r="AB73" s="25">
        <f t="shared" si="25"/>
        <v>0.83257971910041806</v>
      </c>
      <c r="AC73" s="3">
        <v>11974</v>
      </c>
      <c r="AD73" s="17">
        <f t="shared" si="71"/>
        <v>0.62901870140785876</v>
      </c>
      <c r="AE73" s="25">
        <f t="shared" si="26"/>
        <v>1.2681289463631329</v>
      </c>
      <c r="AF73" s="3">
        <v>2960</v>
      </c>
      <c r="AG73" s="17">
        <f t="shared" si="71"/>
        <v>0.29125258289875039</v>
      </c>
      <c r="AH73" s="25">
        <f t="shared" si="27"/>
        <v>0.58717782197933055</v>
      </c>
      <c r="AI73" s="3">
        <v>6528</v>
      </c>
      <c r="AJ73" s="17">
        <f t="shared" si="71"/>
        <v>0.53981642272388985</v>
      </c>
      <c r="AK73" s="25">
        <f t="shared" si="28"/>
        <v>1.0882932889693084</v>
      </c>
      <c r="AL73" s="3">
        <v>5973</v>
      </c>
      <c r="AM73" s="17">
        <f t="shared" si="71"/>
        <v>0.4056642216788916</v>
      </c>
      <c r="AN73" s="25">
        <f t="shared" si="29"/>
        <v>0.81783664120553923</v>
      </c>
      <c r="AO73" s="3">
        <v>6348</v>
      </c>
      <c r="AP73" s="17">
        <f t="shared" si="71"/>
        <v>0.53646581593847709</v>
      </c>
      <c r="AQ73" s="25">
        <f t="shared" si="30"/>
        <v>1.0815383205670135</v>
      </c>
      <c r="AR73" s="3">
        <v>11676</v>
      </c>
      <c r="AS73" s="17">
        <f t="shared" si="71"/>
        <v>0.66111771700356714</v>
      </c>
      <c r="AT73" s="25">
        <f t="shared" si="31"/>
        <v>1.3328419520902641</v>
      </c>
      <c r="AU73" s="3">
        <v>8823</v>
      </c>
      <c r="AV73" s="17">
        <f t="shared" si="71"/>
        <v>0.66593705185297003</v>
      </c>
      <c r="AW73" s="25">
        <f t="shared" si="32"/>
        <v>1.3425579398837362</v>
      </c>
      <c r="AX73" s="3">
        <v>7294</v>
      </c>
      <c r="AY73" s="17">
        <f t="shared" si="71"/>
        <v>0.56146563005157413</v>
      </c>
      <c r="AZ73" s="25">
        <f t="shared" si="33"/>
        <v>1.1319390286215736</v>
      </c>
      <c r="BA73" s="3">
        <v>7218</v>
      </c>
      <c r="BB73" s="17">
        <f t="shared" si="72"/>
        <v>0.51238730744658201</v>
      </c>
      <c r="BC73" s="25">
        <f t="shared" si="34"/>
        <v>1.0329950045487768</v>
      </c>
      <c r="BD73" s="3">
        <v>6542</v>
      </c>
      <c r="BE73" s="17">
        <f t="shared" si="73"/>
        <v>0.44301483036500305</v>
      </c>
      <c r="BF73" s="25">
        <f t="shared" si="35"/>
        <v>0.89313708606215125</v>
      </c>
      <c r="BG73" s="7">
        <v>5681</v>
      </c>
      <c r="BH73" s="17">
        <f t="shared" si="74"/>
        <v>0.49486062717770035</v>
      </c>
      <c r="BI73" s="25">
        <f t="shared" si="36"/>
        <v>0.99766045800369885</v>
      </c>
      <c r="BJ73" s="7">
        <f t="shared" si="103"/>
        <v>26784</v>
      </c>
      <c r="BK73" s="17">
        <f t="shared" si="104"/>
        <v>0.43467112416624742</v>
      </c>
      <c r="BL73" s="25">
        <f t="shared" si="105"/>
        <v>0.87631581297931682</v>
      </c>
      <c r="BM73" s="7">
        <f t="shared" si="106"/>
        <v>33474</v>
      </c>
      <c r="BN73" s="17">
        <f t="shared" si="107"/>
        <v>0.60443112258716891</v>
      </c>
      <c r="BO73" s="25">
        <f t="shared" si="108"/>
        <v>1.2185593225129756</v>
      </c>
      <c r="BP73" s="7">
        <f t="shared" si="109"/>
        <v>26081</v>
      </c>
      <c r="BQ73" s="17">
        <f t="shared" si="110"/>
        <v>0.47068271642814602</v>
      </c>
      <c r="BR73" s="25">
        <f t="shared" si="111"/>
        <v>0.94891674272866822</v>
      </c>
      <c r="BS73" s="7">
        <f t="shared" si="112"/>
        <v>24299</v>
      </c>
      <c r="BT73" s="17">
        <f t="shared" si="113"/>
        <v>0.4798380726698262</v>
      </c>
      <c r="BU73" s="25">
        <f t="shared" si="114"/>
        <v>0.96737433745256962</v>
      </c>
      <c r="BV73" s="15">
        <f t="shared" si="49"/>
        <v>0.26285224676313784</v>
      </c>
      <c r="BW73" s="15">
        <f t="shared" si="50"/>
        <v>0.30348737697903294</v>
      </c>
      <c r="BX73" s="15">
        <f t="shared" si="51"/>
        <v>0.42028840376527138</v>
      </c>
      <c r="BY73" s="15">
        <f t="shared" si="52"/>
        <v>0.55332070789525245</v>
      </c>
      <c r="BZ73" s="15">
        <f t="shared" si="53"/>
        <v>0.45807250912884717</v>
      </c>
      <c r="CA73" s="15">
        <f t="shared" si="101"/>
        <v>0.41297709923664122</v>
      </c>
      <c r="CB73" s="15">
        <f t="shared" si="54"/>
        <v>0.62901870140785876</v>
      </c>
      <c r="CC73" s="15">
        <f t="shared" si="55"/>
        <v>0.29125258289875039</v>
      </c>
      <c r="CD73" s="15">
        <f t="shared" si="56"/>
        <v>0.53981642272388985</v>
      </c>
      <c r="CE73" s="15">
        <f t="shared" si="57"/>
        <v>0.4056642216788916</v>
      </c>
      <c r="CF73" s="15">
        <f t="shared" si="58"/>
        <v>0.53646581593847709</v>
      </c>
      <c r="CG73" s="15">
        <f t="shared" si="59"/>
        <v>0.66111771700356714</v>
      </c>
      <c r="CH73" s="15">
        <f t="shared" si="102"/>
        <v>0.66593705185297003</v>
      </c>
      <c r="CI73" s="15">
        <f t="shared" si="60"/>
        <v>0.56146563005157413</v>
      </c>
      <c r="CJ73" s="15">
        <f t="shared" si="61"/>
        <v>0.51238730744658201</v>
      </c>
      <c r="CK73" s="15">
        <f t="shared" si="62"/>
        <v>0.44301483036500305</v>
      </c>
      <c r="CL73" s="15">
        <f t="shared" si="63"/>
        <v>0.49486062717770035</v>
      </c>
    </row>
    <row r="74" spans="1:90" x14ac:dyDescent="0.3">
      <c r="A74" s="3">
        <v>74</v>
      </c>
      <c r="B74" s="3" t="s">
        <v>32</v>
      </c>
      <c r="C74" s="3" t="s">
        <v>14</v>
      </c>
      <c r="D74" s="6">
        <v>40603</v>
      </c>
      <c r="E74" s="27"/>
      <c r="F74" s="7">
        <v>66844</v>
      </c>
      <c r="G74" s="17">
        <f t="shared" si="71"/>
        <v>0.29968034216389972</v>
      </c>
      <c r="H74" s="17"/>
      <c r="I74" s="17">
        <f t="shared" si="18"/>
        <v>0.4361195734958111</v>
      </c>
      <c r="J74" s="17">
        <f t="shared" si="19"/>
        <v>0.15395504218334183</v>
      </c>
      <c r="K74" s="3">
        <v>4581</v>
      </c>
      <c r="L74" s="17">
        <f t="shared" si="71"/>
        <v>0.4361195734958111</v>
      </c>
      <c r="M74" s="25">
        <f t="shared" si="20"/>
        <v>1.4552825532256324</v>
      </c>
      <c r="N74" s="3">
        <v>3864</v>
      </c>
      <c r="O74" s="17">
        <f t="shared" si="71"/>
        <v>0.41335044929396664</v>
      </c>
      <c r="P74" s="25">
        <f t="shared" si="21"/>
        <v>1.3793045159695494</v>
      </c>
      <c r="Q74" s="3">
        <v>3837</v>
      </c>
      <c r="R74" s="17">
        <f t="shared" si="71"/>
        <v>0.38423793310634891</v>
      </c>
      <c r="S74" s="25">
        <f t="shared" si="22"/>
        <v>1.2821592845626268</v>
      </c>
      <c r="T74" s="3">
        <v>4647</v>
      </c>
      <c r="U74" s="17">
        <f t="shared" si="71"/>
        <v>0.30346764187291841</v>
      </c>
      <c r="V74" s="25">
        <f t="shared" si="23"/>
        <v>1.0126377982675532</v>
      </c>
      <c r="W74" s="3">
        <v>4975</v>
      </c>
      <c r="X74" s="17">
        <f t="shared" si="71"/>
        <v>0.3244001043296818</v>
      </c>
      <c r="Y74" s="25">
        <f t="shared" si="24"/>
        <v>1.0824870993782518</v>
      </c>
      <c r="Z74" s="3">
        <v>3687</v>
      </c>
      <c r="AA74" s="17">
        <f t="shared" si="71"/>
        <v>0.35181297709923665</v>
      </c>
      <c r="AB74" s="25">
        <f t="shared" si="25"/>
        <v>1.1739608095709688</v>
      </c>
      <c r="AC74" s="3">
        <v>4424</v>
      </c>
      <c r="AD74" s="17">
        <f t="shared" si="71"/>
        <v>0.2324017650766968</v>
      </c>
      <c r="AE74" s="25">
        <f t="shared" si="26"/>
        <v>0.77549886455212591</v>
      </c>
      <c r="AF74" s="3">
        <v>3917</v>
      </c>
      <c r="AG74" s="17">
        <f t="shared" si="71"/>
        <v>0.38541769162648826</v>
      </c>
      <c r="AH74" s="25">
        <f t="shared" si="27"/>
        <v>1.2860960076443635</v>
      </c>
      <c r="AI74" s="3">
        <v>2874</v>
      </c>
      <c r="AJ74" s="17">
        <f t="shared" si="71"/>
        <v>0.23765814934259488</v>
      </c>
      <c r="AK74" s="25">
        <f t="shared" si="28"/>
        <v>0.79303883473483239</v>
      </c>
      <c r="AL74" s="3">
        <v>5153</v>
      </c>
      <c r="AM74" s="17">
        <f t="shared" si="71"/>
        <v>0.34997283346916597</v>
      </c>
      <c r="AN74" s="25">
        <f t="shared" si="29"/>
        <v>1.1678204547622963</v>
      </c>
      <c r="AO74" s="3">
        <v>2945</v>
      </c>
      <c r="AP74" s="17">
        <f t="shared" si="71"/>
        <v>0.2488802501478915</v>
      </c>
      <c r="AQ74" s="25">
        <f t="shared" si="30"/>
        <v>0.83048573807278669</v>
      </c>
      <c r="AR74" s="3">
        <v>2719</v>
      </c>
      <c r="AS74" s="17">
        <f t="shared" si="71"/>
        <v>0.15395504218334183</v>
      </c>
      <c r="AT74" s="25">
        <f t="shared" si="31"/>
        <v>0.51373086760272546</v>
      </c>
      <c r="AU74" s="3">
        <v>2342</v>
      </c>
      <c r="AV74" s="17">
        <f t="shared" si="71"/>
        <v>0.176768057966639</v>
      </c>
      <c r="AW74" s="25">
        <f t="shared" si="32"/>
        <v>0.58985536618869006</v>
      </c>
      <c r="AX74" s="3">
        <v>3818</v>
      </c>
      <c r="AY74" s="17">
        <f t="shared" si="71"/>
        <v>0.29389577399738281</v>
      </c>
      <c r="AZ74" s="25">
        <f t="shared" si="33"/>
        <v>0.98069753883505228</v>
      </c>
      <c r="BA74" s="3">
        <v>3530</v>
      </c>
      <c r="BB74" s="17">
        <f t="shared" si="72"/>
        <v>0.25058564634059771</v>
      </c>
      <c r="BC74" s="25">
        <f t="shared" si="34"/>
        <v>0.83617645565670318</v>
      </c>
      <c r="BD74" s="3">
        <v>5935</v>
      </c>
      <c r="BE74" s="17">
        <f t="shared" si="73"/>
        <v>0.40190966343874857</v>
      </c>
      <c r="BF74" s="25">
        <f t="shared" si="35"/>
        <v>1.3411278849212542</v>
      </c>
      <c r="BG74" s="7">
        <v>3596</v>
      </c>
      <c r="BH74" s="17">
        <f t="shared" si="74"/>
        <v>0.31324041811846692</v>
      </c>
      <c r="BI74" s="25">
        <f t="shared" si="36"/>
        <v>1.0452484666049633</v>
      </c>
      <c r="BJ74" s="7">
        <f t="shared" si="103"/>
        <v>21727</v>
      </c>
      <c r="BK74" s="17">
        <f t="shared" si="104"/>
        <v>0.3526022817637417</v>
      </c>
      <c r="BL74" s="25">
        <f t="shared" si="105"/>
        <v>1.1765946315254077</v>
      </c>
      <c r="BM74" s="7">
        <f t="shared" si="106"/>
        <v>12475</v>
      </c>
      <c r="BN74" s="17">
        <f t="shared" si="107"/>
        <v>0.22525775988154784</v>
      </c>
      <c r="BO74" s="25">
        <f t="shared" si="108"/>
        <v>0.7516601130892695</v>
      </c>
      <c r="BP74" s="7">
        <f t="shared" si="109"/>
        <v>17563</v>
      </c>
      <c r="BQ74" s="17">
        <f t="shared" si="110"/>
        <v>0.31695872660663044</v>
      </c>
      <c r="BR74" s="25">
        <f t="shared" si="111"/>
        <v>1.0576560488351314</v>
      </c>
      <c r="BS74" s="7">
        <f t="shared" si="112"/>
        <v>15079</v>
      </c>
      <c r="BT74" s="17">
        <f t="shared" si="113"/>
        <v>0.29776856240126381</v>
      </c>
      <c r="BU74" s="25">
        <f t="shared" si="114"/>
        <v>0.99362060337748037</v>
      </c>
      <c r="BV74" s="15">
        <f t="shared" si="49"/>
        <v>0.4361195734958111</v>
      </c>
      <c r="BW74" s="15">
        <f t="shared" si="50"/>
        <v>0.41335044929396664</v>
      </c>
      <c r="BX74" s="15">
        <f t="shared" si="51"/>
        <v>0.38423793310634891</v>
      </c>
      <c r="BY74" s="15">
        <f t="shared" si="52"/>
        <v>0.30346764187291841</v>
      </c>
      <c r="BZ74" s="15">
        <f t="shared" si="53"/>
        <v>0.3244001043296818</v>
      </c>
      <c r="CA74" s="15">
        <f t="shared" si="101"/>
        <v>0.35181297709923665</v>
      </c>
      <c r="CB74" s="15">
        <f t="shared" si="54"/>
        <v>0.2324017650766968</v>
      </c>
      <c r="CC74" s="15">
        <f t="shared" si="55"/>
        <v>0.38541769162648826</v>
      </c>
      <c r="CD74" s="15">
        <f t="shared" si="56"/>
        <v>0.23765814934259488</v>
      </c>
      <c r="CE74" s="15">
        <f t="shared" si="57"/>
        <v>0.34997283346916597</v>
      </c>
      <c r="CF74" s="15">
        <f t="shared" si="58"/>
        <v>0.2488802501478915</v>
      </c>
      <c r="CG74" s="15">
        <f t="shared" si="59"/>
        <v>0.15395504218334183</v>
      </c>
      <c r="CH74" s="15">
        <f t="shared" si="102"/>
        <v>0.176768057966639</v>
      </c>
      <c r="CI74" s="15">
        <f t="shared" si="60"/>
        <v>0.29389577399738281</v>
      </c>
      <c r="CJ74" s="15">
        <f t="shared" si="61"/>
        <v>0.25058564634059771</v>
      </c>
      <c r="CK74" s="15">
        <f t="shared" si="62"/>
        <v>0.40190966343874857</v>
      </c>
      <c r="CL74" s="15">
        <f t="shared" si="63"/>
        <v>0.31324041811846692</v>
      </c>
    </row>
    <row r="75" spans="1:90" x14ac:dyDescent="0.3">
      <c r="A75" s="3">
        <v>75</v>
      </c>
      <c r="B75" s="3" t="s">
        <v>33</v>
      </c>
      <c r="C75" s="3" t="s">
        <v>14</v>
      </c>
      <c r="D75" s="6">
        <v>40603</v>
      </c>
      <c r="E75" s="27"/>
      <c r="F75" s="7">
        <v>29838</v>
      </c>
      <c r="G75" s="17">
        <f t="shared" si="71"/>
        <v>0.13377209696437137</v>
      </c>
      <c r="H75" s="17"/>
      <c r="I75" s="17">
        <f t="shared" si="18"/>
        <v>0.29804191675686315</v>
      </c>
      <c r="J75" s="17">
        <f t="shared" si="19"/>
        <v>2.5005253204454719E-2</v>
      </c>
      <c r="K75" s="3">
        <v>2986</v>
      </c>
      <c r="L75" s="17">
        <f t="shared" si="71"/>
        <v>0.28427265803503426</v>
      </c>
      <c r="M75" s="25">
        <f t="shared" si="20"/>
        <v>2.1250519688776874</v>
      </c>
      <c r="N75" s="3">
        <v>2431</v>
      </c>
      <c r="O75" s="17">
        <f t="shared" si="71"/>
        <v>0.26005562687205819</v>
      </c>
      <c r="P75" s="25">
        <f t="shared" si="21"/>
        <v>1.9440199621100427</v>
      </c>
      <c r="Q75" s="3">
        <v>1496</v>
      </c>
      <c r="R75" s="17">
        <f t="shared" si="71"/>
        <v>0.14980973362707792</v>
      </c>
      <c r="S75" s="25">
        <f t="shared" si="22"/>
        <v>1.1198877570632535</v>
      </c>
      <c r="T75" s="3">
        <v>1400</v>
      </c>
      <c r="U75" s="17">
        <f t="shared" si="71"/>
        <v>9.1425586103310919E-2</v>
      </c>
      <c r="V75" s="25">
        <f t="shared" si="23"/>
        <v>0.68344287170485973</v>
      </c>
      <c r="W75" s="3">
        <v>2599</v>
      </c>
      <c r="X75" s="17">
        <f t="shared" si="71"/>
        <v>0.16947052686489306</v>
      </c>
      <c r="Y75" s="25">
        <f t="shared" si="24"/>
        <v>1.2668600605852023</v>
      </c>
      <c r="Z75" s="3">
        <v>2211</v>
      </c>
      <c r="AA75" s="17">
        <f t="shared" si="71"/>
        <v>0.2109732824427481</v>
      </c>
      <c r="AB75" s="25">
        <f t="shared" si="25"/>
        <v>1.5771097802177563</v>
      </c>
      <c r="AC75" s="3">
        <v>476</v>
      </c>
      <c r="AD75" s="17">
        <f t="shared" si="71"/>
        <v>2.5005253204454719E-2</v>
      </c>
      <c r="AE75" s="25">
        <f t="shared" si="26"/>
        <v>0.18692428220748139</v>
      </c>
      <c r="AF75" s="3">
        <v>3029</v>
      </c>
      <c r="AG75" s="17">
        <f t="shared" si="71"/>
        <v>0.29804191675686315</v>
      </c>
      <c r="AH75" s="25">
        <f t="shared" si="27"/>
        <v>2.2279826923565618</v>
      </c>
      <c r="AI75" s="3">
        <v>1351</v>
      </c>
      <c r="AJ75" s="17">
        <f t="shared" si="71"/>
        <v>0.11171752253369718</v>
      </c>
      <c r="AK75" s="25">
        <f t="shared" si="28"/>
        <v>0.83513322336160911</v>
      </c>
      <c r="AL75" s="3">
        <v>2918</v>
      </c>
      <c r="AM75" s="17">
        <f t="shared" si="71"/>
        <v>0.19817984243412115</v>
      </c>
      <c r="AN75" s="25">
        <f t="shared" si="29"/>
        <v>1.4814736924315692</v>
      </c>
      <c r="AO75" s="3">
        <v>1082</v>
      </c>
      <c r="AP75" s="17">
        <f t="shared" si="71"/>
        <v>9.1439195470294943E-2</v>
      </c>
      <c r="AQ75" s="25">
        <f t="shared" si="30"/>
        <v>0.68354460717356258</v>
      </c>
      <c r="AR75" s="3">
        <v>533</v>
      </c>
      <c r="AS75" s="17">
        <f t="shared" si="71"/>
        <v>3.0179491535020666E-2</v>
      </c>
      <c r="AT75" s="25">
        <f t="shared" si="31"/>
        <v>0.22560378599027733</v>
      </c>
      <c r="AU75" s="3">
        <v>622</v>
      </c>
      <c r="AV75" s="17">
        <f t="shared" si="71"/>
        <v>4.6946939391652197E-2</v>
      </c>
      <c r="AW75" s="25">
        <f t="shared" si="32"/>
        <v>0.35094717401459263</v>
      </c>
      <c r="AX75" s="3">
        <v>1097</v>
      </c>
      <c r="AY75" s="17">
        <f t="shared" si="71"/>
        <v>8.4443075975675463E-2</v>
      </c>
      <c r="AZ75" s="25">
        <f t="shared" si="33"/>
        <v>0.6312458120333263</v>
      </c>
      <c r="BA75" s="3">
        <v>2383</v>
      </c>
      <c r="BB75" s="17">
        <f t="shared" si="72"/>
        <v>0.16916305813870944</v>
      </c>
      <c r="BC75" s="25">
        <f t="shared" si="34"/>
        <v>1.2645616087169811</v>
      </c>
      <c r="BD75" s="3">
        <v>1754</v>
      </c>
      <c r="BE75" s="17">
        <f t="shared" si="73"/>
        <v>0.11877835714769418</v>
      </c>
      <c r="BF75" s="25">
        <f t="shared" si="35"/>
        <v>0.88791578993733944</v>
      </c>
      <c r="BG75" s="7">
        <v>1470</v>
      </c>
      <c r="BH75" s="17">
        <f t="shared" si="74"/>
        <v>0.12804878048780488</v>
      </c>
      <c r="BI75" s="25">
        <f t="shared" si="36"/>
        <v>0.95721591717224241</v>
      </c>
      <c r="BJ75" s="7">
        <f t="shared" ref="BJ75" si="115">K75+T75+W75+Z75+Q75</f>
        <v>10692</v>
      </c>
      <c r="BK75" s="17">
        <f t="shared" ref="BK75" si="116">BJ75/BJ$49</f>
        <v>0.17351790843733264</v>
      </c>
      <c r="BL75" s="25">
        <f t="shared" ref="BL75" si="117">BK75/$G75</f>
        <v>1.2971158587993661</v>
      </c>
      <c r="BM75" s="7">
        <f t="shared" ref="BM75" si="118">BG75+AU75+AR75+AX75</f>
        <v>3722</v>
      </c>
      <c r="BN75" s="17">
        <f t="shared" ref="BN75" si="119">BM75/BM$49</f>
        <v>6.7207164912153991E-2</v>
      </c>
      <c r="BO75" s="25">
        <f t="shared" ref="BO75" si="120">BN75/$G75</f>
        <v>0.50240047391986264</v>
      </c>
      <c r="BP75" s="7">
        <f t="shared" ref="BP75" si="121">BA75+AO75+AL75+BD75</f>
        <v>8137</v>
      </c>
      <c r="BQ75" s="17">
        <f t="shared" ref="BQ75" si="122">BP75/BP$49</f>
        <v>0.14684809875295518</v>
      </c>
      <c r="BR75" s="25">
        <f t="shared" ref="BR75" si="123">BQ75/$G75</f>
        <v>1.0977483502562306</v>
      </c>
      <c r="BS75" s="7">
        <f t="shared" ref="BS75" si="124">AI75+AF75+AC75+N75</f>
        <v>7287</v>
      </c>
      <c r="BT75" s="17">
        <f t="shared" ref="BT75" si="125">BS75/BS$49</f>
        <v>0.14389810426540284</v>
      </c>
      <c r="BU75" s="25">
        <f t="shared" ref="BU75" si="126">BT75/$G75</f>
        <v>1.0756959600007496</v>
      </c>
      <c r="BV75" s="15">
        <f t="shared" si="49"/>
        <v>0.28427265803503426</v>
      </c>
      <c r="BW75" s="15">
        <f t="shared" si="50"/>
        <v>0.26005562687205819</v>
      </c>
      <c r="BX75" s="15">
        <f t="shared" si="51"/>
        <v>0.14980973362707792</v>
      </c>
      <c r="BY75" s="15">
        <f t="shared" si="52"/>
        <v>9.1425586103310919E-2</v>
      </c>
      <c r="BZ75" s="15">
        <f t="shared" si="53"/>
        <v>0.16947052686489306</v>
      </c>
      <c r="CA75" s="15">
        <f t="shared" si="101"/>
        <v>0.2109732824427481</v>
      </c>
      <c r="CB75" s="15">
        <f t="shared" si="54"/>
        <v>2.5005253204454719E-2</v>
      </c>
      <c r="CC75" s="15">
        <f t="shared" si="55"/>
        <v>0.29804191675686315</v>
      </c>
      <c r="CD75" s="15">
        <f t="shared" si="56"/>
        <v>0.11171752253369718</v>
      </c>
      <c r="CE75" s="15">
        <f t="shared" si="57"/>
        <v>0.19817984243412115</v>
      </c>
      <c r="CF75" s="15">
        <f t="shared" si="58"/>
        <v>9.1439195470294943E-2</v>
      </c>
      <c r="CG75" s="15">
        <f t="shared" si="59"/>
        <v>3.0179491535020666E-2</v>
      </c>
      <c r="CH75" s="15">
        <f t="shared" si="102"/>
        <v>4.6946939391652197E-2</v>
      </c>
      <c r="CI75" s="15">
        <f t="shared" si="60"/>
        <v>8.4443075975675463E-2</v>
      </c>
      <c r="CJ75" s="15">
        <f t="shared" si="61"/>
        <v>0.16916305813870944</v>
      </c>
      <c r="CK75" s="15">
        <f t="shared" si="62"/>
        <v>0.11877835714769418</v>
      </c>
      <c r="CL75" s="15">
        <f t="shared" si="63"/>
        <v>0.12804878048780488</v>
      </c>
    </row>
    <row r="76" spans="1:90" x14ac:dyDescent="0.3">
      <c r="A76" s="3">
        <v>76</v>
      </c>
      <c r="B76" s="3" t="s">
        <v>302</v>
      </c>
      <c r="C76" s="3" t="s">
        <v>14</v>
      </c>
      <c r="D76" s="6">
        <v>40603</v>
      </c>
      <c r="E76" s="27"/>
      <c r="F76" s="18">
        <v>4.5999999999999996</v>
      </c>
      <c r="I76" s="17"/>
      <c r="J76" s="17"/>
      <c r="K76" s="3">
        <v>5.6</v>
      </c>
      <c r="M76" s="25"/>
      <c r="N76" s="3">
        <v>5.5</v>
      </c>
      <c r="P76" s="25"/>
      <c r="Q76" s="3">
        <v>4.9000000000000004</v>
      </c>
      <c r="S76" s="25"/>
      <c r="T76" s="3">
        <v>4.5</v>
      </c>
      <c r="V76" s="25"/>
      <c r="W76" s="3">
        <v>4.8</v>
      </c>
      <c r="Y76" s="25"/>
      <c r="Z76" s="3">
        <v>5.2</v>
      </c>
      <c r="AB76" s="25"/>
      <c r="AC76" s="3">
        <v>3.9</v>
      </c>
      <c r="AE76" s="25"/>
      <c r="AF76" s="3">
        <v>5.6</v>
      </c>
      <c r="AH76" s="25"/>
      <c r="AI76" s="3">
        <v>4.3</v>
      </c>
      <c r="AK76" s="25"/>
      <c r="AL76" s="3">
        <v>5</v>
      </c>
      <c r="AN76" s="25"/>
      <c r="AO76" s="3">
        <v>4.2</v>
      </c>
      <c r="AQ76" s="25"/>
      <c r="AR76" s="3">
        <v>3.7</v>
      </c>
      <c r="AT76" s="25"/>
      <c r="AU76" s="3">
        <v>3.9</v>
      </c>
      <c r="AW76" s="25"/>
      <c r="AX76" s="3">
        <v>4.4000000000000004</v>
      </c>
      <c r="AZ76" s="25"/>
      <c r="BA76" s="3">
        <v>4.7</v>
      </c>
      <c r="BC76" s="25"/>
      <c r="BD76" s="3">
        <v>4.8</v>
      </c>
      <c r="BF76" s="25"/>
      <c r="BG76" s="18">
        <v>4.5999999999999996</v>
      </c>
      <c r="BI76" s="25"/>
      <c r="BJ76" s="29">
        <f>((K76*K$328)+(T76*T$328)+(W76*W$328)+(Z76*Z$328)+(Q76*Q$328))/BJ$328</f>
        <v>4.9456497123963947</v>
      </c>
      <c r="BK76" s="29"/>
      <c r="BL76" s="25">
        <f>BJ76/$F76</f>
        <v>1.0751412418253032</v>
      </c>
      <c r="BM76" s="29">
        <f>((BG76*BG$328)+(AU76*AU$328)+(AR76*AR$328)+(AX76*AX$328))/BM$328</f>
        <v>4.0943162758856753</v>
      </c>
      <c r="BN76" s="29"/>
      <c r="BO76" s="25">
        <f>BM76/$F76</f>
        <v>0.8900687556273208</v>
      </c>
      <c r="BP76" s="29">
        <f>((BA76*BA$328)+(AO76*AO$328)+(AL76*AL$328)+(BD76*BD$328))/BP$328</f>
        <v>4.6893766849113634</v>
      </c>
      <c r="BQ76" s="29"/>
      <c r="BR76" s="25">
        <f>BP76/$F76</f>
        <v>1.0194297141111661</v>
      </c>
      <c r="BS76" s="29">
        <f>((AI76*AI$328)+(AF76*AF$328)+(AC76*AC$328)+(N76*N$328))/BS$328</f>
        <v>4.6364517511975993</v>
      </c>
      <c r="BT76" s="25"/>
      <c r="BU76" s="25">
        <f>BS76/$F76</f>
        <v>1.0079242937386086</v>
      </c>
      <c r="BV76" s="15"/>
      <c r="BW76" s="15"/>
      <c r="BX76" s="15"/>
      <c r="BY76" s="15"/>
      <c r="BZ76" s="15"/>
      <c r="CA76" s="15"/>
      <c r="CB76" s="15"/>
      <c r="CC76" s="15"/>
      <c r="CD76" s="15"/>
      <c r="CE76" s="15"/>
      <c r="CF76" s="15"/>
      <c r="CG76" s="15"/>
      <c r="CH76" s="15"/>
      <c r="CI76" s="15"/>
      <c r="CJ76" s="15"/>
      <c r="CK76" s="15"/>
      <c r="CL76" s="15"/>
    </row>
    <row r="77" spans="1:90" x14ac:dyDescent="0.3">
      <c r="A77" s="3">
        <v>77</v>
      </c>
      <c r="D77" s="6"/>
      <c r="E77" s="27"/>
      <c r="F77" s="18"/>
      <c r="I77" s="17"/>
      <c r="J77" s="17"/>
      <c r="M77" s="25"/>
      <c r="P77" s="25"/>
      <c r="S77" s="25"/>
      <c r="V77" s="25"/>
      <c r="Y77" s="25"/>
      <c r="AB77" s="25"/>
      <c r="AE77" s="25"/>
      <c r="AH77" s="25"/>
      <c r="AK77" s="25"/>
      <c r="AN77" s="25"/>
      <c r="AQ77" s="25"/>
      <c r="AT77" s="25"/>
      <c r="AW77" s="25"/>
      <c r="AZ77" s="25"/>
      <c r="BC77" s="25"/>
      <c r="BF77" s="25"/>
      <c r="BG77" s="18"/>
      <c r="BI77" s="25"/>
      <c r="BJ77" s="25"/>
      <c r="BK77" s="25"/>
      <c r="BL77" s="25"/>
      <c r="BM77" s="25"/>
      <c r="BN77" s="25"/>
      <c r="BO77" s="25"/>
      <c r="BP77" s="25"/>
      <c r="BQ77" s="25"/>
      <c r="BR77" s="25"/>
      <c r="BS77" s="25"/>
      <c r="BT77" s="25"/>
      <c r="BU77" s="25"/>
      <c r="BV77" s="15"/>
      <c r="BW77" s="15"/>
      <c r="BX77" s="15"/>
      <c r="BY77" s="15"/>
      <c r="BZ77" s="15"/>
      <c r="CA77" s="15"/>
      <c r="CB77" s="15"/>
      <c r="CC77" s="15"/>
      <c r="CD77" s="15"/>
      <c r="CE77" s="15"/>
      <c r="CF77" s="15"/>
      <c r="CG77" s="15"/>
      <c r="CH77" s="15"/>
      <c r="CI77" s="15"/>
      <c r="CJ77" s="15"/>
      <c r="CK77" s="15"/>
      <c r="CL77" s="15"/>
    </row>
    <row r="78" spans="1:90" x14ac:dyDescent="0.3">
      <c r="A78" s="3">
        <v>78</v>
      </c>
      <c r="D78" s="6"/>
      <c r="E78" s="27"/>
      <c r="F78" s="18"/>
      <c r="I78" s="17"/>
      <c r="J78" s="17"/>
      <c r="M78" s="25"/>
      <c r="P78" s="25"/>
      <c r="S78" s="25"/>
      <c r="V78" s="25"/>
      <c r="Y78" s="25"/>
      <c r="AB78" s="25"/>
      <c r="AE78" s="25"/>
      <c r="AH78" s="25"/>
      <c r="AK78" s="25"/>
      <c r="AN78" s="25"/>
      <c r="AQ78" s="25"/>
      <c r="AT78" s="25"/>
      <c r="AW78" s="25"/>
      <c r="AZ78" s="25"/>
      <c r="BC78" s="25"/>
      <c r="BF78" s="25"/>
      <c r="BG78" s="18"/>
      <c r="BI78" s="25"/>
      <c r="BJ78" s="25"/>
      <c r="BK78" s="25"/>
      <c r="BL78" s="25"/>
      <c r="BM78" s="25"/>
      <c r="BN78" s="25"/>
      <c r="BO78" s="25"/>
      <c r="BP78" s="25"/>
      <c r="BQ78" s="25"/>
      <c r="BR78" s="25"/>
      <c r="BS78" s="25"/>
      <c r="BT78" s="25"/>
      <c r="BU78" s="25"/>
      <c r="BV78" s="15"/>
      <c r="BW78" s="15"/>
      <c r="BX78" s="15"/>
      <c r="BY78" s="15"/>
      <c r="BZ78" s="15"/>
      <c r="CA78" s="15"/>
      <c r="CB78" s="15"/>
      <c r="CC78" s="15"/>
      <c r="CD78" s="15"/>
      <c r="CE78" s="15"/>
      <c r="CF78" s="15"/>
      <c r="CG78" s="15"/>
      <c r="CH78" s="15"/>
      <c r="CI78" s="15"/>
      <c r="CJ78" s="15"/>
      <c r="CK78" s="15"/>
      <c r="CL78" s="15"/>
    </row>
    <row r="79" spans="1:90" x14ac:dyDescent="0.3">
      <c r="A79" s="3">
        <v>79</v>
      </c>
      <c r="D79" s="6"/>
      <c r="E79" s="27"/>
      <c r="F79" s="18"/>
      <c r="I79" s="17"/>
      <c r="J79" s="17"/>
      <c r="M79" s="25"/>
      <c r="P79" s="25"/>
      <c r="S79" s="25"/>
      <c r="V79" s="25"/>
      <c r="Y79" s="25"/>
      <c r="AB79" s="25"/>
      <c r="AE79" s="25"/>
      <c r="AH79" s="25"/>
      <c r="AK79" s="25"/>
      <c r="AN79" s="25"/>
      <c r="AQ79" s="25"/>
      <c r="AT79" s="25"/>
      <c r="AW79" s="25"/>
      <c r="AZ79" s="25"/>
      <c r="BC79" s="25"/>
      <c r="BF79" s="25"/>
      <c r="BG79" s="18"/>
      <c r="BI79" s="25"/>
      <c r="BJ79" s="25"/>
      <c r="BK79" s="25"/>
      <c r="BL79" s="25"/>
      <c r="BM79" s="25"/>
      <c r="BN79" s="25"/>
      <c r="BO79" s="25"/>
      <c r="BP79" s="25"/>
      <c r="BQ79" s="25"/>
      <c r="BR79" s="25"/>
      <c r="BS79" s="25"/>
      <c r="BT79" s="25"/>
      <c r="BU79" s="25"/>
      <c r="BV79" s="15"/>
      <c r="BW79" s="15"/>
      <c r="BX79" s="15"/>
      <c r="BY79" s="15"/>
      <c r="BZ79" s="15"/>
      <c r="CA79" s="15"/>
      <c r="CB79" s="15"/>
      <c r="CC79" s="15"/>
      <c r="CD79" s="15"/>
      <c r="CE79" s="15"/>
      <c r="CF79" s="15"/>
      <c r="CG79" s="15"/>
      <c r="CH79" s="15"/>
      <c r="CI79" s="15"/>
      <c r="CJ79" s="15"/>
      <c r="CK79" s="15"/>
      <c r="CL79" s="15"/>
    </row>
    <row r="80" spans="1:90" x14ac:dyDescent="0.3">
      <c r="A80" s="3">
        <v>80</v>
      </c>
      <c r="D80" s="6"/>
      <c r="E80" s="27"/>
      <c r="F80" s="18"/>
      <c r="I80" s="17"/>
      <c r="J80" s="17"/>
      <c r="M80" s="25"/>
      <c r="P80" s="25"/>
      <c r="S80" s="25"/>
      <c r="V80" s="25"/>
      <c r="Y80" s="25"/>
      <c r="AB80" s="25"/>
      <c r="AE80" s="25"/>
      <c r="AH80" s="25"/>
      <c r="AK80" s="25"/>
      <c r="AN80" s="25"/>
      <c r="AQ80" s="25"/>
      <c r="AT80" s="25"/>
      <c r="AW80" s="25"/>
      <c r="AZ80" s="25"/>
      <c r="BC80" s="25"/>
      <c r="BF80" s="25"/>
      <c r="BG80" s="18"/>
      <c r="BI80" s="25"/>
      <c r="BJ80" s="25"/>
      <c r="BK80" s="25"/>
      <c r="BL80" s="25"/>
      <c r="BM80" s="25"/>
      <c r="BN80" s="25"/>
      <c r="BO80" s="25"/>
      <c r="BP80" s="25"/>
      <c r="BQ80" s="25"/>
      <c r="BR80" s="25"/>
      <c r="BS80" s="25"/>
      <c r="BT80" s="25"/>
      <c r="BU80" s="25"/>
      <c r="BV80" s="15"/>
      <c r="BW80" s="15"/>
      <c r="BX80" s="15"/>
      <c r="BY80" s="15"/>
      <c r="BZ80" s="15"/>
      <c r="CA80" s="15"/>
      <c r="CB80" s="15"/>
      <c r="CC80" s="15"/>
      <c r="CD80" s="15"/>
      <c r="CE80" s="15"/>
      <c r="CF80" s="15"/>
      <c r="CG80" s="15"/>
      <c r="CH80" s="15"/>
      <c r="CI80" s="15"/>
      <c r="CJ80" s="15"/>
      <c r="CK80" s="15"/>
      <c r="CL80" s="15"/>
    </row>
    <row r="81" spans="1:90" x14ac:dyDescent="0.3">
      <c r="A81" s="3">
        <v>81</v>
      </c>
      <c r="D81" s="6"/>
      <c r="E81" s="27"/>
      <c r="F81" s="18"/>
      <c r="I81" s="17"/>
      <c r="J81" s="17"/>
      <c r="M81" s="25"/>
      <c r="P81" s="25"/>
      <c r="S81" s="25"/>
      <c r="V81" s="25"/>
      <c r="Y81" s="25"/>
      <c r="AB81" s="25"/>
      <c r="AE81" s="25"/>
      <c r="AH81" s="25"/>
      <c r="AK81" s="25"/>
      <c r="AN81" s="25"/>
      <c r="AQ81" s="25"/>
      <c r="AT81" s="25"/>
      <c r="AW81" s="25"/>
      <c r="AZ81" s="25"/>
      <c r="BC81" s="25"/>
      <c r="BF81" s="25"/>
      <c r="BG81" s="18"/>
      <c r="BI81" s="25"/>
      <c r="BJ81" s="25"/>
      <c r="BK81" s="25"/>
      <c r="BL81" s="25"/>
      <c r="BM81" s="25"/>
      <c r="BN81" s="25"/>
      <c r="BO81" s="25"/>
      <c r="BP81" s="25"/>
      <c r="BQ81" s="25"/>
      <c r="BR81" s="25"/>
      <c r="BS81" s="25"/>
      <c r="BT81" s="25"/>
      <c r="BU81" s="25"/>
      <c r="BV81" s="15"/>
      <c r="BW81" s="15"/>
      <c r="BX81" s="15"/>
      <c r="BY81" s="15"/>
      <c r="BZ81" s="15"/>
      <c r="CA81" s="15"/>
      <c r="CB81" s="15"/>
      <c r="CC81" s="15"/>
      <c r="CD81" s="15"/>
      <c r="CE81" s="15"/>
      <c r="CF81" s="15"/>
      <c r="CG81" s="15"/>
      <c r="CH81" s="15"/>
      <c r="CI81" s="15"/>
      <c r="CJ81" s="15"/>
      <c r="CK81" s="15"/>
      <c r="CL81" s="15"/>
    </row>
    <row r="82" spans="1:90" x14ac:dyDescent="0.3">
      <c r="A82" s="3">
        <v>82</v>
      </c>
      <c r="D82" s="6"/>
      <c r="E82" s="27"/>
      <c r="F82" s="18"/>
      <c r="I82" s="17"/>
      <c r="J82" s="17"/>
      <c r="M82" s="25"/>
      <c r="P82" s="25"/>
      <c r="S82" s="25"/>
      <c r="V82" s="25"/>
      <c r="Y82" s="25"/>
      <c r="AB82" s="25"/>
      <c r="AE82" s="25"/>
      <c r="AH82" s="25"/>
      <c r="AK82" s="25"/>
      <c r="AN82" s="25"/>
      <c r="AQ82" s="25"/>
      <c r="AT82" s="25"/>
      <c r="AW82" s="25"/>
      <c r="AZ82" s="25"/>
      <c r="BC82" s="25"/>
      <c r="BF82" s="25"/>
      <c r="BG82" s="18"/>
      <c r="BI82" s="25"/>
      <c r="BJ82" s="25"/>
      <c r="BK82" s="25"/>
      <c r="BL82" s="25"/>
      <c r="BM82" s="25"/>
      <c r="BN82" s="25"/>
      <c r="BO82" s="25"/>
      <c r="BP82" s="25"/>
      <c r="BQ82" s="25"/>
      <c r="BR82" s="25"/>
      <c r="BS82" s="25"/>
      <c r="BT82" s="25"/>
      <c r="BU82" s="25"/>
      <c r="BV82" s="15"/>
      <c r="BW82" s="15"/>
      <c r="BX82" s="15"/>
      <c r="BY82" s="15"/>
      <c r="BZ82" s="15"/>
      <c r="CA82" s="15"/>
      <c r="CB82" s="15"/>
      <c r="CC82" s="15"/>
      <c r="CD82" s="15"/>
      <c r="CE82" s="15"/>
      <c r="CF82" s="15"/>
      <c r="CG82" s="15"/>
      <c r="CH82" s="15"/>
      <c r="CI82" s="15"/>
      <c r="CJ82" s="15"/>
      <c r="CK82" s="15"/>
      <c r="CL82" s="15"/>
    </row>
    <row r="83" spans="1:90" x14ac:dyDescent="0.3">
      <c r="A83" s="3">
        <v>83</v>
      </c>
      <c r="D83" s="6"/>
      <c r="E83" s="27"/>
      <c r="F83" s="18"/>
      <c r="I83" s="17"/>
      <c r="J83" s="17"/>
      <c r="M83" s="25"/>
      <c r="P83" s="25"/>
      <c r="S83" s="25"/>
      <c r="V83" s="25"/>
      <c r="Y83" s="25"/>
      <c r="AB83" s="25"/>
      <c r="AE83" s="25"/>
      <c r="AH83" s="25"/>
      <c r="AK83" s="25"/>
      <c r="AN83" s="25"/>
      <c r="AQ83" s="25"/>
      <c r="AT83" s="25"/>
      <c r="AW83" s="25"/>
      <c r="AZ83" s="25"/>
      <c r="BC83" s="25"/>
      <c r="BF83" s="25"/>
      <c r="BG83" s="18"/>
      <c r="BI83" s="25"/>
      <c r="BJ83" s="25"/>
      <c r="BK83" s="25"/>
      <c r="BL83" s="25"/>
      <c r="BM83" s="25"/>
      <c r="BN83" s="25"/>
      <c r="BO83" s="25"/>
      <c r="BP83" s="25"/>
      <c r="BQ83" s="25"/>
      <c r="BR83" s="25"/>
      <c r="BS83" s="25"/>
      <c r="BT83" s="25"/>
      <c r="BU83" s="25"/>
      <c r="BV83" s="15"/>
      <c r="BW83" s="15"/>
      <c r="BX83" s="15"/>
      <c r="BY83" s="15"/>
      <c r="BZ83" s="15"/>
      <c r="CA83" s="15"/>
      <c r="CB83" s="15"/>
      <c r="CC83" s="15"/>
      <c r="CD83" s="15"/>
      <c r="CE83" s="15"/>
      <c r="CF83" s="15"/>
      <c r="CG83" s="15"/>
      <c r="CH83" s="15"/>
      <c r="CI83" s="15"/>
      <c r="CJ83" s="15"/>
      <c r="CK83" s="15"/>
      <c r="CL83" s="15"/>
    </row>
    <row r="84" spans="1:90" x14ac:dyDescent="0.3">
      <c r="A84" s="3">
        <v>84</v>
      </c>
      <c r="D84" s="6"/>
      <c r="E84" s="27"/>
      <c r="F84" s="18"/>
      <c r="I84" s="17"/>
      <c r="J84" s="17"/>
      <c r="M84" s="25"/>
      <c r="P84" s="25"/>
      <c r="S84" s="25"/>
      <c r="V84" s="25"/>
      <c r="Y84" s="25"/>
      <c r="AB84" s="25"/>
      <c r="AE84" s="25"/>
      <c r="AH84" s="25"/>
      <c r="AK84" s="25"/>
      <c r="AN84" s="25"/>
      <c r="AQ84" s="25"/>
      <c r="AT84" s="25"/>
      <c r="AW84" s="25"/>
      <c r="AZ84" s="25"/>
      <c r="BC84" s="25"/>
      <c r="BF84" s="25"/>
      <c r="BG84" s="18"/>
      <c r="BI84" s="25"/>
      <c r="BJ84" s="25"/>
      <c r="BK84" s="25"/>
      <c r="BL84" s="25"/>
      <c r="BM84" s="25"/>
      <c r="BN84" s="25"/>
      <c r="BO84" s="25"/>
      <c r="BP84" s="25"/>
      <c r="BQ84" s="25"/>
      <c r="BR84" s="25"/>
      <c r="BS84" s="25"/>
      <c r="BT84" s="25"/>
      <c r="BU84" s="25"/>
      <c r="BV84" s="15"/>
      <c r="BW84" s="15"/>
      <c r="BX84" s="15"/>
      <c r="BY84" s="15"/>
      <c r="BZ84" s="15"/>
      <c r="CA84" s="15"/>
      <c r="CB84" s="15"/>
      <c r="CC84" s="15"/>
      <c r="CD84" s="15"/>
      <c r="CE84" s="15"/>
      <c r="CF84" s="15"/>
      <c r="CG84" s="15"/>
      <c r="CH84" s="15"/>
      <c r="CI84" s="15"/>
      <c r="CJ84" s="15"/>
      <c r="CK84" s="15"/>
      <c r="CL84" s="15"/>
    </row>
    <row r="85" spans="1:90" x14ac:dyDescent="0.3">
      <c r="A85" s="3">
        <v>85</v>
      </c>
      <c r="D85" s="6"/>
      <c r="E85" s="27"/>
      <c r="F85" s="18"/>
      <c r="I85" s="17"/>
      <c r="J85" s="17"/>
      <c r="M85" s="25"/>
      <c r="P85" s="25"/>
      <c r="S85" s="25"/>
      <c r="V85" s="25"/>
      <c r="Y85" s="25"/>
      <c r="AB85" s="25"/>
      <c r="AE85" s="25"/>
      <c r="AH85" s="25"/>
      <c r="AK85" s="25"/>
      <c r="AN85" s="25"/>
      <c r="AQ85" s="25"/>
      <c r="AT85" s="25"/>
      <c r="AW85" s="25"/>
      <c r="AZ85" s="25"/>
      <c r="BC85" s="25"/>
      <c r="BF85" s="25"/>
      <c r="BG85" s="18"/>
      <c r="BI85" s="25"/>
      <c r="BJ85" s="25"/>
      <c r="BK85" s="25"/>
      <c r="BL85" s="25"/>
      <c r="BM85" s="25"/>
      <c r="BN85" s="25"/>
      <c r="BO85" s="25"/>
      <c r="BP85" s="25"/>
      <c r="BQ85" s="25"/>
      <c r="BR85" s="25"/>
      <c r="BS85" s="25"/>
      <c r="BT85" s="25"/>
      <c r="BU85" s="25"/>
      <c r="BV85" s="15"/>
      <c r="BW85" s="15"/>
      <c r="BX85" s="15"/>
      <c r="BY85" s="15"/>
      <c r="BZ85" s="15"/>
      <c r="CA85" s="15"/>
      <c r="CB85" s="15"/>
      <c r="CC85" s="15"/>
      <c r="CD85" s="15"/>
      <c r="CE85" s="15"/>
      <c r="CF85" s="15"/>
      <c r="CG85" s="15"/>
      <c r="CH85" s="15"/>
      <c r="CI85" s="15"/>
      <c r="CJ85" s="15"/>
      <c r="CK85" s="15"/>
      <c r="CL85" s="15"/>
    </row>
    <row r="86" spans="1:90" x14ac:dyDescent="0.3">
      <c r="A86" s="3">
        <v>86</v>
      </c>
      <c r="D86" s="6"/>
      <c r="E86" s="27"/>
      <c r="F86" s="18"/>
      <c r="I86" s="17"/>
      <c r="J86" s="17"/>
      <c r="M86" s="25"/>
      <c r="P86" s="25"/>
      <c r="S86" s="25"/>
      <c r="V86" s="25"/>
      <c r="Y86" s="25"/>
      <c r="AB86" s="25"/>
      <c r="AE86" s="25"/>
      <c r="AH86" s="25"/>
      <c r="AK86" s="25"/>
      <c r="AN86" s="25"/>
      <c r="AQ86" s="25"/>
      <c r="AT86" s="25"/>
      <c r="AW86" s="25"/>
      <c r="AZ86" s="25"/>
      <c r="BC86" s="25"/>
      <c r="BF86" s="25"/>
      <c r="BG86" s="18"/>
      <c r="BI86" s="25"/>
      <c r="BJ86" s="25"/>
      <c r="BK86" s="25"/>
      <c r="BL86" s="25"/>
      <c r="BM86" s="25"/>
      <c r="BN86" s="25"/>
      <c r="BO86" s="25"/>
      <c r="BP86" s="25"/>
      <c r="BQ86" s="25"/>
      <c r="BR86" s="25"/>
      <c r="BS86" s="25"/>
      <c r="BT86" s="25"/>
      <c r="BU86" s="25"/>
      <c r="BV86" s="15"/>
      <c r="BW86" s="15"/>
      <c r="BX86" s="15"/>
      <c r="BY86" s="15"/>
      <c r="BZ86" s="15"/>
      <c r="CA86" s="15"/>
      <c r="CB86" s="15"/>
      <c r="CC86" s="15"/>
      <c r="CD86" s="15"/>
      <c r="CE86" s="15"/>
      <c r="CF86" s="15"/>
      <c r="CG86" s="15"/>
      <c r="CH86" s="15"/>
      <c r="CI86" s="15"/>
      <c r="CJ86" s="15"/>
      <c r="CK86" s="15"/>
      <c r="CL86" s="15"/>
    </row>
    <row r="87" spans="1:90" x14ac:dyDescent="0.3">
      <c r="A87" s="3">
        <v>87</v>
      </c>
      <c r="D87" s="6"/>
      <c r="E87" s="27"/>
      <c r="F87" s="18"/>
      <c r="I87" s="17"/>
      <c r="J87" s="17"/>
      <c r="M87" s="25"/>
      <c r="P87" s="25"/>
      <c r="S87" s="25"/>
      <c r="V87" s="25"/>
      <c r="Y87" s="25"/>
      <c r="AB87" s="25"/>
      <c r="AE87" s="25"/>
      <c r="AH87" s="25"/>
      <c r="AK87" s="25"/>
      <c r="AN87" s="25"/>
      <c r="AQ87" s="25"/>
      <c r="AT87" s="25"/>
      <c r="AW87" s="25"/>
      <c r="AZ87" s="25"/>
      <c r="BC87" s="25"/>
      <c r="BF87" s="25"/>
      <c r="BG87" s="18"/>
      <c r="BI87" s="25"/>
      <c r="BJ87" s="25"/>
      <c r="BK87" s="25"/>
      <c r="BL87" s="25"/>
      <c r="BM87" s="25"/>
      <c r="BN87" s="25"/>
      <c r="BO87" s="25"/>
      <c r="BP87" s="25"/>
      <c r="BQ87" s="25"/>
      <c r="BR87" s="25"/>
      <c r="BS87" s="25"/>
      <c r="BT87" s="25"/>
      <c r="BU87" s="25"/>
      <c r="BV87" s="15"/>
      <c r="BW87" s="15"/>
      <c r="BX87" s="15"/>
      <c r="BY87" s="15"/>
      <c r="BZ87" s="15"/>
      <c r="CA87" s="15"/>
      <c r="CB87" s="15"/>
      <c r="CC87" s="15"/>
      <c r="CD87" s="15"/>
      <c r="CE87" s="15"/>
      <c r="CF87" s="15"/>
      <c r="CG87" s="15"/>
      <c r="CH87" s="15"/>
      <c r="CI87" s="15"/>
      <c r="CJ87" s="15"/>
      <c r="CK87" s="15"/>
      <c r="CL87" s="15"/>
    </row>
    <row r="88" spans="1:90" x14ac:dyDescent="0.3">
      <c r="A88" s="3">
        <v>88</v>
      </c>
      <c r="D88" s="6"/>
      <c r="E88" s="27"/>
      <c r="F88" s="18"/>
      <c r="I88" s="17"/>
      <c r="J88" s="17"/>
      <c r="M88" s="25"/>
      <c r="P88" s="25"/>
      <c r="S88" s="25"/>
      <c r="V88" s="25"/>
      <c r="Y88" s="25"/>
      <c r="AB88" s="25"/>
      <c r="AE88" s="25"/>
      <c r="AH88" s="25"/>
      <c r="AK88" s="25"/>
      <c r="AN88" s="25"/>
      <c r="AQ88" s="25"/>
      <c r="AT88" s="25"/>
      <c r="AW88" s="25"/>
      <c r="AZ88" s="25"/>
      <c r="BC88" s="25"/>
      <c r="BF88" s="25"/>
      <c r="BG88" s="18"/>
      <c r="BI88" s="25"/>
      <c r="BJ88" s="25"/>
      <c r="BK88" s="25"/>
      <c r="BL88" s="25"/>
      <c r="BM88" s="25"/>
      <c r="BN88" s="25"/>
      <c r="BO88" s="25"/>
      <c r="BP88" s="25"/>
      <c r="BQ88" s="25"/>
      <c r="BR88" s="25"/>
      <c r="BS88" s="25"/>
      <c r="BT88" s="25"/>
      <c r="BU88" s="25"/>
      <c r="BV88" s="15"/>
      <c r="BW88" s="15"/>
      <c r="BX88" s="15"/>
      <c r="BY88" s="15"/>
      <c r="BZ88" s="15"/>
      <c r="CA88" s="15"/>
      <c r="CB88" s="15"/>
      <c r="CC88" s="15"/>
      <c r="CD88" s="15"/>
      <c r="CE88" s="15"/>
      <c r="CF88" s="15"/>
      <c r="CG88" s="15"/>
      <c r="CH88" s="15"/>
      <c r="CI88" s="15"/>
      <c r="CJ88" s="15"/>
      <c r="CK88" s="15"/>
      <c r="CL88" s="15"/>
    </row>
    <row r="89" spans="1:90" x14ac:dyDescent="0.3">
      <c r="A89" s="3">
        <v>89</v>
      </c>
      <c r="D89" s="6"/>
      <c r="E89" s="27"/>
      <c r="F89" s="18"/>
      <c r="I89" s="17"/>
      <c r="J89" s="17"/>
      <c r="M89" s="25"/>
      <c r="P89" s="25"/>
      <c r="S89" s="25"/>
      <c r="V89" s="25"/>
      <c r="Y89" s="25"/>
      <c r="AB89" s="25"/>
      <c r="AE89" s="25"/>
      <c r="AH89" s="25"/>
      <c r="AK89" s="25"/>
      <c r="AN89" s="25"/>
      <c r="AQ89" s="25"/>
      <c r="AT89" s="25"/>
      <c r="AW89" s="25"/>
      <c r="AZ89" s="25"/>
      <c r="BC89" s="25"/>
      <c r="BF89" s="25"/>
      <c r="BG89" s="18"/>
      <c r="BI89" s="25"/>
      <c r="BJ89" s="25"/>
      <c r="BK89" s="25"/>
      <c r="BL89" s="25"/>
      <c r="BM89" s="25"/>
      <c r="BN89" s="25"/>
      <c r="BO89" s="25"/>
      <c r="BP89" s="25"/>
      <c r="BQ89" s="25"/>
      <c r="BR89" s="25"/>
      <c r="BS89" s="25"/>
      <c r="BT89" s="25"/>
      <c r="BU89" s="25"/>
      <c r="BV89" s="15"/>
      <c r="BW89" s="15"/>
      <c r="BX89" s="15"/>
      <c r="BY89" s="15"/>
      <c r="BZ89" s="15"/>
      <c r="CA89" s="15"/>
      <c r="CB89" s="15"/>
      <c r="CC89" s="15"/>
      <c r="CD89" s="15"/>
      <c r="CE89" s="15"/>
      <c r="CF89" s="15"/>
      <c r="CG89" s="15"/>
      <c r="CH89" s="15"/>
      <c r="CI89" s="15"/>
      <c r="CJ89" s="15"/>
      <c r="CK89" s="15"/>
      <c r="CL89" s="15"/>
    </row>
    <row r="90" spans="1:90" x14ac:dyDescent="0.3">
      <c r="A90" s="3">
        <v>90</v>
      </c>
      <c r="B90" s="4" t="s">
        <v>342</v>
      </c>
      <c r="C90" s="3" t="s">
        <v>14</v>
      </c>
      <c r="D90" s="6">
        <v>40603</v>
      </c>
      <c r="E90" s="27">
        <v>2372777</v>
      </c>
      <c r="F90" s="7">
        <v>223051</v>
      </c>
      <c r="I90" s="17"/>
      <c r="J90" s="17"/>
      <c r="K90" s="3">
        <v>10504</v>
      </c>
      <c r="M90" s="25"/>
      <c r="N90" s="3">
        <v>9348</v>
      </c>
      <c r="P90" s="25"/>
      <c r="Q90" s="3">
        <v>9986</v>
      </c>
      <c r="S90" s="25"/>
      <c r="T90" s="3">
        <v>15313</v>
      </c>
      <c r="V90" s="25"/>
      <c r="W90" s="3">
        <v>15336</v>
      </c>
      <c r="Y90" s="25"/>
      <c r="Z90" s="3">
        <v>10480</v>
      </c>
      <c r="AB90" s="25"/>
      <c r="AC90" s="3">
        <v>19036</v>
      </c>
      <c r="AE90" s="25"/>
      <c r="AF90" s="3">
        <v>10163</v>
      </c>
      <c r="AH90" s="25"/>
      <c r="AI90" s="3">
        <v>12093</v>
      </c>
      <c r="AK90" s="25"/>
      <c r="AL90" s="3">
        <v>14724</v>
      </c>
      <c r="AN90" s="25"/>
      <c r="AO90" s="3">
        <v>11833</v>
      </c>
      <c r="AQ90" s="25"/>
      <c r="AR90" s="3">
        <v>17661</v>
      </c>
      <c r="AT90" s="25"/>
      <c r="AU90" s="3">
        <v>13249</v>
      </c>
      <c r="AW90" s="25"/>
      <c r="AX90" s="3">
        <v>12991</v>
      </c>
      <c r="AZ90" s="25"/>
      <c r="BA90" s="3">
        <v>14087</v>
      </c>
      <c r="BC90" s="25"/>
      <c r="BD90" s="3">
        <v>14767</v>
      </c>
      <c r="BF90" s="25"/>
      <c r="BG90" s="7">
        <v>11480</v>
      </c>
      <c r="BI90" s="25"/>
      <c r="BJ90" s="7">
        <f>K90+T90+W90+Z90+Q90</f>
        <v>61619</v>
      </c>
      <c r="BL90" s="25"/>
      <c r="BM90" s="7">
        <f>BG90+AU90+AR90+AX90</f>
        <v>55381</v>
      </c>
      <c r="BP90" s="7">
        <f>BA90+AO90+AL90+BD90</f>
        <v>55411</v>
      </c>
      <c r="BS90" s="7">
        <f>AI90+AF90+AC90+N90</f>
        <v>50640</v>
      </c>
      <c r="BV90" s="15"/>
      <c r="BW90" s="15"/>
      <c r="BX90" s="15"/>
      <c r="BY90" s="15"/>
      <c r="BZ90" s="15"/>
      <c r="CA90" s="15"/>
      <c r="CB90" s="15"/>
      <c r="CC90" s="15"/>
      <c r="CD90" s="15"/>
      <c r="CE90" s="15"/>
      <c r="CF90" s="15"/>
      <c r="CG90" s="15"/>
      <c r="CH90" s="15"/>
      <c r="CI90" s="15"/>
      <c r="CJ90" s="15"/>
      <c r="CK90" s="15"/>
      <c r="CL90" s="15"/>
    </row>
    <row r="91" spans="1:90" x14ac:dyDescent="0.3">
      <c r="A91" s="3">
        <v>91</v>
      </c>
      <c r="B91" s="3" t="s">
        <v>34</v>
      </c>
      <c r="C91" s="3" t="s">
        <v>14</v>
      </c>
      <c r="D91" s="6">
        <v>40603</v>
      </c>
      <c r="E91" s="27">
        <v>823314</v>
      </c>
      <c r="F91" s="7">
        <v>87176</v>
      </c>
      <c r="G91" s="17">
        <f t="shared" ref="G91:BH97" si="127">F91/F$29</f>
        <v>0.39083438316797503</v>
      </c>
      <c r="H91" s="17"/>
      <c r="I91" s="17">
        <f t="shared" si="18"/>
        <v>0.48445727874978767</v>
      </c>
      <c r="J91" s="17">
        <f t="shared" si="19"/>
        <v>0.27142041127189642</v>
      </c>
      <c r="K91" s="3">
        <v>2851</v>
      </c>
      <c r="L91" s="17">
        <f t="shared" si="127"/>
        <v>0.27142041127189642</v>
      </c>
      <c r="M91" s="25">
        <f t="shared" si="20"/>
        <v>0.69446400562778487</v>
      </c>
      <c r="N91" s="3">
        <v>2615</v>
      </c>
      <c r="O91" s="17">
        <f t="shared" si="127"/>
        <v>0.27973898160034233</v>
      </c>
      <c r="P91" s="25">
        <f t="shared" si="21"/>
        <v>0.71574813692917727</v>
      </c>
      <c r="Q91" s="3">
        <v>3355</v>
      </c>
      <c r="R91" s="17">
        <f t="shared" si="127"/>
        <v>0.33597035850190266</v>
      </c>
      <c r="S91" s="25">
        <f t="shared" si="22"/>
        <v>0.85962334167899301</v>
      </c>
      <c r="T91" s="3">
        <v>5774</v>
      </c>
      <c r="U91" s="17">
        <f t="shared" si="127"/>
        <v>0.37706523868608371</v>
      </c>
      <c r="V91" s="25">
        <f t="shared" si="23"/>
        <v>0.96476987421044391</v>
      </c>
      <c r="W91" s="3">
        <v>6354</v>
      </c>
      <c r="X91" s="17">
        <f t="shared" si="127"/>
        <v>0.41431924882629106</v>
      </c>
      <c r="Y91" s="25">
        <f t="shared" si="24"/>
        <v>1.0600890470995807</v>
      </c>
      <c r="Z91" s="3">
        <v>3634</v>
      </c>
      <c r="AA91" s="17">
        <f t="shared" si="127"/>
        <v>0.34675572519083969</v>
      </c>
      <c r="AB91" s="25">
        <f t="shared" si="25"/>
        <v>0.88721908850534537</v>
      </c>
      <c r="AC91" s="3">
        <v>8638</v>
      </c>
      <c r="AD91" s="17">
        <f t="shared" si="127"/>
        <v>0.45377180079848706</v>
      </c>
      <c r="AE91" s="25">
        <f t="shared" si="26"/>
        <v>1.1610334718259996</v>
      </c>
      <c r="AF91" s="3">
        <v>2933</v>
      </c>
      <c r="AG91" s="17">
        <f t="shared" si="127"/>
        <v>0.28859588704122796</v>
      </c>
      <c r="AH91" s="25">
        <f t="shared" si="27"/>
        <v>0.73840966780344286</v>
      </c>
      <c r="AI91" s="3">
        <v>5288</v>
      </c>
      <c r="AJ91" s="17">
        <f t="shared" si="127"/>
        <v>0.43727776399570001</v>
      </c>
      <c r="AK91" s="25">
        <f t="shared" si="28"/>
        <v>1.1188313588258796</v>
      </c>
      <c r="AL91" s="3">
        <v>5154</v>
      </c>
      <c r="AM91" s="17">
        <f t="shared" si="127"/>
        <v>0.35004074979625099</v>
      </c>
      <c r="AN91" s="25">
        <f t="shared" si="29"/>
        <v>0.89562424615494607</v>
      </c>
      <c r="AO91" s="3">
        <v>5577</v>
      </c>
      <c r="AP91" s="17">
        <f t="shared" si="127"/>
        <v>0.47130905095918196</v>
      </c>
      <c r="AQ91" s="25">
        <f t="shared" si="30"/>
        <v>1.2059047802777887</v>
      </c>
      <c r="AR91" s="3">
        <v>8556</v>
      </c>
      <c r="AS91" s="17">
        <f t="shared" si="127"/>
        <v>0.48445727874978767</v>
      </c>
      <c r="AT91" s="25">
        <f t="shared" si="31"/>
        <v>1.2395462109114768</v>
      </c>
      <c r="AU91" s="3">
        <v>6061</v>
      </c>
      <c r="AV91" s="17">
        <f t="shared" si="127"/>
        <v>0.45746848818778774</v>
      </c>
      <c r="AW91" s="25">
        <f t="shared" si="32"/>
        <v>1.1704919216157457</v>
      </c>
      <c r="AX91" s="3">
        <v>5383</v>
      </c>
      <c r="AY91" s="17">
        <f t="shared" si="127"/>
        <v>0.41436379031637288</v>
      </c>
      <c r="AZ91" s="25">
        <f t="shared" si="33"/>
        <v>1.0602030122264992</v>
      </c>
      <c r="BA91" s="3">
        <v>5575</v>
      </c>
      <c r="BB91" s="17">
        <f t="shared" si="127"/>
        <v>0.39575495137360689</v>
      </c>
      <c r="BC91" s="25">
        <f t="shared" si="34"/>
        <v>1.0125899061534642</v>
      </c>
      <c r="BD91" s="3">
        <v>5153</v>
      </c>
      <c r="BE91" s="17">
        <f t="shared" si="127"/>
        <v>0.34895374822238778</v>
      </c>
      <c r="BF91" s="25">
        <f t="shared" si="35"/>
        <v>0.89284301292502311</v>
      </c>
      <c r="BG91" s="7">
        <v>4275</v>
      </c>
      <c r="BH91" s="17">
        <f t="shared" si="127"/>
        <v>0.37238675958188155</v>
      </c>
      <c r="BI91" s="25">
        <f t="shared" si="36"/>
        <v>0.95279938413666909</v>
      </c>
      <c r="BJ91" s="7">
        <f>K91+T91+W91+Z91+Q91</f>
        <v>21968</v>
      </c>
      <c r="BK91" s="17">
        <f>BJ91/BJ$49</f>
        <v>0.35651341307064377</v>
      </c>
      <c r="BL91" s="25">
        <f>BK91/$G91</f>
        <v>0.9121853870195944</v>
      </c>
      <c r="BM91" s="7">
        <f>BG91+AU91+AR91+AX91</f>
        <v>24275</v>
      </c>
      <c r="BN91" s="17">
        <f>BM91/BM$49</f>
        <v>0.43832722413824238</v>
      </c>
      <c r="BO91" s="25">
        <f>BN91/$G91</f>
        <v>1.1215165374788829</v>
      </c>
      <c r="BP91" s="7">
        <f>BA91+AO91+AL91+BD91</f>
        <v>21459</v>
      </c>
      <c r="BQ91" s="17">
        <f>BP91/BP$49</f>
        <v>0.38726967569616139</v>
      </c>
      <c r="BR91" s="25">
        <f>BQ91/$G91</f>
        <v>0.99087923779141618</v>
      </c>
      <c r="BS91" s="7">
        <f>AI91+AF91+AC91+N91</f>
        <v>19474</v>
      </c>
      <c r="BT91" s="17">
        <f>BS91/BS$49</f>
        <v>0.38455766192733015</v>
      </c>
      <c r="BU91" s="25">
        <f>BT91/$G91</f>
        <v>0.98394020201148158</v>
      </c>
      <c r="BV91" s="15">
        <f t="shared" si="49"/>
        <v>0.27142041127189642</v>
      </c>
      <c r="BW91" s="15">
        <f t="shared" si="50"/>
        <v>0.27973898160034233</v>
      </c>
      <c r="BX91" s="15">
        <f t="shared" si="51"/>
        <v>0.33597035850190266</v>
      </c>
      <c r="BY91" s="15">
        <f t="shared" si="52"/>
        <v>0.37706523868608371</v>
      </c>
      <c r="BZ91" s="15">
        <f t="shared" si="53"/>
        <v>0.41431924882629106</v>
      </c>
      <c r="CA91" s="15">
        <f t="shared" ref="CA91:CA97" si="128">AA91</f>
        <v>0.34675572519083969</v>
      </c>
      <c r="CB91" s="15">
        <f t="shared" si="54"/>
        <v>0.45377180079848706</v>
      </c>
      <c r="CC91" s="15">
        <f t="shared" si="55"/>
        <v>0.28859588704122796</v>
      </c>
      <c r="CD91" s="15">
        <f t="shared" si="56"/>
        <v>0.43727776399570001</v>
      </c>
      <c r="CE91" s="15">
        <f t="shared" si="57"/>
        <v>0.35004074979625099</v>
      </c>
      <c r="CF91" s="15">
        <f t="shared" si="58"/>
        <v>0.47130905095918196</v>
      </c>
      <c r="CG91" s="15">
        <f t="shared" si="59"/>
        <v>0.48445727874978767</v>
      </c>
      <c r="CH91" s="15">
        <f t="shared" ref="CH91:CH97" si="129">AV91</f>
        <v>0.45746848818778774</v>
      </c>
      <c r="CI91" s="15">
        <f t="shared" si="60"/>
        <v>0.41436379031637288</v>
      </c>
      <c r="CJ91" s="15">
        <f t="shared" si="61"/>
        <v>0.39575495137360689</v>
      </c>
      <c r="CK91" s="15">
        <f t="shared" si="62"/>
        <v>0.34895374822238778</v>
      </c>
      <c r="CL91" s="15">
        <f t="shared" si="63"/>
        <v>0.37238675958188155</v>
      </c>
    </row>
    <row r="92" spans="1:90" x14ac:dyDescent="0.3">
      <c r="A92" s="3">
        <v>92</v>
      </c>
      <c r="B92" s="3" t="s">
        <v>35</v>
      </c>
      <c r="C92" s="3" t="s">
        <v>14</v>
      </c>
      <c r="D92" s="6">
        <v>40603</v>
      </c>
      <c r="E92" s="27">
        <v>807658</v>
      </c>
      <c r="F92" s="7">
        <v>74692</v>
      </c>
      <c r="G92" s="17">
        <f t="shared" si="127"/>
        <v>0.33486512053297229</v>
      </c>
      <c r="H92" s="17"/>
      <c r="I92" s="17">
        <f t="shared" si="18"/>
        <v>0.36567022086824069</v>
      </c>
      <c r="J92" s="17">
        <f t="shared" si="19"/>
        <v>0.31234718826405866</v>
      </c>
      <c r="K92" s="3">
        <v>3841</v>
      </c>
      <c r="L92" s="17">
        <f t="shared" si="127"/>
        <v>0.36567022086824069</v>
      </c>
      <c r="M92" s="25">
        <f t="shared" si="20"/>
        <v>1.0919925619193749</v>
      </c>
      <c r="N92" s="3">
        <v>3322</v>
      </c>
      <c r="O92" s="17">
        <f t="shared" si="127"/>
        <v>0.35537013264869488</v>
      </c>
      <c r="P92" s="25">
        <f t="shared" si="21"/>
        <v>1.0612336456035993</v>
      </c>
      <c r="Q92" s="3">
        <v>3439</v>
      </c>
      <c r="R92" s="17">
        <f t="shared" si="127"/>
        <v>0.34438213498898457</v>
      </c>
      <c r="S92" s="25">
        <f t="shared" si="22"/>
        <v>1.0284204411640872</v>
      </c>
      <c r="T92" s="3">
        <v>4803</v>
      </c>
      <c r="U92" s="17">
        <f t="shared" si="127"/>
        <v>0.31365506432443024</v>
      </c>
      <c r="V92" s="25">
        <f t="shared" si="23"/>
        <v>0.936660897453924</v>
      </c>
      <c r="W92" s="3">
        <v>5328</v>
      </c>
      <c r="X92" s="17">
        <f t="shared" si="127"/>
        <v>0.34741784037558687</v>
      </c>
      <c r="Y92" s="25">
        <f t="shared" si="24"/>
        <v>1.0374858982704309</v>
      </c>
      <c r="Z92" s="3">
        <v>3703</v>
      </c>
      <c r="AA92" s="17">
        <f t="shared" si="127"/>
        <v>0.35333969465648857</v>
      </c>
      <c r="AB92" s="25">
        <f t="shared" si="25"/>
        <v>1.0551701953733255</v>
      </c>
      <c r="AC92" s="3">
        <v>6069</v>
      </c>
      <c r="AD92" s="17">
        <f t="shared" si="127"/>
        <v>0.31881697835679762</v>
      </c>
      <c r="AE92" s="25">
        <f t="shared" si="26"/>
        <v>0.95207580248837975</v>
      </c>
      <c r="AF92" s="3">
        <v>3524</v>
      </c>
      <c r="AG92" s="17">
        <f t="shared" si="127"/>
        <v>0.34674800747810686</v>
      </c>
      <c r="AH92" s="25">
        <f t="shared" si="27"/>
        <v>1.035485591709945</v>
      </c>
      <c r="AI92" s="3">
        <v>4217</v>
      </c>
      <c r="AJ92" s="17">
        <f t="shared" si="127"/>
        <v>0.34871413214256181</v>
      </c>
      <c r="AK92" s="25">
        <f t="shared" si="28"/>
        <v>1.0413569845302113</v>
      </c>
      <c r="AL92" s="3">
        <v>4599</v>
      </c>
      <c r="AM92" s="17">
        <f t="shared" si="127"/>
        <v>0.31234718826405866</v>
      </c>
      <c r="AN92" s="25">
        <f t="shared" si="29"/>
        <v>0.93275521728547295</v>
      </c>
      <c r="AO92" s="3">
        <v>3953</v>
      </c>
      <c r="AP92" s="17">
        <f t="shared" si="127"/>
        <v>0.33406574833093888</v>
      </c>
      <c r="AQ92" s="25">
        <f t="shared" si="30"/>
        <v>0.99761285319665083</v>
      </c>
      <c r="AR92" s="3">
        <v>6026</v>
      </c>
      <c r="AS92" s="17">
        <f t="shared" si="127"/>
        <v>0.34120378234528054</v>
      </c>
      <c r="AT92" s="25">
        <f t="shared" si="31"/>
        <v>1.0189289998379634</v>
      </c>
      <c r="AU92" s="3">
        <v>4502</v>
      </c>
      <c r="AV92" s="17">
        <f t="shared" si="127"/>
        <v>0.33979923013057589</v>
      </c>
      <c r="AW92" s="25">
        <f t="shared" si="32"/>
        <v>1.0147346178955587</v>
      </c>
      <c r="AX92" s="3">
        <v>4510</v>
      </c>
      <c r="AY92" s="17">
        <f t="shared" si="127"/>
        <v>0.34716342082980522</v>
      </c>
      <c r="AZ92" s="25">
        <f t="shared" si="33"/>
        <v>1.0367261310382487</v>
      </c>
      <c r="BA92" s="3">
        <v>4445</v>
      </c>
      <c r="BB92" s="17">
        <f t="shared" si="127"/>
        <v>0.31553914957052603</v>
      </c>
      <c r="BC92" s="25">
        <f t="shared" si="34"/>
        <v>0.94228729784790066</v>
      </c>
      <c r="BD92" s="3">
        <v>4791</v>
      </c>
      <c r="BE92" s="17">
        <f t="shared" si="127"/>
        <v>0.32443962890228212</v>
      </c>
      <c r="BF92" s="25">
        <f t="shared" si="35"/>
        <v>0.96886659436462974</v>
      </c>
      <c r="BG92" s="7">
        <v>3620</v>
      </c>
      <c r="BH92" s="17">
        <f t="shared" si="127"/>
        <v>0.31533101045296169</v>
      </c>
      <c r="BI92" s="25">
        <f t="shared" si="36"/>
        <v>0.94166573679301069</v>
      </c>
      <c r="BJ92" s="7">
        <f t="shared" ref="BJ92:BJ95" si="130">K92+T92+W92+Z92+Q92</f>
        <v>21114</v>
      </c>
      <c r="BK92" s="17">
        <f t="shared" ref="BK92:BK95" si="131">BJ92/BJ$49</f>
        <v>0.34265405151008616</v>
      </c>
      <c r="BL92" s="25">
        <f t="shared" ref="BL92:BL95" si="132">BK92/$G92</f>
        <v>1.0232599052559339</v>
      </c>
      <c r="BM92" s="7">
        <f t="shared" ref="BM92:BM95" si="133">BG92+AU92+AR92+AX92</f>
        <v>18658</v>
      </c>
      <c r="BN92" s="17">
        <f t="shared" ref="BN92:BN95" si="134">BM92/BM$49</f>
        <v>0.33690254780520396</v>
      </c>
      <c r="BO92" s="25">
        <f t="shared" ref="BO92:BO95" si="135">BN92/$G92</f>
        <v>1.0060843221563025</v>
      </c>
      <c r="BP92" s="7">
        <f t="shared" ref="BP92:BP95" si="136">BA92+AO92+AL92+BD92</f>
        <v>17788</v>
      </c>
      <c r="BQ92" s="17">
        <f t="shared" ref="BQ92:BQ95" si="137">BP92/BP$49</f>
        <v>0.3210192921983</v>
      </c>
      <c r="BR92" s="25">
        <f t="shared" ref="BR92:BR95" si="138">BQ92/$G92</f>
        <v>0.95865252161038683</v>
      </c>
      <c r="BS92" s="7">
        <f t="shared" ref="BS92:BS95" si="139">AI92+AF92+AC92+N92</f>
        <v>17132</v>
      </c>
      <c r="BT92" s="17">
        <f t="shared" ref="BT92:BT95" si="140">BS92/BS$49</f>
        <v>0.33830963665086888</v>
      </c>
      <c r="BU92" s="25">
        <f t="shared" ref="BU92:BU95" si="141">BT92/$G92</f>
        <v>1.0102862791813441</v>
      </c>
      <c r="BV92" s="15">
        <f t="shared" si="49"/>
        <v>0.36567022086824069</v>
      </c>
      <c r="BW92" s="15">
        <f t="shared" si="50"/>
        <v>0.35537013264869488</v>
      </c>
      <c r="BX92" s="15">
        <f t="shared" si="51"/>
        <v>0.34438213498898457</v>
      </c>
      <c r="BY92" s="15">
        <f t="shared" si="52"/>
        <v>0.31365506432443024</v>
      </c>
      <c r="BZ92" s="15">
        <f t="shared" si="53"/>
        <v>0.34741784037558687</v>
      </c>
      <c r="CA92" s="15">
        <f t="shared" si="128"/>
        <v>0.35333969465648857</v>
      </c>
      <c r="CB92" s="15">
        <f t="shared" si="54"/>
        <v>0.31881697835679762</v>
      </c>
      <c r="CC92" s="15">
        <f t="shared" si="55"/>
        <v>0.34674800747810686</v>
      </c>
      <c r="CD92" s="15">
        <f t="shared" si="56"/>
        <v>0.34871413214256181</v>
      </c>
      <c r="CE92" s="15">
        <f t="shared" si="57"/>
        <v>0.31234718826405866</v>
      </c>
      <c r="CF92" s="15">
        <f t="shared" si="58"/>
        <v>0.33406574833093888</v>
      </c>
      <c r="CG92" s="15">
        <f t="shared" si="59"/>
        <v>0.34120378234528054</v>
      </c>
      <c r="CH92" s="15">
        <f t="shared" si="129"/>
        <v>0.33979923013057589</v>
      </c>
      <c r="CI92" s="15">
        <f t="shared" si="60"/>
        <v>0.34716342082980522</v>
      </c>
      <c r="CJ92" s="15">
        <f t="shared" si="61"/>
        <v>0.31553914957052603</v>
      </c>
      <c r="CK92" s="15">
        <f t="shared" si="62"/>
        <v>0.32443962890228212</v>
      </c>
      <c r="CL92" s="15">
        <f t="shared" si="63"/>
        <v>0.31533101045296169</v>
      </c>
    </row>
    <row r="93" spans="1:90" x14ac:dyDescent="0.3">
      <c r="A93" s="3">
        <v>93</v>
      </c>
      <c r="B93" s="3" t="s">
        <v>36</v>
      </c>
      <c r="C93" s="3" t="s">
        <v>14</v>
      </c>
      <c r="D93" s="6">
        <v>40603</v>
      </c>
      <c r="E93" s="27"/>
      <c r="F93" s="7">
        <v>52372</v>
      </c>
      <c r="G93" s="17">
        <f t="shared" si="127"/>
        <v>0.23479831966680265</v>
      </c>
      <c r="H93" s="17"/>
      <c r="I93" s="17">
        <f t="shared" si="18"/>
        <v>0.31260454590180065</v>
      </c>
      <c r="J93" s="17">
        <f t="shared" si="19"/>
        <v>0.15497423701942131</v>
      </c>
      <c r="K93" s="3">
        <v>3210</v>
      </c>
      <c r="L93" s="17">
        <f t="shared" si="127"/>
        <v>0.3055978674790556</v>
      </c>
      <c r="M93" s="25">
        <f t="shared" si="20"/>
        <v>1.3015334518267554</v>
      </c>
      <c r="N93" s="3">
        <v>2854</v>
      </c>
      <c r="O93" s="17">
        <f t="shared" si="127"/>
        <v>0.30530594779632009</v>
      </c>
      <c r="P93" s="25">
        <f t="shared" si="21"/>
        <v>1.3002901734116894</v>
      </c>
      <c r="Q93" s="3">
        <v>2769</v>
      </c>
      <c r="R93" s="17">
        <f t="shared" si="127"/>
        <v>0.27728820348487881</v>
      </c>
      <c r="S93" s="25">
        <f t="shared" si="22"/>
        <v>1.1809633215364261</v>
      </c>
      <c r="T93" s="3">
        <v>4039</v>
      </c>
      <c r="U93" s="17">
        <f t="shared" si="127"/>
        <v>0.26376281590805201</v>
      </c>
      <c r="V93" s="25">
        <f t="shared" si="23"/>
        <v>1.1233590439759205</v>
      </c>
      <c r="W93" s="3">
        <v>3193</v>
      </c>
      <c r="X93" s="17">
        <f t="shared" si="127"/>
        <v>0.20820292123109024</v>
      </c>
      <c r="Y93" s="25">
        <f t="shared" si="24"/>
        <v>0.8867308825997845</v>
      </c>
      <c r="Z93" s="3">
        <v>2768</v>
      </c>
      <c r="AA93" s="17">
        <f t="shared" si="127"/>
        <v>0.26412213740458013</v>
      </c>
      <c r="AB93" s="25">
        <f t="shared" si="25"/>
        <v>1.1248893849810777</v>
      </c>
      <c r="AC93" s="3">
        <v>3720</v>
      </c>
      <c r="AD93" s="17">
        <f t="shared" si="127"/>
        <v>0.19541920571548646</v>
      </c>
      <c r="AE93" s="25">
        <f t="shared" si="26"/>
        <v>0.83228536725817182</v>
      </c>
      <c r="AF93" s="3">
        <v>3177</v>
      </c>
      <c r="AG93" s="17">
        <f t="shared" si="127"/>
        <v>0.31260454590180065</v>
      </c>
      <c r="AH93" s="25">
        <f t="shared" si="27"/>
        <v>1.3313747148847197</v>
      </c>
      <c r="AI93" s="3">
        <v>2304</v>
      </c>
      <c r="AJ93" s="17">
        <f t="shared" si="127"/>
        <v>0.19052344331431406</v>
      </c>
      <c r="AK93" s="25">
        <f t="shared" si="28"/>
        <v>0.81143444120333519</v>
      </c>
      <c r="AL93" s="3">
        <v>4175</v>
      </c>
      <c r="AM93" s="17">
        <f t="shared" si="127"/>
        <v>0.28355066558000541</v>
      </c>
      <c r="AN93" s="25">
        <f t="shared" si="29"/>
        <v>1.2076349864104061</v>
      </c>
      <c r="AO93" s="3">
        <v>1960</v>
      </c>
      <c r="AP93" s="17">
        <f t="shared" si="127"/>
        <v>0.16563846868925886</v>
      </c>
      <c r="AQ93" s="25">
        <f t="shared" si="30"/>
        <v>0.70544997478820515</v>
      </c>
      <c r="AR93" s="3">
        <v>2737</v>
      </c>
      <c r="AS93" s="17">
        <f t="shared" si="127"/>
        <v>0.15497423701942131</v>
      </c>
      <c r="AT93" s="25">
        <f t="shared" si="31"/>
        <v>0.66003128659243382</v>
      </c>
      <c r="AU93" s="3">
        <v>2404</v>
      </c>
      <c r="AV93" s="17">
        <f t="shared" si="127"/>
        <v>0.18144765642690014</v>
      </c>
      <c r="AW93" s="25">
        <f t="shared" si="32"/>
        <v>0.77278089845101405</v>
      </c>
      <c r="AX93" s="3">
        <v>2723</v>
      </c>
      <c r="AY93" s="17">
        <f t="shared" si="127"/>
        <v>0.20960665075821722</v>
      </c>
      <c r="AZ93" s="25">
        <f t="shared" si="33"/>
        <v>0.89270933052530188</v>
      </c>
      <c r="BA93" s="3">
        <v>3376</v>
      </c>
      <c r="BB93" s="17">
        <f t="shared" si="127"/>
        <v>0.23965358131610706</v>
      </c>
      <c r="BC93" s="25">
        <f t="shared" si="34"/>
        <v>1.0206784343950774</v>
      </c>
      <c r="BD93" s="3">
        <v>3997</v>
      </c>
      <c r="BE93" s="17">
        <f t="shared" si="127"/>
        <v>0.27067109094602831</v>
      </c>
      <c r="BF93" s="25">
        <f t="shared" si="35"/>
        <v>1.152781209550954</v>
      </c>
      <c r="BG93" s="7">
        <v>2966</v>
      </c>
      <c r="BH93" s="17">
        <f t="shared" si="127"/>
        <v>0.25836236933797907</v>
      </c>
      <c r="BI93" s="25">
        <f t="shared" si="36"/>
        <v>1.1003586810357744</v>
      </c>
      <c r="BJ93" s="7">
        <f t="shared" si="130"/>
        <v>15979</v>
      </c>
      <c r="BK93" s="17">
        <f t="shared" si="131"/>
        <v>0.25931936578003539</v>
      </c>
      <c r="BL93" s="25">
        <f t="shared" si="132"/>
        <v>1.104434504250414</v>
      </c>
      <c r="BM93" s="7">
        <f t="shared" si="133"/>
        <v>10830</v>
      </c>
      <c r="BN93" s="17">
        <f t="shared" si="134"/>
        <v>0.19555443202542389</v>
      </c>
      <c r="BO93" s="25">
        <f t="shared" si="135"/>
        <v>0.83286129263161279</v>
      </c>
      <c r="BP93" s="7">
        <f t="shared" si="136"/>
        <v>13508</v>
      </c>
      <c r="BQ93" s="17">
        <f t="shared" si="137"/>
        <v>0.24377831116565302</v>
      </c>
      <c r="BR93" s="25">
        <f t="shared" si="138"/>
        <v>1.0382455526581011</v>
      </c>
      <c r="BS93" s="7">
        <f t="shared" si="139"/>
        <v>12055</v>
      </c>
      <c r="BT93" s="17">
        <f t="shared" si="140"/>
        <v>0.2380529225908373</v>
      </c>
      <c r="BU93" s="25">
        <f t="shared" si="141"/>
        <v>1.0138612700834195</v>
      </c>
      <c r="BV93" s="15">
        <f t="shared" si="49"/>
        <v>0.3055978674790556</v>
      </c>
      <c r="BW93" s="15">
        <f t="shared" si="50"/>
        <v>0.30530594779632009</v>
      </c>
      <c r="BX93" s="15">
        <f t="shared" si="51"/>
        <v>0.27728820348487881</v>
      </c>
      <c r="BY93" s="15">
        <f t="shared" si="52"/>
        <v>0.26376281590805201</v>
      </c>
      <c r="BZ93" s="15">
        <f t="shared" si="53"/>
        <v>0.20820292123109024</v>
      </c>
      <c r="CA93" s="15">
        <f t="shared" si="128"/>
        <v>0.26412213740458013</v>
      </c>
      <c r="CB93" s="15">
        <f t="shared" si="54"/>
        <v>0.19541920571548646</v>
      </c>
      <c r="CC93" s="15">
        <f t="shared" si="55"/>
        <v>0.31260454590180065</v>
      </c>
      <c r="CD93" s="15">
        <f t="shared" si="56"/>
        <v>0.19052344331431406</v>
      </c>
      <c r="CE93" s="15">
        <f t="shared" si="57"/>
        <v>0.28355066558000541</v>
      </c>
      <c r="CF93" s="15">
        <f t="shared" si="58"/>
        <v>0.16563846868925886</v>
      </c>
      <c r="CG93" s="15">
        <f t="shared" si="59"/>
        <v>0.15497423701942131</v>
      </c>
      <c r="CH93" s="15">
        <f t="shared" si="129"/>
        <v>0.18144765642690014</v>
      </c>
      <c r="CI93" s="15">
        <f t="shared" si="60"/>
        <v>0.20960665075821722</v>
      </c>
      <c r="CJ93" s="15">
        <f t="shared" si="61"/>
        <v>0.23965358131610706</v>
      </c>
      <c r="CK93" s="15">
        <f t="shared" si="62"/>
        <v>0.27067109094602831</v>
      </c>
      <c r="CL93" s="15">
        <f t="shared" si="63"/>
        <v>0.25836236933797907</v>
      </c>
    </row>
    <row r="94" spans="1:90" x14ac:dyDescent="0.3">
      <c r="A94" s="3">
        <v>94</v>
      </c>
      <c r="B94" s="3" t="s">
        <v>37</v>
      </c>
      <c r="C94" s="3" t="s">
        <v>14</v>
      </c>
      <c r="D94" s="6">
        <v>40603</v>
      </c>
      <c r="E94" s="27"/>
      <c r="F94" s="7">
        <v>8236</v>
      </c>
      <c r="G94" s="17">
        <f t="shared" si="127"/>
        <v>3.6924290857247896E-2</v>
      </c>
      <c r="H94" s="17"/>
      <c r="I94" s="17">
        <f t="shared" si="18"/>
        <v>5.6589644843816858E-2</v>
      </c>
      <c r="J94" s="17">
        <f t="shared" si="19"/>
        <v>1.7722665760715701E-2</v>
      </c>
      <c r="K94" s="3">
        <v>569</v>
      </c>
      <c r="L94" s="17">
        <f t="shared" si="127"/>
        <v>5.4169840060929168E-2</v>
      </c>
      <c r="M94" s="25">
        <f t="shared" si="20"/>
        <v>1.4670516021649236</v>
      </c>
      <c r="N94" s="3">
        <v>529</v>
      </c>
      <c r="O94" s="17">
        <f t="shared" si="127"/>
        <v>5.6589644843816858E-2</v>
      </c>
      <c r="P94" s="25">
        <f t="shared" si="21"/>
        <v>1.5325858271076001</v>
      </c>
      <c r="Q94" s="3">
        <v>402</v>
      </c>
      <c r="R94" s="17">
        <f t="shared" si="127"/>
        <v>4.025635890246345E-2</v>
      </c>
      <c r="S94" s="25">
        <f t="shared" si="22"/>
        <v>1.0902405426849653</v>
      </c>
      <c r="T94" s="3">
        <v>635</v>
      </c>
      <c r="U94" s="17">
        <f t="shared" si="127"/>
        <v>4.1468033696858878E-2</v>
      </c>
      <c r="V94" s="25">
        <f t="shared" si="23"/>
        <v>1.1230556561580949</v>
      </c>
      <c r="W94" s="3">
        <v>433</v>
      </c>
      <c r="X94" s="17">
        <f t="shared" si="127"/>
        <v>2.8234220135628586E-2</v>
      </c>
      <c r="Y94" s="25">
        <f t="shared" si="24"/>
        <v>0.76465165559398873</v>
      </c>
      <c r="Z94" s="3">
        <v>360</v>
      </c>
      <c r="AA94" s="17">
        <f t="shared" si="127"/>
        <v>3.4351145038167941E-2</v>
      </c>
      <c r="AB94" s="25">
        <f t="shared" si="25"/>
        <v>0.93031292519528863</v>
      </c>
      <c r="AC94" s="3">
        <v>554</v>
      </c>
      <c r="AD94" s="17">
        <f t="shared" si="127"/>
        <v>2.9102752679134272E-2</v>
      </c>
      <c r="AE94" s="25">
        <f t="shared" si="26"/>
        <v>0.78817363863933687</v>
      </c>
      <c r="AF94" s="3">
        <v>503</v>
      </c>
      <c r="AG94" s="17">
        <f t="shared" si="127"/>
        <v>4.9493259864213324E-2</v>
      </c>
      <c r="AH94" s="25">
        <f t="shared" si="27"/>
        <v>1.3403983858636044</v>
      </c>
      <c r="AI94" s="3">
        <v>268</v>
      </c>
      <c r="AJ94" s="17">
        <f t="shared" si="127"/>
        <v>2.2161581079963615E-2</v>
      </c>
      <c r="AK94" s="25">
        <f t="shared" si="28"/>
        <v>0.60018975491342452</v>
      </c>
      <c r="AL94" s="3">
        <v>763</v>
      </c>
      <c r="AM94" s="17">
        <f t="shared" si="127"/>
        <v>5.1820157565878835E-2</v>
      </c>
      <c r="AN94" s="25">
        <f t="shared" si="29"/>
        <v>1.4034164600809664</v>
      </c>
      <c r="AO94" s="3">
        <v>329</v>
      </c>
      <c r="AP94" s="17">
        <f t="shared" si="127"/>
        <v>2.7803600101411308E-2</v>
      </c>
      <c r="AQ94" s="25">
        <f t="shared" si="30"/>
        <v>0.75298941309129352</v>
      </c>
      <c r="AR94" s="3">
        <v>313</v>
      </c>
      <c r="AS94" s="17">
        <f t="shared" si="127"/>
        <v>1.7722665760715701E-2</v>
      </c>
      <c r="AT94" s="25">
        <f t="shared" si="31"/>
        <v>0.47997308409341882</v>
      </c>
      <c r="AU94" s="3">
        <v>261</v>
      </c>
      <c r="AV94" s="17">
        <f t="shared" si="127"/>
        <v>1.9699599969809044E-2</v>
      </c>
      <c r="AW94" s="25">
        <f t="shared" si="32"/>
        <v>0.53351329199439979</v>
      </c>
      <c r="AX94" s="3">
        <v>338</v>
      </c>
      <c r="AY94" s="17">
        <f t="shared" si="127"/>
        <v>2.6018012470171659E-2</v>
      </c>
      <c r="AZ94" s="25">
        <f t="shared" si="33"/>
        <v>0.70463133796554855</v>
      </c>
      <c r="BA94" s="3">
        <v>653</v>
      </c>
      <c r="BB94" s="17">
        <f t="shared" si="127"/>
        <v>4.6354795201249376E-2</v>
      </c>
      <c r="BC94" s="25">
        <f t="shared" si="34"/>
        <v>1.2554010957301935</v>
      </c>
      <c r="BD94" s="3">
        <v>751</v>
      </c>
      <c r="BE94" s="17">
        <f t="shared" si="127"/>
        <v>5.0856639804970544E-2</v>
      </c>
      <c r="BF94" s="25">
        <f t="shared" si="35"/>
        <v>1.3773220453057897</v>
      </c>
      <c r="BG94" s="7">
        <v>575</v>
      </c>
      <c r="BH94" s="17">
        <f t="shared" si="127"/>
        <v>5.008710801393728E-2</v>
      </c>
      <c r="BI94" s="25">
        <f t="shared" si="36"/>
        <v>1.3564812444896459</v>
      </c>
      <c r="BJ94" s="7">
        <f t="shared" si="130"/>
        <v>2399</v>
      </c>
      <c r="BK94" s="17">
        <f t="shared" si="131"/>
        <v>3.8932796702315843E-2</v>
      </c>
      <c r="BL94" s="25">
        <f t="shared" si="132"/>
        <v>1.0543952449305793</v>
      </c>
      <c r="BM94" s="7">
        <f t="shared" si="133"/>
        <v>1487</v>
      </c>
      <c r="BN94" s="17">
        <f t="shared" si="134"/>
        <v>2.6850363843195321E-2</v>
      </c>
      <c r="BO94" s="25">
        <f t="shared" si="135"/>
        <v>0.72717344652605143</v>
      </c>
      <c r="BP94" s="7">
        <f t="shared" si="136"/>
        <v>2496</v>
      </c>
      <c r="BQ94" s="17">
        <f t="shared" si="137"/>
        <v>4.5045207630253922E-2</v>
      </c>
      <c r="BR94" s="25">
        <f t="shared" si="138"/>
        <v>1.219934265072337</v>
      </c>
      <c r="BS94" s="7">
        <f t="shared" si="139"/>
        <v>1854</v>
      </c>
      <c r="BT94" s="17">
        <f t="shared" si="140"/>
        <v>3.6611374407582942E-2</v>
      </c>
      <c r="BU94" s="25">
        <f t="shared" si="141"/>
        <v>0.99152545810900705</v>
      </c>
      <c r="BV94" s="15">
        <f t="shared" si="49"/>
        <v>5.4169840060929168E-2</v>
      </c>
      <c r="BW94" s="15">
        <f t="shared" si="50"/>
        <v>5.6589644843816858E-2</v>
      </c>
      <c r="BX94" s="15">
        <f t="shared" si="51"/>
        <v>4.025635890246345E-2</v>
      </c>
      <c r="BY94" s="15">
        <f t="shared" si="52"/>
        <v>4.1468033696858878E-2</v>
      </c>
      <c r="BZ94" s="15">
        <f t="shared" si="53"/>
        <v>2.8234220135628586E-2</v>
      </c>
      <c r="CA94" s="15">
        <f t="shared" si="128"/>
        <v>3.4351145038167941E-2</v>
      </c>
      <c r="CB94" s="15">
        <f t="shared" si="54"/>
        <v>2.9102752679134272E-2</v>
      </c>
      <c r="CC94" s="15">
        <f t="shared" si="55"/>
        <v>4.9493259864213324E-2</v>
      </c>
      <c r="CD94" s="15">
        <f t="shared" si="56"/>
        <v>2.2161581079963615E-2</v>
      </c>
      <c r="CE94" s="15">
        <f t="shared" si="57"/>
        <v>5.1820157565878835E-2</v>
      </c>
      <c r="CF94" s="15">
        <f t="shared" si="58"/>
        <v>2.7803600101411308E-2</v>
      </c>
      <c r="CG94" s="15">
        <f t="shared" si="59"/>
        <v>1.7722665760715701E-2</v>
      </c>
      <c r="CH94" s="15">
        <f t="shared" si="129"/>
        <v>1.9699599969809044E-2</v>
      </c>
      <c r="CI94" s="15">
        <f t="shared" si="60"/>
        <v>2.6018012470171659E-2</v>
      </c>
      <c r="CJ94" s="15">
        <f t="shared" si="61"/>
        <v>4.6354795201249376E-2</v>
      </c>
      <c r="CK94" s="15">
        <f t="shared" si="62"/>
        <v>5.0856639804970544E-2</v>
      </c>
      <c r="CL94" s="15">
        <f t="shared" si="63"/>
        <v>5.008710801393728E-2</v>
      </c>
    </row>
    <row r="95" spans="1:90" x14ac:dyDescent="0.3">
      <c r="A95" s="3">
        <v>95</v>
      </c>
      <c r="B95" s="3" t="s">
        <v>38</v>
      </c>
      <c r="C95" s="3" t="s">
        <v>14</v>
      </c>
      <c r="D95" s="6">
        <v>40603</v>
      </c>
      <c r="E95" s="27"/>
      <c r="F95" s="7">
        <v>575</v>
      </c>
      <c r="G95" s="17">
        <f t="shared" si="127"/>
        <v>2.5778857750021296E-3</v>
      </c>
      <c r="H95" s="17"/>
      <c r="I95" s="17">
        <f t="shared" si="18"/>
        <v>5.0788921243312794E-3</v>
      </c>
      <c r="J95" s="17">
        <f t="shared" si="19"/>
        <v>1.1831319192089917E-3</v>
      </c>
      <c r="K95" s="3">
        <v>33</v>
      </c>
      <c r="L95" s="17">
        <f t="shared" si="127"/>
        <v>3.1416603198781414E-3</v>
      </c>
      <c r="M95" s="25">
        <f t="shared" si="20"/>
        <v>1.2186964800158946</v>
      </c>
      <c r="N95" s="3">
        <v>28</v>
      </c>
      <c r="O95" s="17">
        <f t="shared" si="127"/>
        <v>2.995293110825845E-3</v>
      </c>
      <c r="P95" s="25">
        <f t="shared" si="21"/>
        <v>1.1619184759353314</v>
      </c>
      <c r="Q95" s="3">
        <v>21</v>
      </c>
      <c r="R95" s="17">
        <f t="shared" si="127"/>
        <v>2.1029441217704785E-3</v>
      </c>
      <c r="S95" s="25">
        <f t="shared" si="22"/>
        <v>0.81576311183482952</v>
      </c>
      <c r="T95" s="3">
        <v>62</v>
      </c>
      <c r="U95" s="17">
        <f t="shared" si="127"/>
        <v>4.0488473845751976E-3</v>
      </c>
      <c r="V95" s="25">
        <f t="shared" si="23"/>
        <v>1.5706077530032738</v>
      </c>
      <c r="W95" s="3">
        <v>28</v>
      </c>
      <c r="X95" s="17">
        <f t="shared" si="127"/>
        <v>1.8257694314032342E-3</v>
      </c>
      <c r="Y95" s="25">
        <f t="shared" si="24"/>
        <v>0.70824295207638743</v>
      </c>
      <c r="Z95" s="3">
        <v>15</v>
      </c>
      <c r="AA95" s="17">
        <f t="shared" si="127"/>
        <v>1.4312977099236641E-3</v>
      </c>
      <c r="AB95" s="25">
        <f t="shared" si="25"/>
        <v>0.5552215399933621</v>
      </c>
      <c r="AC95" s="3">
        <v>55</v>
      </c>
      <c r="AD95" s="17">
        <f t="shared" si="127"/>
        <v>2.8892624500945576E-3</v>
      </c>
      <c r="AE95" s="25">
        <f t="shared" si="26"/>
        <v>1.1207876152278977</v>
      </c>
      <c r="AF95" s="3">
        <v>26</v>
      </c>
      <c r="AG95" s="17">
        <f t="shared" si="127"/>
        <v>2.5582997146511859E-3</v>
      </c>
      <c r="AH95" s="25">
        <f t="shared" si="27"/>
        <v>0.99240227765680289</v>
      </c>
      <c r="AI95" s="3">
        <v>16</v>
      </c>
      <c r="AJ95" s="17">
        <f t="shared" si="127"/>
        <v>1.3230794674605143E-3</v>
      </c>
      <c r="AK95" s="25">
        <f t="shared" si="28"/>
        <v>0.5132420839939742</v>
      </c>
      <c r="AL95" s="3">
        <v>33</v>
      </c>
      <c r="AM95" s="17">
        <f t="shared" si="127"/>
        <v>2.2412387938060309E-3</v>
      </c>
      <c r="AN95" s="25">
        <f t="shared" si="29"/>
        <v>0.86940965947344173</v>
      </c>
      <c r="AO95" s="3">
        <v>14</v>
      </c>
      <c r="AP95" s="17">
        <f t="shared" si="127"/>
        <v>1.1831319192089917E-3</v>
      </c>
      <c r="AQ95" s="25">
        <f t="shared" si="30"/>
        <v>0.45895436123736488</v>
      </c>
      <c r="AR95" s="3">
        <v>29</v>
      </c>
      <c r="AS95" s="17">
        <f t="shared" si="127"/>
        <v>1.6420361247947454E-3</v>
      </c>
      <c r="AT95" s="25">
        <f t="shared" si="31"/>
        <v>0.63697008638537866</v>
      </c>
      <c r="AU95" s="3">
        <v>21</v>
      </c>
      <c r="AV95" s="17">
        <f t="shared" si="127"/>
        <v>1.5850252849271642E-3</v>
      </c>
      <c r="AW95" s="25">
        <f t="shared" si="32"/>
        <v>0.61485473883180675</v>
      </c>
      <c r="AX95" s="3">
        <v>37</v>
      </c>
      <c r="AY95" s="17">
        <f t="shared" si="127"/>
        <v>2.8481256254329923E-3</v>
      </c>
      <c r="AZ95" s="25">
        <f t="shared" si="33"/>
        <v>1.1048300328320946</v>
      </c>
      <c r="BA95" s="3">
        <v>38</v>
      </c>
      <c r="BB95" s="17">
        <f t="shared" si="127"/>
        <v>2.6975225385106835E-3</v>
      </c>
      <c r="BC95" s="25">
        <f t="shared" si="34"/>
        <v>1.0464088691084286</v>
      </c>
      <c r="BD95" s="3">
        <v>75</v>
      </c>
      <c r="BE95" s="17">
        <f t="shared" si="127"/>
        <v>5.0788921243312794E-3</v>
      </c>
      <c r="BF95" s="25">
        <f t="shared" si="35"/>
        <v>1.9701773343029847</v>
      </c>
      <c r="BG95" s="7">
        <v>44</v>
      </c>
      <c r="BH95" s="17">
        <f t="shared" si="127"/>
        <v>3.8327526132404181E-3</v>
      </c>
      <c r="BI95" s="25">
        <f t="shared" si="36"/>
        <v>1.486781396758067</v>
      </c>
      <c r="BJ95" s="7">
        <f t="shared" si="130"/>
        <v>159</v>
      </c>
      <c r="BK95" s="17">
        <f t="shared" si="131"/>
        <v>2.5803729369188073E-3</v>
      </c>
      <c r="BL95" s="25">
        <f t="shared" si="132"/>
        <v>1.0009648068742207</v>
      </c>
      <c r="BM95" s="7">
        <f t="shared" si="133"/>
        <v>131</v>
      </c>
      <c r="BN95" s="17">
        <f t="shared" si="134"/>
        <v>2.3654321879344902E-3</v>
      </c>
      <c r="BO95" s="25">
        <f t="shared" si="135"/>
        <v>0.91758611295821912</v>
      </c>
      <c r="BP95" s="7">
        <f t="shared" si="136"/>
        <v>160</v>
      </c>
      <c r="BQ95" s="17">
        <f t="shared" si="137"/>
        <v>2.8875133096316614E-3</v>
      </c>
      <c r="BR95" s="25">
        <f t="shared" si="138"/>
        <v>1.1201090977854813</v>
      </c>
      <c r="BS95" s="7">
        <f t="shared" si="139"/>
        <v>125</v>
      </c>
      <c r="BT95" s="17">
        <f t="shared" si="140"/>
        <v>2.4684044233807267E-3</v>
      </c>
      <c r="BU95" s="25">
        <f t="shared" si="141"/>
        <v>0.95753056528607738</v>
      </c>
      <c r="BV95" s="15">
        <f t="shared" si="49"/>
        <v>3.1416603198781414E-3</v>
      </c>
      <c r="BW95" s="15">
        <f t="shared" si="50"/>
        <v>2.995293110825845E-3</v>
      </c>
      <c r="BX95" s="15">
        <f t="shared" si="51"/>
        <v>2.1029441217704785E-3</v>
      </c>
      <c r="BY95" s="15">
        <f t="shared" si="52"/>
        <v>4.0488473845751976E-3</v>
      </c>
      <c r="BZ95" s="15">
        <f t="shared" si="53"/>
        <v>1.8257694314032342E-3</v>
      </c>
      <c r="CA95" s="15">
        <f t="shared" si="128"/>
        <v>1.4312977099236641E-3</v>
      </c>
      <c r="CB95" s="15">
        <f t="shared" si="54"/>
        <v>2.8892624500945576E-3</v>
      </c>
      <c r="CC95" s="15">
        <f t="shared" si="55"/>
        <v>2.5582997146511859E-3</v>
      </c>
      <c r="CD95" s="15">
        <f t="shared" si="56"/>
        <v>1.3230794674605143E-3</v>
      </c>
      <c r="CE95" s="15">
        <f t="shared" si="57"/>
        <v>2.2412387938060309E-3</v>
      </c>
      <c r="CF95" s="15">
        <f t="shared" si="58"/>
        <v>1.1831319192089917E-3</v>
      </c>
      <c r="CG95" s="15">
        <f t="shared" si="59"/>
        <v>1.6420361247947454E-3</v>
      </c>
      <c r="CH95" s="15">
        <f t="shared" si="129"/>
        <v>1.5850252849271642E-3</v>
      </c>
      <c r="CI95" s="15">
        <f t="shared" si="60"/>
        <v>2.8481256254329923E-3</v>
      </c>
      <c r="CJ95" s="15">
        <f t="shared" si="61"/>
        <v>2.6975225385106835E-3</v>
      </c>
      <c r="CK95" s="15">
        <f t="shared" si="62"/>
        <v>5.0788921243312794E-3</v>
      </c>
      <c r="CL95" s="15">
        <f t="shared" si="63"/>
        <v>3.8327526132404181E-3</v>
      </c>
    </row>
    <row r="96" spans="1:90" x14ac:dyDescent="0.3">
      <c r="A96" s="3">
        <v>96</v>
      </c>
      <c r="B96" s="3" t="s">
        <v>39</v>
      </c>
      <c r="C96" s="3" t="s">
        <v>14</v>
      </c>
      <c r="D96" s="6">
        <v>40603</v>
      </c>
      <c r="E96" s="27"/>
      <c r="F96" s="7">
        <v>5301</v>
      </c>
      <c r="G96" s="17">
        <f t="shared" si="127"/>
        <v>2.3765865205715286E-2</v>
      </c>
      <c r="H96" s="17"/>
      <c r="I96" s="17">
        <f t="shared" si="18"/>
        <v>3.8536296797092875E-2</v>
      </c>
      <c r="J96" s="17">
        <f t="shared" si="19"/>
        <v>8.6633663366336641E-3</v>
      </c>
      <c r="K96" s="3">
        <v>91</v>
      </c>
      <c r="L96" s="17">
        <f t="shared" si="127"/>
        <v>8.6633663366336641E-3</v>
      </c>
      <c r="M96" s="25">
        <f t="shared" si="20"/>
        <v>0.36452981036643567</v>
      </c>
      <c r="N96" s="3">
        <v>119</v>
      </c>
      <c r="O96" s="17">
        <f t="shared" si="127"/>
        <v>1.2729995721009841E-2</v>
      </c>
      <c r="P96" s="25">
        <f t="shared" si="21"/>
        <v>0.53564200633219505</v>
      </c>
      <c r="Q96" s="3">
        <v>167</v>
      </c>
      <c r="R96" s="17">
        <f t="shared" si="127"/>
        <v>1.6723412777889045E-2</v>
      </c>
      <c r="S96" s="25">
        <f t="shared" si="22"/>
        <v>0.70367363582737774</v>
      </c>
      <c r="T96" s="3">
        <v>399</v>
      </c>
      <c r="U96" s="17">
        <f t="shared" si="127"/>
        <v>2.605629203944361E-2</v>
      </c>
      <c r="V96" s="25">
        <f t="shared" si="23"/>
        <v>1.096374645480086</v>
      </c>
      <c r="W96" s="3">
        <v>160</v>
      </c>
      <c r="X96" s="17">
        <f t="shared" si="127"/>
        <v>1.0432968179447054E-2</v>
      </c>
      <c r="Y96" s="25">
        <f t="shared" si="24"/>
        <v>0.43898962184377377</v>
      </c>
      <c r="Z96" s="3">
        <v>110</v>
      </c>
      <c r="AA96" s="17">
        <f t="shared" si="127"/>
        <v>1.049618320610687E-2</v>
      </c>
      <c r="AB96" s="25">
        <f t="shared" si="25"/>
        <v>0.44164953033490728</v>
      </c>
      <c r="AC96" s="3">
        <v>638</v>
      </c>
      <c r="AD96" s="17">
        <f t="shared" si="127"/>
        <v>3.3515444421096871E-2</v>
      </c>
      <c r="AE96" s="25">
        <f t="shared" si="26"/>
        <v>1.4102345583041083</v>
      </c>
      <c r="AF96" s="3">
        <v>124</v>
      </c>
      <c r="AG96" s="17">
        <f t="shared" si="127"/>
        <v>1.2201121716028732E-2</v>
      </c>
      <c r="AH96" s="25">
        <f t="shared" si="27"/>
        <v>0.51338849271494524</v>
      </c>
      <c r="AI96" s="3">
        <v>297</v>
      </c>
      <c r="AJ96" s="17">
        <f t="shared" si="127"/>
        <v>2.4559662614735796E-2</v>
      </c>
      <c r="AK96" s="25">
        <f t="shared" si="28"/>
        <v>1.0334007368193612</v>
      </c>
      <c r="AL96" s="3">
        <v>316</v>
      </c>
      <c r="AM96" s="17">
        <f t="shared" si="127"/>
        <v>2.1461559358869873E-2</v>
      </c>
      <c r="AN96" s="25">
        <f t="shared" si="29"/>
        <v>0.90304136513021771</v>
      </c>
      <c r="AO96" s="3">
        <v>456</v>
      </c>
      <c r="AP96" s="17">
        <f t="shared" si="127"/>
        <v>3.8536296797092875E-2</v>
      </c>
      <c r="AQ96" s="25">
        <f t="shared" si="30"/>
        <v>1.6214977432349298</v>
      </c>
      <c r="AR96" s="3">
        <v>609</v>
      </c>
      <c r="AS96" s="17">
        <f t="shared" si="127"/>
        <v>3.4482758620689655E-2</v>
      </c>
      <c r="AT96" s="25">
        <f t="shared" si="31"/>
        <v>1.4509363880595072</v>
      </c>
      <c r="AU96" s="3">
        <v>411</v>
      </c>
      <c r="AV96" s="17">
        <f t="shared" si="127"/>
        <v>3.1021209147860215E-2</v>
      </c>
      <c r="AW96" s="25">
        <f t="shared" si="32"/>
        <v>1.3052842334728105</v>
      </c>
      <c r="AX96" s="3">
        <v>286</v>
      </c>
      <c r="AY96" s="17">
        <f t="shared" si="127"/>
        <v>2.201524132091448E-2</v>
      </c>
      <c r="AZ96" s="25">
        <f t="shared" si="33"/>
        <v>0.92633872700835607</v>
      </c>
      <c r="BA96" s="3">
        <v>409</v>
      </c>
      <c r="BB96" s="17">
        <f t="shared" si="127"/>
        <v>2.9033861006601831E-2</v>
      </c>
      <c r="BC96" s="25">
        <f t="shared" si="34"/>
        <v>1.2216622771898782</v>
      </c>
      <c r="BD96" s="3">
        <v>386</v>
      </c>
      <c r="BE96" s="17">
        <f t="shared" si="127"/>
        <v>2.6139364799891651E-2</v>
      </c>
      <c r="BF96" s="25">
        <f t="shared" si="35"/>
        <v>1.0998701109188138</v>
      </c>
      <c r="BG96" s="7">
        <v>323</v>
      </c>
      <c r="BH96" s="17">
        <f t="shared" si="127"/>
        <v>2.8135888501742159E-2</v>
      </c>
      <c r="BI96" s="25">
        <f t="shared" si="36"/>
        <v>1.1838781486893208</v>
      </c>
      <c r="BJ96" s="7">
        <f t="shared" ref="BJ96:BJ97" si="142">K96+T96+W96+Z96+Q96</f>
        <v>927</v>
      </c>
      <c r="BK96" s="17"/>
      <c r="BL96" s="25"/>
      <c r="BM96" s="7">
        <f t="shared" ref="BM96:BM97" si="143">BG96+AU96+AR96+AX96</f>
        <v>1629</v>
      </c>
      <c r="BN96" s="17"/>
      <c r="BO96" s="25"/>
      <c r="BP96" s="7">
        <f t="shared" ref="BP96:BP97" si="144">BA96+AO96+AL96+BD96</f>
        <v>1567</v>
      </c>
      <c r="BQ96" s="17"/>
      <c r="BR96" s="25"/>
      <c r="BS96" s="7">
        <f t="shared" ref="BS96:BS97" si="145">AI96+AF96+AC96+N96</f>
        <v>1178</v>
      </c>
      <c r="BT96" s="17"/>
      <c r="BU96" s="25"/>
      <c r="BV96" s="15">
        <f t="shared" si="49"/>
        <v>8.6633663366336641E-3</v>
      </c>
      <c r="BW96" s="15">
        <f t="shared" si="50"/>
        <v>1.2729995721009841E-2</v>
      </c>
      <c r="BX96" s="15">
        <f t="shared" si="51"/>
        <v>1.6723412777889045E-2</v>
      </c>
      <c r="BY96" s="15">
        <f t="shared" si="52"/>
        <v>2.605629203944361E-2</v>
      </c>
      <c r="BZ96" s="15">
        <f t="shared" si="53"/>
        <v>1.0432968179447054E-2</v>
      </c>
      <c r="CA96" s="15">
        <f t="shared" si="128"/>
        <v>1.049618320610687E-2</v>
      </c>
      <c r="CB96" s="15">
        <f t="shared" si="54"/>
        <v>3.3515444421096871E-2</v>
      </c>
      <c r="CC96" s="15">
        <f t="shared" si="55"/>
        <v>1.2201121716028732E-2</v>
      </c>
      <c r="CD96" s="15">
        <f t="shared" si="56"/>
        <v>2.4559662614735796E-2</v>
      </c>
      <c r="CE96" s="15">
        <f t="shared" si="57"/>
        <v>2.1461559358869873E-2</v>
      </c>
      <c r="CF96" s="15">
        <f t="shared" si="58"/>
        <v>3.8536296797092875E-2</v>
      </c>
      <c r="CG96" s="15">
        <f t="shared" si="59"/>
        <v>3.4482758620689655E-2</v>
      </c>
      <c r="CH96" s="15">
        <f t="shared" si="129"/>
        <v>3.1021209147860215E-2</v>
      </c>
      <c r="CI96" s="15">
        <f t="shared" si="60"/>
        <v>2.201524132091448E-2</v>
      </c>
      <c r="CJ96" s="15">
        <f t="shared" si="61"/>
        <v>2.9033861006601831E-2</v>
      </c>
      <c r="CK96" s="15">
        <f t="shared" si="62"/>
        <v>2.6139364799891651E-2</v>
      </c>
      <c r="CL96" s="15">
        <f t="shared" si="63"/>
        <v>2.8135888501742159E-2</v>
      </c>
    </row>
    <row r="97" spans="1:90" x14ac:dyDescent="0.3">
      <c r="A97" s="3">
        <v>97</v>
      </c>
      <c r="B97" s="3" t="s">
        <v>40</v>
      </c>
      <c r="C97" s="3" t="s">
        <v>14</v>
      </c>
      <c r="D97" s="6">
        <v>40603</v>
      </c>
      <c r="E97" s="27"/>
      <c r="F97" s="7">
        <v>68684</v>
      </c>
      <c r="G97" s="17">
        <f t="shared" si="127"/>
        <v>0.30792957664390658</v>
      </c>
      <c r="H97" s="17"/>
      <c r="I97" s="17">
        <f t="shared" si="18"/>
        <v>0.57102056359482101</v>
      </c>
      <c r="J97" s="17">
        <f t="shared" si="19"/>
        <v>0.11041277390861219</v>
      </c>
      <c r="K97" s="3">
        <v>5998</v>
      </c>
      <c r="L97" s="17">
        <f t="shared" si="127"/>
        <v>0.57102056359482101</v>
      </c>
      <c r="M97" s="25">
        <f t="shared" si="20"/>
        <v>1.8543868692910781</v>
      </c>
      <c r="N97" s="3">
        <v>4850</v>
      </c>
      <c r="O97" s="17">
        <f t="shared" si="127"/>
        <v>0.51882755669661962</v>
      </c>
      <c r="P97" s="25">
        <f t="shared" si="21"/>
        <v>1.6848902997603181</v>
      </c>
      <c r="Q97" s="3">
        <v>3877</v>
      </c>
      <c r="R97" s="17">
        <f t="shared" si="127"/>
        <v>0.38824354095734026</v>
      </c>
      <c r="S97" s="25">
        <f t="shared" si="22"/>
        <v>1.2608192600034316</v>
      </c>
      <c r="T97" s="3">
        <v>3849</v>
      </c>
      <c r="U97" s="17">
        <f t="shared" si="127"/>
        <v>0.25135505779403122</v>
      </c>
      <c r="V97" s="25">
        <f t="shared" si="23"/>
        <v>0.81627448890595267</v>
      </c>
      <c r="W97" s="3">
        <v>6019</v>
      </c>
      <c r="X97" s="17">
        <f t="shared" si="127"/>
        <v>0.39247522170057381</v>
      </c>
      <c r="Y97" s="25">
        <f t="shared" si="24"/>
        <v>1.2745616253499312</v>
      </c>
      <c r="Z97" s="3">
        <v>4785</v>
      </c>
      <c r="AA97" s="17">
        <f t="shared" si="127"/>
        <v>0.45658396946564883</v>
      </c>
      <c r="AB97" s="25">
        <f t="shared" si="25"/>
        <v>1.4827545130348032</v>
      </c>
      <c r="AC97" s="3">
        <v>2448</v>
      </c>
      <c r="AD97" s="17">
        <f t="shared" si="127"/>
        <v>0.12859844505148141</v>
      </c>
      <c r="AE97" s="25">
        <f t="shared" si="26"/>
        <v>0.41762290733180912</v>
      </c>
      <c r="AF97" s="3">
        <v>5549</v>
      </c>
      <c r="AG97" s="17">
        <f t="shared" si="127"/>
        <v>0.54600019679228573</v>
      </c>
      <c r="AH97" s="25">
        <f t="shared" si="27"/>
        <v>1.7731333337417174</v>
      </c>
      <c r="AI97" s="3">
        <v>3174</v>
      </c>
      <c r="AJ97" s="17">
        <f t="shared" si="127"/>
        <v>0.26246588935747955</v>
      </c>
      <c r="AK97" s="25">
        <f t="shared" si="28"/>
        <v>0.85235686749570738</v>
      </c>
      <c r="AL97" s="3">
        <v>5473</v>
      </c>
      <c r="AM97" s="17">
        <f t="shared" si="127"/>
        <v>0.37170605813637597</v>
      </c>
      <c r="AN97" s="25">
        <f t="shared" si="29"/>
        <v>1.2071138543674915</v>
      </c>
      <c r="AO97" s="3">
        <v>2652</v>
      </c>
      <c r="AP97" s="17">
        <f t="shared" si="127"/>
        <v>0.22411898926730331</v>
      </c>
      <c r="AQ97" s="25">
        <f t="shared" si="30"/>
        <v>0.7278254713624901</v>
      </c>
      <c r="AR97" s="3">
        <v>1950</v>
      </c>
      <c r="AS97" s="17">
        <f t="shared" si="127"/>
        <v>0.11041277390861219</v>
      </c>
      <c r="AT97" s="25">
        <f t="shared" si="31"/>
        <v>0.35856501707952154</v>
      </c>
      <c r="AU97" s="3">
        <v>1962</v>
      </c>
      <c r="AV97" s="17">
        <f t="shared" si="127"/>
        <v>0.14808664804890936</v>
      </c>
      <c r="AW97" s="25">
        <f t="shared" si="32"/>
        <v>0.48091076428218044</v>
      </c>
      <c r="AX97" s="3">
        <v>3556</v>
      </c>
      <c r="AY97" s="17">
        <f t="shared" si="127"/>
        <v>0.273727965514587</v>
      </c>
      <c r="AZ97" s="25">
        <f t="shared" si="33"/>
        <v>0.88893041226477987</v>
      </c>
      <c r="BA97" s="3">
        <v>4096</v>
      </c>
      <c r="BB97" s="17">
        <f t="shared" si="127"/>
        <v>0.29076453467736213</v>
      </c>
      <c r="BC97" s="25">
        <f t="shared" si="34"/>
        <v>0.94425659868849066</v>
      </c>
      <c r="BD97" s="3">
        <v>5030</v>
      </c>
      <c r="BE97" s="17">
        <f t="shared" si="127"/>
        <v>0.34062436513848449</v>
      </c>
      <c r="BF97" s="25">
        <f t="shared" si="35"/>
        <v>1.1061761875910561</v>
      </c>
      <c r="BG97" s="7">
        <v>3416</v>
      </c>
      <c r="BH97" s="17">
        <f t="shared" si="127"/>
        <v>0.29756097560975608</v>
      </c>
      <c r="BI97" s="25">
        <f t="shared" si="36"/>
        <v>0.96632801192026818</v>
      </c>
      <c r="BJ97" s="7">
        <f t="shared" si="142"/>
        <v>24528</v>
      </c>
      <c r="BK97" s="17"/>
      <c r="BL97" s="25"/>
      <c r="BM97" s="7">
        <f t="shared" si="143"/>
        <v>10884</v>
      </c>
      <c r="BN97" s="17"/>
      <c r="BO97" s="25"/>
      <c r="BP97" s="7">
        <f t="shared" si="144"/>
        <v>17251</v>
      </c>
      <c r="BQ97" s="17"/>
      <c r="BR97" s="25"/>
      <c r="BS97" s="7">
        <f t="shared" si="145"/>
        <v>16021</v>
      </c>
      <c r="BT97" s="17"/>
      <c r="BU97" s="25"/>
      <c r="BV97" s="15">
        <f t="shared" si="49"/>
        <v>0.57102056359482101</v>
      </c>
      <c r="BW97" s="15">
        <f t="shared" si="50"/>
        <v>0.51882755669661962</v>
      </c>
      <c r="BX97" s="15">
        <f t="shared" si="51"/>
        <v>0.38824354095734026</v>
      </c>
      <c r="BY97" s="15">
        <f t="shared" si="52"/>
        <v>0.25135505779403122</v>
      </c>
      <c r="BZ97" s="15">
        <f t="shared" si="53"/>
        <v>0.39247522170057381</v>
      </c>
      <c r="CA97" s="15">
        <f t="shared" si="128"/>
        <v>0.45658396946564883</v>
      </c>
      <c r="CB97" s="15">
        <f t="shared" si="54"/>
        <v>0.12859844505148141</v>
      </c>
      <c r="CC97" s="15">
        <f t="shared" si="55"/>
        <v>0.54600019679228573</v>
      </c>
      <c r="CD97" s="15">
        <f t="shared" si="56"/>
        <v>0.26246588935747955</v>
      </c>
      <c r="CE97" s="15">
        <f t="shared" si="57"/>
        <v>0.37170605813637597</v>
      </c>
      <c r="CF97" s="15">
        <f t="shared" si="58"/>
        <v>0.22411898926730331</v>
      </c>
      <c r="CG97" s="15">
        <f t="shared" si="59"/>
        <v>0.11041277390861219</v>
      </c>
      <c r="CH97" s="15">
        <f t="shared" si="129"/>
        <v>0.14808664804890936</v>
      </c>
      <c r="CI97" s="15">
        <f t="shared" si="60"/>
        <v>0.273727965514587</v>
      </c>
      <c r="CJ97" s="15">
        <f t="shared" si="61"/>
        <v>0.29076453467736213</v>
      </c>
      <c r="CK97" s="15">
        <f t="shared" si="62"/>
        <v>0.34062436513848449</v>
      </c>
      <c r="CL97" s="15">
        <f t="shared" si="63"/>
        <v>0.29756097560975608</v>
      </c>
    </row>
    <row r="98" spans="1:90" x14ac:dyDescent="0.3">
      <c r="A98" s="3">
        <v>98</v>
      </c>
      <c r="D98" s="6"/>
      <c r="E98" s="27"/>
      <c r="F98" s="7"/>
      <c r="G98" s="17"/>
      <c r="H98" s="17"/>
      <c r="I98" s="17"/>
      <c r="J98" s="17"/>
      <c r="L98" s="17"/>
      <c r="M98" s="25"/>
      <c r="O98" s="17"/>
      <c r="P98" s="25"/>
      <c r="R98" s="17"/>
      <c r="S98" s="25"/>
      <c r="U98" s="17"/>
      <c r="V98" s="25"/>
      <c r="X98" s="17"/>
      <c r="Y98" s="25"/>
      <c r="AA98" s="17"/>
      <c r="AB98" s="25"/>
      <c r="AD98" s="17"/>
      <c r="AE98" s="25"/>
      <c r="AG98" s="17"/>
      <c r="AH98" s="25"/>
      <c r="AJ98" s="17"/>
      <c r="AK98" s="25"/>
      <c r="AM98" s="17"/>
      <c r="AN98" s="25"/>
      <c r="AP98" s="17"/>
      <c r="AQ98" s="25"/>
      <c r="AS98" s="17"/>
      <c r="AT98" s="25"/>
      <c r="AV98" s="17"/>
      <c r="AW98" s="25"/>
      <c r="AY98" s="17"/>
      <c r="AZ98" s="25"/>
      <c r="BB98" s="17"/>
      <c r="BC98" s="25"/>
      <c r="BE98" s="17"/>
      <c r="BF98" s="25"/>
      <c r="BG98" s="7"/>
      <c r="BH98" s="17"/>
      <c r="BI98" s="25"/>
      <c r="BJ98" s="25"/>
      <c r="BK98" s="25"/>
      <c r="BL98" s="25"/>
      <c r="BM98" s="25"/>
      <c r="BN98" s="25"/>
      <c r="BO98" s="25"/>
      <c r="BP98" s="25"/>
      <c r="BQ98" s="25"/>
      <c r="BR98" s="25"/>
      <c r="BS98" s="25"/>
      <c r="BT98" s="25"/>
      <c r="BU98" s="25"/>
      <c r="BV98" s="15"/>
      <c r="BW98" s="15"/>
      <c r="BX98" s="15"/>
      <c r="BY98" s="15"/>
      <c r="BZ98" s="15"/>
      <c r="CA98" s="15"/>
      <c r="CB98" s="15"/>
      <c r="CC98" s="15"/>
      <c r="CD98" s="15"/>
      <c r="CE98" s="15"/>
      <c r="CF98" s="15"/>
      <c r="CG98" s="15"/>
      <c r="CH98" s="15"/>
      <c r="CI98" s="15"/>
      <c r="CJ98" s="15"/>
      <c r="CK98" s="15"/>
      <c r="CL98" s="15"/>
    </row>
    <row r="99" spans="1:90" x14ac:dyDescent="0.3">
      <c r="A99" s="3">
        <v>99</v>
      </c>
      <c r="D99" s="6"/>
      <c r="E99" s="27"/>
      <c r="F99" s="7"/>
      <c r="G99" s="17"/>
      <c r="H99" s="17"/>
      <c r="I99" s="17"/>
      <c r="J99" s="17"/>
      <c r="L99" s="17"/>
      <c r="M99" s="25"/>
      <c r="O99" s="17"/>
      <c r="P99" s="25"/>
      <c r="R99" s="17"/>
      <c r="S99" s="25"/>
      <c r="U99" s="17"/>
      <c r="V99" s="25"/>
      <c r="X99" s="17"/>
      <c r="Y99" s="25"/>
      <c r="AA99" s="17"/>
      <c r="AB99" s="25"/>
      <c r="AD99" s="17"/>
      <c r="AE99" s="25"/>
      <c r="AG99" s="17"/>
      <c r="AH99" s="25"/>
      <c r="AJ99" s="17"/>
      <c r="AK99" s="25"/>
      <c r="AM99" s="17"/>
      <c r="AN99" s="25"/>
      <c r="AP99" s="17"/>
      <c r="AQ99" s="25"/>
      <c r="AS99" s="17"/>
      <c r="AT99" s="25"/>
      <c r="AV99" s="17"/>
      <c r="AW99" s="25"/>
      <c r="AY99" s="17"/>
      <c r="AZ99" s="25"/>
      <c r="BB99" s="17"/>
      <c r="BC99" s="25"/>
      <c r="BE99" s="17"/>
      <c r="BF99" s="25"/>
      <c r="BG99" s="7"/>
      <c r="BH99" s="17"/>
      <c r="BI99" s="25"/>
      <c r="BJ99" s="25"/>
      <c r="BK99" s="25"/>
      <c r="BL99" s="25"/>
      <c r="BM99" s="25"/>
      <c r="BN99" s="25"/>
      <c r="BO99" s="25"/>
      <c r="BP99" s="25"/>
      <c r="BQ99" s="25"/>
      <c r="BR99" s="25"/>
      <c r="BS99" s="25"/>
      <c r="BT99" s="25"/>
      <c r="BU99" s="25"/>
      <c r="BV99" s="15"/>
      <c r="BW99" s="15"/>
      <c r="BX99" s="15"/>
      <c r="BY99" s="15"/>
      <c r="BZ99" s="15"/>
      <c r="CA99" s="15"/>
      <c r="CB99" s="15"/>
      <c r="CC99" s="15"/>
      <c r="CD99" s="15"/>
      <c r="CE99" s="15"/>
      <c r="CF99" s="15"/>
      <c r="CG99" s="15"/>
      <c r="CH99" s="15"/>
      <c r="CI99" s="15"/>
      <c r="CJ99" s="15"/>
      <c r="CK99" s="15"/>
      <c r="CL99" s="15"/>
    </row>
    <row r="100" spans="1:90" x14ac:dyDescent="0.3">
      <c r="A100" s="3">
        <v>100</v>
      </c>
      <c r="D100" s="6"/>
      <c r="E100" s="27"/>
      <c r="F100" s="7"/>
      <c r="G100" s="17"/>
      <c r="H100" s="17"/>
      <c r="I100" s="17"/>
      <c r="J100" s="17"/>
      <c r="L100" s="17"/>
      <c r="M100" s="25"/>
      <c r="O100" s="17"/>
      <c r="P100" s="25"/>
      <c r="R100" s="17"/>
      <c r="S100" s="25"/>
      <c r="U100" s="17"/>
      <c r="V100" s="25"/>
      <c r="X100" s="17"/>
      <c r="Y100" s="25"/>
      <c r="AA100" s="17"/>
      <c r="AB100" s="25"/>
      <c r="AD100" s="17"/>
      <c r="AE100" s="25"/>
      <c r="AG100" s="17"/>
      <c r="AH100" s="25"/>
      <c r="AJ100" s="17"/>
      <c r="AK100" s="25"/>
      <c r="AM100" s="17"/>
      <c r="AN100" s="25"/>
      <c r="AP100" s="17"/>
      <c r="AQ100" s="25"/>
      <c r="AS100" s="17"/>
      <c r="AT100" s="25"/>
      <c r="AV100" s="17"/>
      <c r="AW100" s="25"/>
      <c r="AY100" s="17"/>
      <c r="AZ100" s="25"/>
      <c r="BB100" s="17"/>
      <c r="BC100" s="25"/>
      <c r="BE100" s="17"/>
      <c r="BF100" s="25"/>
      <c r="BG100" s="7"/>
      <c r="BH100" s="17"/>
      <c r="BI100" s="25"/>
      <c r="BJ100" s="25"/>
      <c r="BK100" s="25"/>
      <c r="BL100" s="25"/>
      <c r="BM100" s="25"/>
      <c r="BN100" s="25"/>
      <c r="BO100" s="25"/>
      <c r="BP100" s="25"/>
      <c r="BQ100" s="25"/>
      <c r="BR100" s="25"/>
      <c r="BS100" s="25"/>
      <c r="BT100" s="25"/>
      <c r="BU100" s="25"/>
      <c r="BV100" s="15"/>
      <c r="BW100" s="15"/>
      <c r="BX100" s="15"/>
      <c r="BY100" s="15"/>
      <c r="BZ100" s="15"/>
      <c r="CA100" s="15"/>
      <c r="CB100" s="15"/>
      <c r="CC100" s="15"/>
      <c r="CD100" s="15"/>
      <c r="CE100" s="15"/>
      <c r="CF100" s="15"/>
      <c r="CG100" s="15"/>
      <c r="CH100" s="15"/>
      <c r="CI100" s="15"/>
      <c r="CJ100" s="15"/>
      <c r="CK100" s="15"/>
      <c r="CL100" s="15"/>
    </row>
    <row r="101" spans="1:90" x14ac:dyDescent="0.3">
      <c r="A101" s="3">
        <v>101</v>
      </c>
      <c r="D101" s="6"/>
      <c r="E101" s="27"/>
      <c r="F101" s="7"/>
      <c r="G101" s="17"/>
      <c r="H101" s="17"/>
      <c r="I101" s="17"/>
      <c r="J101" s="17"/>
      <c r="L101" s="17"/>
      <c r="M101" s="25"/>
      <c r="O101" s="17"/>
      <c r="P101" s="25"/>
      <c r="R101" s="17"/>
      <c r="S101" s="25"/>
      <c r="U101" s="17"/>
      <c r="V101" s="25"/>
      <c r="X101" s="17"/>
      <c r="Y101" s="25"/>
      <c r="AA101" s="17"/>
      <c r="AB101" s="25"/>
      <c r="AD101" s="17"/>
      <c r="AE101" s="25"/>
      <c r="AG101" s="17"/>
      <c r="AH101" s="25"/>
      <c r="AJ101" s="17"/>
      <c r="AK101" s="25"/>
      <c r="AM101" s="17"/>
      <c r="AN101" s="25"/>
      <c r="AP101" s="17"/>
      <c r="AQ101" s="25"/>
      <c r="AS101" s="17"/>
      <c r="AT101" s="25"/>
      <c r="AV101" s="17"/>
      <c r="AW101" s="25"/>
      <c r="AY101" s="17"/>
      <c r="AZ101" s="25"/>
      <c r="BB101" s="17"/>
      <c r="BC101" s="25"/>
      <c r="BE101" s="17"/>
      <c r="BF101" s="25"/>
      <c r="BG101" s="7"/>
      <c r="BH101" s="17"/>
      <c r="BI101" s="25"/>
      <c r="BJ101" s="25"/>
      <c r="BK101" s="25"/>
      <c r="BL101" s="25"/>
      <c r="BM101" s="25"/>
      <c r="BN101" s="25"/>
      <c r="BO101" s="25"/>
      <c r="BP101" s="25"/>
      <c r="BQ101" s="25"/>
      <c r="BR101" s="25"/>
      <c r="BS101" s="25"/>
      <c r="BT101" s="25"/>
      <c r="BU101" s="25"/>
      <c r="BV101" s="15"/>
      <c r="BW101" s="15"/>
      <c r="BX101" s="15"/>
      <c r="BY101" s="15"/>
      <c r="BZ101" s="15"/>
      <c r="CA101" s="15"/>
      <c r="CB101" s="15"/>
      <c r="CC101" s="15"/>
      <c r="CD101" s="15"/>
      <c r="CE101" s="15"/>
      <c r="CF101" s="15"/>
      <c r="CG101" s="15"/>
      <c r="CH101" s="15"/>
      <c r="CI101" s="15"/>
      <c r="CJ101" s="15"/>
      <c r="CK101" s="15"/>
      <c r="CL101" s="15"/>
    </row>
    <row r="102" spans="1:90" x14ac:dyDescent="0.3">
      <c r="A102" s="3">
        <v>102</v>
      </c>
      <c r="D102" s="6"/>
      <c r="E102" s="27"/>
      <c r="F102" s="7"/>
      <c r="G102" s="17"/>
      <c r="H102" s="17"/>
      <c r="I102" s="17"/>
      <c r="J102" s="17"/>
      <c r="L102" s="17"/>
      <c r="M102" s="25"/>
      <c r="O102" s="17"/>
      <c r="P102" s="25"/>
      <c r="R102" s="17"/>
      <c r="S102" s="25"/>
      <c r="U102" s="17"/>
      <c r="V102" s="25"/>
      <c r="X102" s="17"/>
      <c r="Y102" s="25"/>
      <c r="AA102" s="17"/>
      <c r="AB102" s="25"/>
      <c r="AD102" s="17"/>
      <c r="AE102" s="25"/>
      <c r="AG102" s="17"/>
      <c r="AH102" s="25"/>
      <c r="AJ102" s="17"/>
      <c r="AK102" s="25"/>
      <c r="AM102" s="17"/>
      <c r="AN102" s="25"/>
      <c r="AP102" s="17"/>
      <c r="AQ102" s="25"/>
      <c r="AS102" s="17"/>
      <c r="AT102" s="25"/>
      <c r="AV102" s="17"/>
      <c r="AW102" s="25"/>
      <c r="AY102" s="17"/>
      <c r="AZ102" s="25"/>
      <c r="BB102" s="17"/>
      <c r="BC102" s="25"/>
      <c r="BE102" s="17"/>
      <c r="BF102" s="25"/>
      <c r="BG102" s="7"/>
      <c r="BH102" s="17"/>
      <c r="BI102" s="25"/>
      <c r="BJ102" s="25"/>
      <c r="BK102" s="25"/>
      <c r="BL102" s="25"/>
      <c r="BM102" s="25"/>
      <c r="BN102" s="25"/>
      <c r="BO102" s="25"/>
      <c r="BP102" s="25"/>
      <c r="BQ102" s="25"/>
      <c r="BR102" s="25"/>
      <c r="BS102" s="25"/>
      <c r="BT102" s="25"/>
      <c r="BU102" s="25"/>
      <c r="BV102" s="15"/>
      <c r="BW102" s="15"/>
      <c r="BX102" s="15"/>
      <c r="BY102" s="15"/>
      <c r="BZ102" s="15"/>
      <c r="CA102" s="15"/>
      <c r="CB102" s="15"/>
      <c r="CC102" s="15"/>
      <c r="CD102" s="15"/>
      <c r="CE102" s="15"/>
      <c r="CF102" s="15"/>
      <c r="CG102" s="15"/>
      <c r="CH102" s="15"/>
      <c r="CI102" s="15"/>
      <c r="CJ102" s="15"/>
      <c r="CK102" s="15"/>
      <c r="CL102" s="15"/>
    </row>
    <row r="103" spans="1:90" x14ac:dyDescent="0.3">
      <c r="A103" s="3">
        <v>103</v>
      </c>
      <c r="D103" s="6"/>
      <c r="E103" s="27"/>
      <c r="F103" s="7"/>
      <c r="G103" s="17"/>
      <c r="H103" s="17"/>
      <c r="I103" s="17"/>
      <c r="J103" s="17"/>
      <c r="L103" s="17"/>
      <c r="M103" s="25"/>
      <c r="O103" s="17"/>
      <c r="P103" s="25"/>
      <c r="R103" s="17"/>
      <c r="S103" s="25"/>
      <c r="U103" s="17"/>
      <c r="V103" s="25"/>
      <c r="X103" s="17"/>
      <c r="Y103" s="25"/>
      <c r="AA103" s="17"/>
      <c r="AB103" s="25"/>
      <c r="AD103" s="17"/>
      <c r="AE103" s="25"/>
      <c r="AG103" s="17"/>
      <c r="AH103" s="25"/>
      <c r="AJ103" s="17"/>
      <c r="AK103" s="25"/>
      <c r="AM103" s="17"/>
      <c r="AN103" s="25"/>
      <c r="AP103" s="17"/>
      <c r="AQ103" s="25"/>
      <c r="AS103" s="17"/>
      <c r="AT103" s="25"/>
      <c r="AV103" s="17"/>
      <c r="AW103" s="25"/>
      <c r="AY103" s="17"/>
      <c r="AZ103" s="25"/>
      <c r="BB103" s="17"/>
      <c r="BC103" s="25"/>
      <c r="BE103" s="17"/>
      <c r="BF103" s="25"/>
      <c r="BG103" s="7"/>
      <c r="BH103" s="17"/>
      <c r="BI103" s="25"/>
      <c r="BJ103" s="25"/>
      <c r="BK103" s="25"/>
      <c r="BL103" s="25"/>
      <c r="BM103" s="25"/>
      <c r="BN103" s="25"/>
      <c r="BO103" s="25"/>
      <c r="BP103" s="25"/>
      <c r="BQ103" s="25"/>
      <c r="BR103" s="25"/>
      <c r="BS103" s="25"/>
      <c r="BT103" s="25"/>
      <c r="BU103" s="25"/>
      <c r="BV103" s="15"/>
      <c r="BW103" s="15"/>
      <c r="BX103" s="15"/>
      <c r="BY103" s="15"/>
      <c r="BZ103" s="15"/>
      <c r="CA103" s="15"/>
      <c r="CB103" s="15"/>
      <c r="CC103" s="15"/>
      <c r="CD103" s="15"/>
      <c r="CE103" s="15"/>
      <c r="CF103" s="15"/>
      <c r="CG103" s="15"/>
      <c r="CH103" s="15"/>
      <c r="CI103" s="15"/>
      <c r="CJ103" s="15"/>
      <c r="CK103" s="15"/>
      <c r="CL103" s="15"/>
    </row>
    <row r="104" spans="1:90" x14ac:dyDescent="0.3">
      <c r="A104" s="3">
        <v>104</v>
      </c>
      <c r="D104" s="6"/>
      <c r="E104" s="27"/>
      <c r="F104" s="7"/>
      <c r="G104" s="17"/>
      <c r="H104" s="17"/>
      <c r="I104" s="17"/>
      <c r="J104" s="17"/>
      <c r="L104" s="17"/>
      <c r="M104" s="25"/>
      <c r="O104" s="17"/>
      <c r="P104" s="25"/>
      <c r="R104" s="17"/>
      <c r="S104" s="25"/>
      <c r="U104" s="17"/>
      <c r="V104" s="25"/>
      <c r="X104" s="17"/>
      <c r="Y104" s="25"/>
      <c r="AA104" s="17"/>
      <c r="AB104" s="25"/>
      <c r="AD104" s="17"/>
      <c r="AE104" s="25"/>
      <c r="AG104" s="17"/>
      <c r="AH104" s="25"/>
      <c r="AJ104" s="17"/>
      <c r="AK104" s="25"/>
      <c r="AM104" s="17"/>
      <c r="AN104" s="25"/>
      <c r="AP104" s="17"/>
      <c r="AQ104" s="25"/>
      <c r="AS104" s="17"/>
      <c r="AT104" s="25"/>
      <c r="AV104" s="17"/>
      <c r="AW104" s="25"/>
      <c r="AY104" s="17"/>
      <c r="AZ104" s="25"/>
      <c r="BB104" s="17"/>
      <c r="BC104" s="25"/>
      <c r="BE104" s="17"/>
      <c r="BF104" s="25"/>
      <c r="BG104" s="7"/>
      <c r="BH104" s="17"/>
      <c r="BI104" s="25"/>
      <c r="BJ104" s="25"/>
      <c r="BK104" s="25"/>
      <c r="BL104" s="25"/>
      <c r="BM104" s="25"/>
      <c r="BN104" s="25"/>
      <c r="BO104" s="25"/>
      <c r="BP104" s="25"/>
      <c r="BQ104" s="25"/>
      <c r="BR104" s="25"/>
      <c r="BS104" s="25"/>
      <c r="BT104" s="25"/>
      <c r="BU104" s="25"/>
      <c r="BV104" s="15"/>
      <c r="BW104" s="15"/>
      <c r="BX104" s="15"/>
      <c r="BY104" s="15"/>
      <c r="BZ104" s="15"/>
      <c r="CA104" s="15"/>
      <c r="CB104" s="15"/>
      <c r="CC104" s="15"/>
      <c r="CD104" s="15"/>
      <c r="CE104" s="15"/>
      <c r="CF104" s="15"/>
      <c r="CG104" s="15"/>
      <c r="CH104" s="15"/>
      <c r="CI104" s="15"/>
      <c r="CJ104" s="15"/>
      <c r="CK104" s="15"/>
      <c r="CL104" s="15"/>
    </row>
    <row r="105" spans="1:90" x14ac:dyDescent="0.3">
      <c r="A105" s="3">
        <v>105</v>
      </c>
      <c r="D105" s="6"/>
      <c r="E105" s="27"/>
      <c r="F105" s="7"/>
      <c r="G105" s="17"/>
      <c r="H105" s="17"/>
      <c r="I105" s="17"/>
      <c r="J105" s="17"/>
      <c r="L105" s="17"/>
      <c r="M105" s="25"/>
      <c r="O105" s="17"/>
      <c r="P105" s="25"/>
      <c r="R105" s="17"/>
      <c r="S105" s="25"/>
      <c r="U105" s="17"/>
      <c r="V105" s="25"/>
      <c r="X105" s="17"/>
      <c r="Y105" s="25"/>
      <c r="AA105" s="17"/>
      <c r="AB105" s="25"/>
      <c r="AD105" s="17"/>
      <c r="AE105" s="25"/>
      <c r="AG105" s="17"/>
      <c r="AH105" s="25"/>
      <c r="AJ105" s="17"/>
      <c r="AK105" s="25"/>
      <c r="AM105" s="17"/>
      <c r="AN105" s="25"/>
      <c r="AP105" s="17"/>
      <c r="AQ105" s="25"/>
      <c r="AS105" s="17"/>
      <c r="AT105" s="25"/>
      <c r="AV105" s="17"/>
      <c r="AW105" s="25"/>
      <c r="AY105" s="17"/>
      <c r="AZ105" s="25"/>
      <c r="BB105" s="17"/>
      <c r="BC105" s="25"/>
      <c r="BE105" s="17"/>
      <c r="BF105" s="25"/>
      <c r="BG105" s="7"/>
      <c r="BH105" s="17"/>
      <c r="BI105" s="25"/>
      <c r="BJ105" s="25"/>
      <c r="BK105" s="25"/>
      <c r="BL105" s="25"/>
      <c r="BM105" s="25"/>
      <c r="BN105" s="25"/>
      <c r="BO105" s="25"/>
      <c r="BP105" s="25"/>
      <c r="BQ105" s="25"/>
      <c r="BR105" s="25"/>
      <c r="BS105" s="25"/>
      <c r="BT105" s="25"/>
      <c r="BU105" s="25"/>
      <c r="BV105" s="15"/>
      <c r="BW105" s="15"/>
      <c r="BX105" s="15"/>
      <c r="BY105" s="15"/>
      <c r="BZ105" s="15"/>
      <c r="CA105" s="15"/>
      <c r="CB105" s="15"/>
      <c r="CC105" s="15"/>
      <c r="CD105" s="15"/>
      <c r="CE105" s="15"/>
      <c r="CF105" s="15"/>
      <c r="CG105" s="15"/>
      <c r="CH105" s="15"/>
      <c r="CI105" s="15"/>
      <c r="CJ105" s="15"/>
      <c r="CK105" s="15"/>
      <c r="CL105" s="15"/>
    </row>
    <row r="106" spans="1:90" x14ac:dyDescent="0.3">
      <c r="A106" s="3">
        <v>106</v>
      </c>
      <c r="D106" s="6"/>
      <c r="E106" s="27"/>
      <c r="F106" s="7"/>
      <c r="G106" s="17"/>
      <c r="H106" s="17"/>
      <c r="I106" s="17"/>
      <c r="J106" s="17"/>
      <c r="L106" s="17"/>
      <c r="M106" s="25"/>
      <c r="O106" s="17"/>
      <c r="P106" s="25"/>
      <c r="R106" s="17"/>
      <c r="S106" s="25"/>
      <c r="U106" s="17"/>
      <c r="V106" s="25"/>
      <c r="X106" s="17"/>
      <c r="Y106" s="25"/>
      <c r="AA106" s="17"/>
      <c r="AB106" s="25"/>
      <c r="AD106" s="17"/>
      <c r="AE106" s="25"/>
      <c r="AG106" s="17"/>
      <c r="AH106" s="25"/>
      <c r="AJ106" s="17"/>
      <c r="AK106" s="25"/>
      <c r="AM106" s="17"/>
      <c r="AN106" s="25"/>
      <c r="AP106" s="17"/>
      <c r="AQ106" s="25"/>
      <c r="AS106" s="17"/>
      <c r="AT106" s="25"/>
      <c r="AV106" s="17"/>
      <c r="AW106" s="25"/>
      <c r="AY106" s="17"/>
      <c r="AZ106" s="25"/>
      <c r="BB106" s="17"/>
      <c r="BC106" s="25"/>
      <c r="BE106" s="17"/>
      <c r="BF106" s="25"/>
      <c r="BG106" s="7"/>
      <c r="BH106" s="17"/>
      <c r="BI106" s="25"/>
      <c r="BJ106" s="25"/>
      <c r="BK106" s="25"/>
      <c r="BL106" s="25"/>
      <c r="BM106" s="25"/>
      <c r="BN106" s="25"/>
      <c r="BO106" s="25"/>
      <c r="BP106" s="25"/>
      <c r="BQ106" s="25"/>
      <c r="BR106" s="25"/>
      <c r="BS106" s="25"/>
      <c r="BT106" s="25"/>
      <c r="BU106" s="25"/>
      <c r="BV106" s="15"/>
      <c r="BW106" s="15"/>
      <c r="BX106" s="15"/>
      <c r="BY106" s="15"/>
      <c r="BZ106" s="15"/>
      <c r="CA106" s="15"/>
      <c r="CB106" s="15"/>
      <c r="CC106" s="15"/>
      <c r="CD106" s="15"/>
      <c r="CE106" s="15"/>
      <c r="CF106" s="15"/>
      <c r="CG106" s="15"/>
      <c r="CH106" s="15"/>
      <c r="CI106" s="15"/>
      <c r="CJ106" s="15"/>
      <c r="CK106" s="15"/>
      <c r="CL106" s="15"/>
    </row>
    <row r="107" spans="1:90" x14ac:dyDescent="0.3">
      <c r="A107" s="3">
        <v>107</v>
      </c>
      <c r="D107" s="6"/>
      <c r="E107" s="27"/>
      <c r="F107" s="7"/>
      <c r="G107" s="17"/>
      <c r="H107" s="17"/>
      <c r="I107" s="17"/>
      <c r="J107" s="17"/>
      <c r="L107" s="17"/>
      <c r="M107" s="25"/>
      <c r="O107" s="17"/>
      <c r="P107" s="25"/>
      <c r="R107" s="17"/>
      <c r="S107" s="25"/>
      <c r="U107" s="17"/>
      <c r="V107" s="25"/>
      <c r="X107" s="17"/>
      <c r="Y107" s="25"/>
      <c r="AA107" s="17"/>
      <c r="AB107" s="25"/>
      <c r="AD107" s="17"/>
      <c r="AE107" s="25"/>
      <c r="AG107" s="17"/>
      <c r="AH107" s="25"/>
      <c r="AJ107" s="17"/>
      <c r="AK107" s="25"/>
      <c r="AM107" s="17"/>
      <c r="AN107" s="25"/>
      <c r="AP107" s="17"/>
      <c r="AQ107" s="25"/>
      <c r="AS107" s="17"/>
      <c r="AT107" s="25"/>
      <c r="AV107" s="17"/>
      <c r="AW107" s="25"/>
      <c r="AY107" s="17"/>
      <c r="AZ107" s="25"/>
      <c r="BB107" s="17"/>
      <c r="BC107" s="25"/>
      <c r="BE107" s="17"/>
      <c r="BF107" s="25"/>
      <c r="BG107" s="7"/>
      <c r="BH107" s="17"/>
      <c r="BI107" s="25"/>
      <c r="BJ107" s="25"/>
      <c r="BK107" s="25"/>
      <c r="BL107" s="25"/>
      <c r="BM107" s="25"/>
      <c r="BN107" s="25"/>
      <c r="BO107" s="25"/>
      <c r="BP107" s="25"/>
      <c r="BQ107" s="25"/>
      <c r="BR107" s="25"/>
      <c r="BS107" s="25"/>
      <c r="BT107" s="25"/>
      <c r="BU107" s="25"/>
      <c r="BV107" s="15"/>
      <c r="BW107" s="15"/>
      <c r="BX107" s="15"/>
      <c r="BY107" s="15"/>
      <c r="BZ107" s="15"/>
      <c r="CA107" s="15"/>
      <c r="CB107" s="15"/>
      <c r="CC107" s="15"/>
      <c r="CD107" s="15"/>
      <c r="CE107" s="15"/>
      <c r="CF107" s="15"/>
      <c r="CG107" s="15"/>
      <c r="CH107" s="15"/>
      <c r="CI107" s="15"/>
      <c r="CJ107" s="15"/>
      <c r="CK107" s="15"/>
      <c r="CL107" s="15"/>
    </row>
    <row r="108" spans="1:90" x14ac:dyDescent="0.3">
      <c r="A108" s="3">
        <v>108</v>
      </c>
      <c r="D108" s="6"/>
      <c r="E108" s="27"/>
      <c r="F108" s="7"/>
      <c r="G108" s="17"/>
      <c r="H108" s="17"/>
      <c r="I108" s="17"/>
      <c r="J108" s="17"/>
      <c r="L108" s="17"/>
      <c r="M108" s="25"/>
      <c r="O108" s="17"/>
      <c r="P108" s="25"/>
      <c r="R108" s="17"/>
      <c r="S108" s="25"/>
      <c r="U108" s="17"/>
      <c r="V108" s="25"/>
      <c r="X108" s="17"/>
      <c r="Y108" s="25"/>
      <c r="AA108" s="17"/>
      <c r="AB108" s="25"/>
      <c r="AD108" s="17"/>
      <c r="AE108" s="25"/>
      <c r="AG108" s="17"/>
      <c r="AH108" s="25"/>
      <c r="AJ108" s="17"/>
      <c r="AK108" s="25"/>
      <c r="AM108" s="17"/>
      <c r="AN108" s="25"/>
      <c r="AP108" s="17"/>
      <c r="AQ108" s="25"/>
      <c r="AS108" s="17"/>
      <c r="AT108" s="25"/>
      <c r="AV108" s="17"/>
      <c r="AW108" s="25"/>
      <c r="AY108" s="17"/>
      <c r="AZ108" s="25"/>
      <c r="BB108" s="17"/>
      <c r="BC108" s="25"/>
      <c r="BE108" s="17"/>
      <c r="BF108" s="25"/>
      <c r="BG108" s="7"/>
      <c r="BH108" s="17"/>
      <c r="BI108" s="25"/>
      <c r="BJ108" s="25"/>
      <c r="BK108" s="25"/>
      <c r="BL108" s="25"/>
      <c r="BM108" s="25"/>
      <c r="BN108" s="25"/>
      <c r="BO108" s="25"/>
      <c r="BP108" s="25"/>
      <c r="BQ108" s="25"/>
      <c r="BR108" s="25"/>
      <c r="BS108" s="25"/>
      <c r="BT108" s="25"/>
      <c r="BU108" s="25"/>
      <c r="BV108" s="15"/>
      <c r="BW108" s="15"/>
      <c r="BX108" s="15"/>
      <c r="BY108" s="15"/>
      <c r="BZ108" s="15"/>
      <c r="CA108" s="15"/>
      <c r="CB108" s="15"/>
      <c r="CC108" s="15"/>
      <c r="CD108" s="15"/>
      <c r="CE108" s="15"/>
      <c r="CF108" s="15"/>
      <c r="CG108" s="15"/>
      <c r="CH108" s="15"/>
      <c r="CI108" s="15"/>
      <c r="CJ108" s="15"/>
      <c r="CK108" s="15"/>
      <c r="CL108" s="15"/>
    </row>
    <row r="109" spans="1:90" x14ac:dyDescent="0.3">
      <c r="A109" s="3">
        <v>109</v>
      </c>
      <c r="D109" s="6"/>
      <c r="E109" s="27"/>
      <c r="F109" s="7"/>
      <c r="G109" s="17"/>
      <c r="H109" s="17"/>
      <c r="I109" s="17"/>
      <c r="J109" s="17"/>
      <c r="L109" s="17"/>
      <c r="M109" s="25"/>
      <c r="O109" s="17"/>
      <c r="P109" s="25"/>
      <c r="R109" s="17"/>
      <c r="S109" s="25"/>
      <c r="U109" s="17"/>
      <c r="V109" s="25"/>
      <c r="X109" s="17"/>
      <c r="Y109" s="25"/>
      <c r="AA109" s="17"/>
      <c r="AB109" s="25"/>
      <c r="AD109" s="17"/>
      <c r="AE109" s="25"/>
      <c r="AG109" s="17"/>
      <c r="AH109" s="25"/>
      <c r="AJ109" s="17"/>
      <c r="AK109" s="25"/>
      <c r="AM109" s="17"/>
      <c r="AN109" s="25"/>
      <c r="AP109" s="17"/>
      <c r="AQ109" s="25"/>
      <c r="AS109" s="17"/>
      <c r="AT109" s="25"/>
      <c r="AV109" s="17"/>
      <c r="AW109" s="25"/>
      <c r="AY109" s="17"/>
      <c r="AZ109" s="25"/>
      <c r="BB109" s="17"/>
      <c r="BC109" s="25"/>
      <c r="BE109" s="17"/>
      <c r="BF109" s="25"/>
      <c r="BG109" s="7"/>
      <c r="BH109" s="17"/>
      <c r="BI109" s="25"/>
      <c r="BJ109" s="25"/>
      <c r="BK109" s="25"/>
      <c r="BL109" s="25"/>
      <c r="BM109" s="25"/>
      <c r="BN109" s="25"/>
      <c r="BO109" s="25"/>
      <c r="BP109" s="25"/>
      <c r="BQ109" s="25"/>
      <c r="BR109" s="25"/>
      <c r="BS109" s="25"/>
      <c r="BT109" s="25"/>
      <c r="BU109" s="25"/>
      <c r="BV109" s="15"/>
      <c r="BW109" s="15"/>
      <c r="BX109" s="15"/>
      <c r="BY109" s="15"/>
      <c r="BZ109" s="15"/>
      <c r="CA109" s="15"/>
      <c r="CB109" s="15"/>
      <c r="CC109" s="15"/>
      <c r="CD109" s="15"/>
      <c r="CE109" s="15"/>
      <c r="CF109" s="15"/>
      <c r="CG109" s="15"/>
      <c r="CH109" s="15"/>
      <c r="CI109" s="15"/>
      <c r="CJ109" s="15"/>
      <c r="CK109" s="15"/>
      <c r="CL109" s="15"/>
    </row>
    <row r="110" spans="1:90" x14ac:dyDescent="0.3">
      <c r="A110" s="3">
        <v>110</v>
      </c>
      <c r="B110" s="4" t="s">
        <v>41</v>
      </c>
      <c r="D110" s="6"/>
      <c r="E110" s="27"/>
      <c r="F110" s="7"/>
      <c r="I110" s="17"/>
      <c r="J110" s="17"/>
      <c r="M110" s="25"/>
      <c r="P110" s="25"/>
      <c r="S110" s="25"/>
      <c r="V110" s="25"/>
      <c r="Y110" s="25"/>
      <c r="AB110" s="25"/>
      <c r="AE110" s="25"/>
      <c r="AH110" s="25"/>
      <c r="AK110" s="25"/>
      <c r="AN110" s="25"/>
      <c r="AQ110" s="25"/>
      <c r="AT110" s="25"/>
      <c r="AW110" s="25"/>
      <c r="AZ110" s="25"/>
      <c r="BC110" s="25"/>
      <c r="BF110" s="25"/>
      <c r="BI110" s="25"/>
      <c r="BJ110" s="25"/>
      <c r="BK110" s="25"/>
      <c r="BL110" s="25"/>
      <c r="BM110" s="25"/>
      <c r="BN110" s="25"/>
      <c r="BO110" s="25"/>
      <c r="BP110" s="25"/>
      <c r="BQ110" s="25"/>
      <c r="BR110" s="25"/>
      <c r="BS110" s="25"/>
      <c r="BT110" s="25"/>
      <c r="BU110" s="25"/>
      <c r="BV110" s="15"/>
      <c r="BW110" s="15"/>
      <c r="BX110" s="15"/>
      <c r="BY110" s="15"/>
      <c r="BZ110" s="15"/>
      <c r="CA110" s="15"/>
      <c r="CB110" s="15"/>
      <c r="CC110" s="15"/>
      <c r="CD110" s="15"/>
      <c r="CE110" s="15"/>
      <c r="CF110" s="15"/>
      <c r="CG110" s="15"/>
      <c r="CH110" s="15"/>
      <c r="CI110" s="15"/>
      <c r="CJ110" s="15"/>
      <c r="CK110" s="15"/>
      <c r="CL110" s="15"/>
    </row>
    <row r="111" spans="1:90" x14ac:dyDescent="0.3">
      <c r="A111" s="3">
        <v>111</v>
      </c>
      <c r="B111" s="3" t="s">
        <v>42</v>
      </c>
      <c r="C111" s="3" t="s">
        <v>14</v>
      </c>
      <c r="D111" s="6">
        <v>40603</v>
      </c>
      <c r="E111" s="27"/>
      <c r="F111" s="7">
        <v>4342</v>
      </c>
      <c r="G111" s="17">
        <f>F111/SUM(F$111:F$119)</f>
        <v>1.9676172436138541E-2</v>
      </c>
      <c r="H111" s="17"/>
      <c r="I111" s="17">
        <f t="shared" si="18"/>
        <v>4.5620437956204379E-2</v>
      </c>
      <c r="J111" s="17">
        <f t="shared" si="19"/>
        <v>6.3016384259907575E-3</v>
      </c>
      <c r="K111" s="3">
        <v>508</v>
      </c>
      <c r="L111" s="17">
        <f>K111/SUM(K$111:K$119)</f>
        <v>4.3400256300726185E-2</v>
      </c>
      <c r="M111" s="25">
        <f t="shared" si="20"/>
        <v>2.2057265680907761</v>
      </c>
      <c r="N111" s="3">
        <v>134</v>
      </c>
      <c r="O111" s="17">
        <f>N111/SUM(N$111:N$119)</f>
        <v>1.3338642245669918E-2</v>
      </c>
      <c r="P111" s="25">
        <f t="shared" si="21"/>
        <v>0.67790838329772407</v>
      </c>
      <c r="Q111" s="3">
        <v>171</v>
      </c>
      <c r="R111" s="17">
        <f>Q111/SUM(Q$111:Q$119)</f>
        <v>1.5711135611907387E-2</v>
      </c>
      <c r="S111" s="25">
        <f t="shared" si="22"/>
        <v>0.79848535902497431</v>
      </c>
      <c r="T111" s="3">
        <v>134</v>
      </c>
      <c r="U111" s="17">
        <f>T111/SUM(T$111:T$119)</f>
        <v>9.0084033613445375E-3</v>
      </c>
      <c r="V111" s="25">
        <f t="shared" si="23"/>
        <v>0.45783311721740744</v>
      </c>
      <c r="W111" s="3">
        <v>363</v>
      </c>
      <c r="X111" s="17">
        <f>W111/SUM(W$111:W$119)</f>
        <v>2.2845994083957454E-2</v>
      </c>
      <c r="Y111" s="25">
        <f t="shared" si="24"/>
        <v>1.1610995054097519</v>
      </c>
      <c r="Z111" s="3">
        <v>136</v>
      </c>
      <c r="AA111" s="17">
        <f>Z111/SUM(Z$111:Z$119)</f>
        <v>1.235689623841541E-2</v>
      </c>
      <c r="AB111" s="25">
        <f t="shared" si="25"/>
        <v>0.62801321133575394</v>
      </c>
      <c r="AC111" s="3">
        <v>281</v>
      </c>
      <c r="AD111" s="17">
        <f>AC111/SUM(AC$111:AC$119)</f>
        <v>1.6655799893308045E-2</v>
      </c>
      <c r="AE111" s="25">
        <f t="shared" si="26"/>
        <v>0.84649593041362647</v>
      </c>
      <c r="AF111" s="3">
        <v>95</v>
      </c>
      <c r="AG111" s="17">
        <f>AF111/SUM(AF$111:AF$119)</f>
        <v>8.6410769510642162E-3</v>
      </c>
      <c r="AH111" s="25">
        <f t="shared" si="27"/>
        <v>0.43916452649060195</v>
      </c>
      <c r="AI111" s="3">
        <v>224</v>
      </c>
      <c r="AJ111" s="17">
        <f>AI111/SUM(AI$111:AI$119)</f>
        <v>1.8463567424991757E-2</v>
      </c>
      <c r="AK111" s="25">
        <f t="shared" si="28"/>
        <v>0.9383719056598816</v>
      </c>
      <c r="AL111" s="3">
        <v>323</v>
      </c>
      <c r="AM111" s="17">
        <f>AL111/SUM(AL$111:AL$119)</f>
        <v>2.2461752433936021E-2</v>
      </c>
      <c r="AN111" s="25">
        <f t="shared" si="29"/>
        <v>1.141571233268992</v>
      </c>
      <c r="AO111" s="3">
        <v>500</v>
      </c>
      <c r="AP111" s="17">
        <f>AO111/SUM(AO$111:AO$119)</f>
        <v>4.5620437956204379E-2</v>
      </c>
      <c r="AQ111" s="25">
        <f t="shared" si="30"/>
        <v>2.3185626220887814</v>
      </c>
      <c r="AR111" s="3">
        <v>474</v>
      </c>
      <c r="AS111" s="17">
        <f>AR111/SUM(AR$111:AR$119)</f>
        <v>2.5338108729352649E-2</v>
      </c>
      <c r="AT111" s="25">
        <f t="shared" si="31"/>
        <v>1.2877559805694234</v>
      </c>
      <c r="AU111" s="3">
        <v>184</v>
      </c>
      <c r="AV111" s="17">
        <f>AU111/SUM(AU$111:AU$119)</f>
        <v>1.3318856315598987E-2</v>
      </c>
      <c r="AW111" s="25">
        <f t="shared" si="32"/>
        <v>0.67690280509723055</v>
      </c>
      <c r="AX111" s="3">
        <v>166</v>
      </c>
      <c r="AY111" s="17">
        <f>AX111/SUM(AX$111:AX$119)</f>
        <v>1.3563199607811096E-2</v>
      </c>
      <c r="AZ111" s="25">
        <f t="shared" si="33"/>
        <v>0.68932103801347255</v>
      </c>
      <c r="BA111" s="3">
        <v>262</v>
      </c>
      <c r="BB111" s="17">
        <f>BA111/SUM(BA$111:BA$119)</f>
        <v>2.3449386914884095E-2</v>
      </c>
      <c r="BC111" s="25">
        <f t="shared" si="34"/>
        <v>1.1917656744975167</v>
      </c>
      <c r="BD111" s="3">
        <v>90</v>
      </c>
      <c r="BE111" s="17">
        <f>BD111/SUM(BD$111:BD$119)</f>
        <v>6.3016384259907575E-3</v>
      </c>
      <c r="BF111" s="25">
        <f t="shared" si="35"/>
        <v>0.3202674934082585</v>
      </c>
      <c r="BG111" s="7">
        <v>297</v>
      </c>
      <c r="BH111" s="17">
        <f>BG111/SUM(BG$111:BG$119)</f>
        <v>2.7718152123191786E-2</v>
      </c>
      <c r="BI111" s="25">
        <f t="shared" si="36"/>
        <v>1.4087166705391756</v>
      </c>
      <c r="BJ111" s="7">
        <f>K111+T111+W111+Z111+Q111</f>
        <v>1312</v>
      </c>
      <c r="BK111" s="17">
        <f>BJ111/SUM(BJ$111:BJ$119)</f>
        <v>2.0385649248745318E-2</v>
      </c>
      <c r="BL111" s="25">
        <f>BK111/$G111</f>
        <v>1.0360576639033567</v>
      </c>
      <c r="BM111" s="7">
        <f>BG111+AU111+AR111+AX111</f>
        <v>1121</v>
      </c>
      <c r="BN111" s="17">
        <f>BM111/SUM(BM$111:BM$119)</f>
        <v>2.020693633282861E-2</v>
      </c>
      <c r="BO111" s="25">
        <f>BN111/$G111</f>
        <v>1.0269749565578736</v>
      </c>
      <c r="BP111" s="7">
        <f>BA111+AO111+AL111+BD111</f>
        <v>1175</v>
      </c>
      <c r="BQ111" s="17">
        <f>BP111/SUM(BP$111:BP$119)</f>
        <v>2.3132198050989271E-2</v>
      </c>
      <c r="BR111" s="25">
        <f>BQ111/$G111</f>
        <v>1.1756452189097086</v>
      </c>
      <c r="BS111" s="7">
        <f>AI111+AF111+AC111+N111</f>
        <v>734</v>
      </c>
      <c r="BT111" s="17">
        <f>BS111/SUM(BS$111:BS$119)</f>
        <v>1.4667386047998721E-2</v>
      </c>
      <c r="BU111" s="25">
        <f>BT111/$G111</f>
        <v>0.74543898695762822</v>
      </c>
      <c r="BV111" s="15">
        <f t="shared" si="49"/>
        <v>4.3400256300726185E-2</v>
      </c>
      <c r="BW111" s="15">
        <f t="shared" si="50"/>
        <v>1.3338642245669918E-2</v>
      </c>
      <c r="BX111" s="15">
        <f t="shared" si="51"/>
        <v>1.5711135611907387E-2</v>
      </c>
      <c r="BY111" s="15">
        <f t="shared" si="52"/>
        <v>9.0084033613445375E-3</v>
      </c>
      <c r="BZ111" s="15">
        <f t="shared" si="53"/>
        <v>2.2845994083957454E-2</v>
      </c>
      <c r="CA111" s="15">
        <f t="shared" ref="CA111:CA119" si="146">AA111</f>
        <v>1.235689623841541E-2</v>
      </c>
      <c r="CB111" s="15">
        <f t="shared" si="54"/>
        <v>1.6655799893308045E-2</v>
      </c>
      <c r="CC111" s="15">
        <f t="shared" si="55"/>
        <v>8.6410769510642162E-3</v>
      </c>
      <c r="CD111" s="15">
        <f t="shared" si="56"/>
        <v>1.8463567424991757E-2</v>
      </c>
      <c r="CE111" s="15">
        <f t="shared" si="57"/>
        <v>2.2461752433936021E-2</v>
      </c>
      <c r="CF111" s="15">
        <f t="shared" si="58"/>
        <v>4.5620437956204379E-2</v>
      </c>
      <c r="CG111" s="15">
        <f t="shared" si="59"/>
        <v>2.5338108729352649E-2</v>
      </c>
      <c r="CH111" s="15">
        <f t="shared" ref="CH111:CH119" si="147">AV111</f>
        <v>1.3318856315598987E-2</v>
      </c>
      <c r="CI111" s="15">
        <f t="shared" si="60"/>
        <v>1.3563199607811096E-2</v>
      </c>
      <c r="CJ111" s="15">
        <f t="shared" si="61"/>
        <v>2.3449386914884095E-2</v>
      </c>
      <c r="CK111" s="15">
        <f t="shared" si="62"/>
        <v>6.3016384259907575E-3</v>
      </c>
      <c r="CL111" s="15">
        <f t="shared" si="63"/>
        <v>2.7718152123191786E-2</v>
      </c>
    </row>
    <row r="112" spans="1:90" x14ac:dyDescent="0.3">
      <c r="A112" s="3">
        <v>112</v>
      </c>
      <c r="B112" s="3" t="s">
        <v>43</v>
      </c>
      <c r="C112" s="3" t="s">
        <v>14</v>
      </c>
      <c r="D112" s="6">
        <v>40603</v>
      </c>
      <c r="E112" s="27"/>
      <c r="F112" s="7">
        <v>56580</v>
      </c>
      <c r="G112" s="17">
        <f t="shared" ref="G112:BH119" si="148">F112/SUM(F$111:F$119)</f>
        <v>0.25639747499694115</v>
      </c>
      <c r="H112" s="17"/>
      <c r="I112" s="17">
        <f t="shared" si="18"/>
        <v>0.35528421551775236</v>
      </c>
      <c r="J112" s="17">
        <f t="shared" si="19"/>
        <v>0.14096539940196498</v>
      </c>
      <c r="K112" s="3">
        <v>1650</v>
      </c>
      <c r="L112" s="17">
        <f t="shared" si="148"/>
        <v>0.14096539940196498</v>
      </c>
      <c r="M112" s="25">
        <f t="shared" si="20"/>
        <v>0.5497924634540442</v>
      </c>
      <c r="N112" s="3">
        <v>1874</v>
      </c>
      <c r="O112" s="17">
        <f t="shared" si="148"/>
        <v>0.18654190722675693</v>
      </c>
      <c r="P112" s="25">
        <f t="shared" si="21"/>
        <v>0.7275497047269377</v>
      </c>
      <c r="Q112" s="3">
        <v>2944</v>
      </c>
      <c r="R112" s="17">
        <f t="shared" si="148"/>
        <v>0.27048879088570377</v>
      </c>
      <c r="S112" s="25">
        <f t="shared" si="22"/>
        <v>1.0549588715291784</v>
      </c>
      <c r="T112" s="3">
        <v>4529</v>
      </c>
      <c r="U112" s="17">
        <f t="shared" si="148"/>
        <v>0.3044705882352941</v>
      </c>
      <c r="V112" s="25">
        <f t="shared" si="23"/>
        <v>1.187494487763292</v>
      </c>
      <c r="W112" s="3">
        <v>2940</v>
      </c>
      <c r="X112" s="17">
        <f t="shared" si="148"/>
        <v>0.18503367109320915</v>
      </c>
      <c r="Y112" s="25">
        <f t="shared" si="24"/>
        <v>0.7216672905823921</v>
      </c>
      <c r="Z112" s="3">
        <v>2916</v>
      </c>
      <c r="AA112" s="17">
        <f t="shared" si="148"/>
        <v>0.26494639287661276</v>
      </c>
      <c r="AB112" s="25">
        <f t="shared" si="25"/>
        <v>1.0333424417684831</v>
      </c>
      <c r="AC112" s="3">
        <v>5994</v>
      </c>
      <c r="AD112" s="17">
        <f t="shared" si="148"/>
        <v>0.35528421551775236</v>
      </c>
      <c r="AE112" s="25">
        <f t="shared" si="26"/>
        <v>1.3856775130955987</v>
      </c>
      <c r="AF112" s="3">
        <v>2406</v>
      </c>
      <c r="AG112" s="17">
        <f t="shared" si="148"/>
        <v>0.2188466436237948</v>
      </c>
      <c r="AH112" s="25">
        <f t="shared" si="27"/>
        <v>0.85354445720031236</v>
      </c>
      <c r="AI112" s="3">
        <v>3253</v>
      </c>
      <c r="AJ112" s="17">
        <f t="shared" si="148"/>
        <v>0.26813386086383117</v>
      </c>
      <c r="AK112" s="25">
        <f t="shared" si="28"/>
        <v>1.0457741866101842</v>
      </c>
      <c r="AL112" s="3">
        <v>2973</v>
      </c>
      <c r="AM112" s="17">
        <f t="shared" si="148"/>
        <v>0.20674547983310154</v>
      </c>
      <c r="AN112" s="25">
        <f t="shared" si="29"/>
        <v>0.80634756576900002</v>
      </c>
      <c r="AO112" s="3">
        <v>1925</v>
      </c>
      <c r="AP112" s="17">
        <f t="shared" si="148"/>
        <v>0.17563868613138686</v>
      </c>
      <c r="AQ112" s="25">
        <f t="shared" si="30"/>
        <v>0.68502502270540011</v>
      </c>
      <c r="AR112" s="3">
        <v>5533</v>
      </c>
      <c r="AS112" s="17">
        <f t="shared" si="148"/>
        <v>0.29577163628588227</v>
      </c>
      <c r="AT112" s="25">
        <f t="shared" si="31"/>
        <v>1.1535668839539501</v>
      </c>
      <c r="AU112" s="3">
        <v>4637</v>
      </c>
      <c r="AV112" s="17">
        <f t="shared" si="148"/>
        <v>0.33564965617082881</v>
      </c>
      <c r="AW112" s="25">
        <f t="shared" si="32"/>
        <v>1.3090989143899843</v>
      </c>
      <c r="AX112" s="3">
        <v>3643</v>
      </c>
      <c r="AY112" s="17">
        <f t="shared" si="148"/>
        <v>0.29765503717623987</v>
      </c>
      <c r="AZ112" s="25">
        <f t="shared" si="33"/>
        <v>1.1609125135877056</v>
      </c>
      <c r="BA112" s="3">
        <v>2347</v>
      </c>
      <c r="BB112" s="17">
        <f t="shared" si="148"/>
        <v>0.21005996598943882</v>
      </c>
      <c r="BC112" s="25">
        <f t="shared" si="34"/>
        <v>0.81927470616450049</v>
      </c>
      <c r="BD112" s="3">
        <v>4030</v>
      </c>
      <c r="BE112" s="17">
        <f t="shared" si="148"/>
        <v>0.28217336507491947</v>
      </c>
      <c r="BF112" s="25">
        <f t="shared" si="35"/>
        <v>1.1005309825234662</v>
      </c>
      <c r="BG112" s="7">
        <v>2986</v>
      </c>
      <c r="BH112" s="17">
        <f t="shared" si="148"/>
        <v>0.27867475501633227</v>
      </c>
      <c r="BI112" s="25">
        <f t="shared" si="36"/>
        <v>1.0868857231127447</v>
      </c>
      <c r="BJ112" s="7">
        <f t="shared" ref="BJ112:BJ119" si="149">K112+T112+W112+Z112+Q112</f>
        <v>14979</v>
      </c>
      <c r="BK112" s="17">
        <f t="shared" ref="BK112:BK119" si="150">BJ112/SUM(BJ$111:BJ$119)</f>
        <v>0.23274134153731413</v>
      </c>
      <c r="BL112" s="25">
        <f t="shared" ref="BL112:BL119" si="151">BK112/$G112</f>
        <v>0.90773648040056065</v>
      </c>
      <c r="BM112" s="7">
        <f t="shared" ref="BM112:BM119" si="152">BG112+AU112+AR112+AX112</f>
        <v>16799</v>
      </c>
      <c r="BN112" s="17">
        <f t="shared" ref="BN112:BN119" si="153">BM112/SUM(BM$111:BM$119)</f>
        <v>0.3028156319850025</v>
      </c>
      <c r="BO112" s="25">
        <f t="shared" ref="BO112:BO119" si="154">BN112/$G112</f>
        <v>1.1810398366388557</v>
      </c>
      <c r="BP112" s="7">
        <f t="shared" ref="BP112:BP119" si="155">BA112+AO112+AL112+BD112</f>
        <v>11275</v>
      </c>
      <c r="BQ112" s="17">
        <f t="shared" ref="BQ112:BQ119" si="156">BP112/SUM(BP$111:BP$119)</f>
        <v>0.22197066640417365</v>
      </c>
      <c r="BR112" s="25">
        <f t="shared" ref="BR112:BR119" si="157">BQ112/$G112</f>
        <v>0.86572875340064004</v>
      </c>
      <c r="BS112" s="7">
        <f t="shared" ref="BS112:BS119" si="158">AI112+AF112+AC112+N112</f>
        <v>13527</v>
      </c>
      <c r="BT112" s="17">
        <f t="shared" ref="BT112:BT119" si="159">BS112/SUM(BS$111:BS$119)</f>
        <v>0.27030753551945325</v>
      </c>
      <c r="BU112" s="25">
        <f t="shared" ref="BU112:BU119" si="160">BT112/$G112</f>
        <v>1.0542519403620416</v>
      </c>
      <c r="BV112" s="15">
        <f t="shared" si="49"/>
        <v>0.14096539940196498</v>
      </c>
      <c r="BW112" s="15">
        <f t="shared" si="50"/>
        <v>0.18654190722675693</v>
      </c>
      <c r="BX112" s="15">
        <f t="shared" si="51"/>
        <v>0.27048879088570377</v>
      </c>
      <c r="BY112" s="15">
        <f t="shared" si="52"/>
        <v>0.3044705882352941</v>
      </c>
      <c r="BZ112" s="15">
        <f t="shared" si="53"/>
        <v>0.18503367109320915</v>
      </c>
      <c r="CA112" s="15">
        <f t="shared" si="146"/>
        <v>0.26494639287661276</v>
      </c>
      <c r="CB112" s="15">
        <f t="shared" si="54"/>
        <v>0.35528421551775236</v>
      </c>
      <c r="CC112" s="15">
        <f t="shared" si="55"/>
        <v>0.2188466436237948</v>
      </c>
      <c r="CD112" s="15">
        <f t="shared" si="56"/>
        <v>0.26813386086383117</v>
      </c>
      <c r="CE112" s="15">
        <f t="shared" si="57"/>
        <v>0.20674547983310154</v>
      </c>
      <c r="CF112" s="15">
        <f t="shared" si="58"/>
        <v>0.17563868613138686</v>
      </c>
      <c r="CG112" s="15">
        <f t="shared" si="59"/>
        <v>0.29577163628588227</v>
      </c>
      <c r="CH112" s="15">
        <f t="shared" si="147"/>
        <v>0.33564965617082881</v>
      </c>
      <c r="CI112" s="15">
        <f t="shared" si="60"/>
        <v>0.29765503717623987</v>
      </c>
      <c r="CJ112" s="15">
        <f t="shared" si="61"/>
        <v>0.21005996598943882</v>
      </c>
      <c r="CK112" s="15">
        <f t="shared" si="62"/>
        <v>0.28217336507491947</v>
      </c>
      <c r="CL112" s="15">
        <f t="shared" si="63"/>
        <v>0.27867475501633227</v>
      </c>
    </row>
    <row r="113" spans="1:90" x14ac:dyDescent="0.3">
      <c r="A113" s="3">
        <v>113</v>
      </c>
      <c r="B113" s="3" t="s">
        <v>44</v>
      </c>
      <c r="C113" s="3" t="s">
        <v>14</v>
      </c>
      <c r="D113" s="6">
        <v>40603</v>
      </c>
      <c r="E113" s="27"/>
      <c r="F113" s="7">
        <v>81046</v>
      </c>
      <c r="G113" s="17">
        <f t="shared" si="148"/>
        <v>0.36726740471194935</v>
      </c>
      <c r="H113" s="17"/>
      <c r="I113" s="17">
        <f t="shared" si="18"/>
        <v>0.5594190516873131</v>
      </c>
      <c r="J113" s="17">
        <f t="shared" si="19"/>
        <v>0.19434306569343066</v>
      </c>
      <c r="K113" s="3">
        <v>6548</v>
      </c>
      <c r="L113" s="17">
        <f t="shared" si="148"/>
        <v>0.5594190516873131</v>
      </c>
      <c r="M113" s="25">
        <f t="shared" si="20"/>
        <v>1.52319275958091</v>
      </c>
      <c r="N113" s="3">
        <v>5566</v>
      </c>
      <c r="O113" s="17">
        <f t="shared" si="148"/>
        <v>0.55405136372685648</v>
      </c>
      <c r="P113" s="25">
        <f t="shared" si="21"/>
        <v>1.5085775558040693</v>
      </c>
      <c r="Q113" s="3">
        <v>5133</v>
      </c>
      <c r="R113" s="17">
        <f t="shared" si="148"/>
        <v>0.47160970231532523</v>
      </c>
      <c r="S113" s="25">
        <f t="shared" si="22"/>
        <v>1.2841044325325095</v>
      </c>
      <c r="T113" s="3">
        <v>5509</v>
      </c>
      <c r="U113" s="17">
        <f t="shared" si="148"/>
        <v>0.37035294117647061</v>
      </c>
      <c r="V113" s="25">
        <f t="shared" si="23"/>
        <v>1.008401334899135</v>
      </c>
      <c r="W113" s="3">
        <v>5259</v>
      </c>
      <c r="X113" s="17">
        <f t="shared" si="148"/>
        <v>0.33098369941468941</v>
      </c>
      <c r="Y113" s="25">
        <f t="shared" si="24"/>
        <v>0.90120630137129232</v>
      </c>
      <c r="Z113" s="3">
        <v>4642</v>
      </c>
      <c r="AA113" s="17">
        <f t="shared" si="148"/>
        <v>0.4217699436670907</v>
      </c>
      <c r="AB113" s="25">
        <f t="shared" si="25"/>
        <v>1.1484001527385423</v>
      </c>
      <c r="AC113" s="3">
        <v>5221</v>
      </c>
      <c r="AD113" s="17">
        <f t="shared" si="148"/>
        <v>0.30946594748384804</v>
      </c>
      <c r="AE113" s="25">
        <f t="shared" si="26"/>
        <v>0.84261751386994055</v>
      </c>
      <c r="AF113" s="3">
        <v>5639</v>
      </c>
      <c r="AG113" s="17">
        <f t="shared" si="148"/>
        <v>0.51291613607422226</v>
      </c>
      <c r="AH113" s="25">
        <f t="shared" si="27"/>
        <v>1.3965740751660396</v>
      </c>
      <c r="AI113" s="3">
        <v>4035</v>
      </c>
      <c r="AJ113" s="17">
        <f t="shared" si="148"/>
        <v>0.33259149357072204</v>
      </c>
      <c r="AK113" s="25">
        <f t="shared" si="28"/>
        <v>0.90558402216928591</v>
      </c>
      <c r="AL113" s="3">
        <v>4145</v>
      </c>
      <c r="AM113" s="17">
        <f t="shared" si="148"/>
        <v>0.28824756606397772</v>
      </c>
      <c r="AN113" s="25">
        <f t="shared" si="29"/>
        <v>0.78484385590943606</v>
      </c>
      <c r="AO113" s="3">
        <v>2130</v>
      </c>
      <c r="AP113" s="17">
        <f t="shared" si="148"/>
        <v>0.19434306569343066</v>
      </c>
      <c r="AQ113" s="25">
        <f t="shared" si="30"/>
        <v>0.52915958018614639</v>
      </c>
      <c r="AR113" s="3">
        <v>4341</v>
      </c>
      <c r="AS113" s="17">
        <f t="shared" si="148"/>
        <v>0.23205217298337522</v>
      </c>
      <c r="AT113" s="25">
        <f t="shared" si="31"/>
        <v>0.63183438008982995</v>
      </c>
      <c r="AU113" s="3">
        <v>4323</v>
      </c>
      <c r="AV113" s="17">
        <f t="shared" si="148"/>
        <v>0.31292073832790446</v>
      </c>
      <c r="AW113" s="25">
        <f t="shared" si="32"/>
        <v>0.85202425892744438</v>
      </c>
      <c r="AX113" s="3">
        <v>4617</v>
      </c>
      <c r="AY113" s="17">
        <f t="shared" si="148"/>
        <v>0.37723670234496282</v>
      </c>
      <c r="AZ113" s="25">
        <f t="shared" si="33"/>
        <v>1.0271445206002761</v>
      </c>
      <c r="BA113" s="3">
        <v>3044</v>
      </c>
      <c r="BB113" s="17">
        <f t="shared" si="148"/>
        <v>0.27244249530117248</v>
      </c>
      <c r="BC113" s="25">
        <f t="shared" si="34"/>
        <v>0.74180962373955084</v>
      </c>
      <c r="BD113" s="3">
        <v>6411</v>
      </c>
      <c r="BE113" s="17">
        <f t="shared" si="148"/>
        <v>0.44888671054474161</v>
      </c>
      <c r="BF113" s="25">
        <f t="shared" si="35"/>
        <v>1.2222340038501562</v>
      </c>
      <c r="BG113" s="7">
        <v>4483</v>
      </c>
      <c r="BH113" s="17">
        <f t="shared" si="148"/>
        <v>0.41838544097060199</v>
      </c>
      <c r="BI113" s="25">
        <f t="shared" si="36"/>
        <v>1.1391847890741758</v>
      </c>
      <c r="BJ113" s="7">
        <f t="shared" si="149"/>
        <v>27091</v>
      </c>
      <c r="BK113" s="17">
        <f t="shared" si="150"/>
        <v>0.42093568887024346</v>
      </c>
      <c r="BL113" s="25">
        <f t="shared" si="151"/>
        <v>1.1461286339864181</v>
      </c>
      <c r="BM113" s="7">
        <f t="shared" si="152"/>
        <v>17764</v>
      </c>
      <c r="BN113" s="17">
        <f t="shared" si="153"/>
        <v>0.32021054149542144</v>
      </c>
      <c r="BO113" s="25">
        <f t="shared" si="154"/>
        <v>0.87187302054906024</v>
      </c>
      <c r="BP113" s="7">
        <f t="shared" si="155"/>
        <v>15730</v>
      </c>
      <c r="BQ113" s="17">
        <f t="shared" si="156"/>
        <v>0.30967614922728615</v>
      </c>
      <c r="BR113" s="25">
        <f t="shared" si="157"/>
        <v>0.843189853644016</v>
      </c>
      <c r="BS113" s="7">
        <f t="shared" si="158"/>
        <v>20461</v>
      </c>
      <c r="BT113" s="17">
        <f t="shared" si="159"/>
        <v>0.40886837319904884</v>
      </c>
      <c r="BU113" s="25">
        <f t="shared" si="160"/>
        <v>1.1132716052482998</v>
      </c>
      <c r="BV113" s="15">
        <f t="shared" si="49"/>
        <v>0.5594190516873131</v>
      </c>
      <c r="BW113" s="15">
        <f t="shared" si="50"/>
        <v>0.55405136372685648</v>
      </c>
      <c r="BX113" s="15">
        <f t="shared" si="51"/>
        <v>0.47160970231532523</v>
      </c>
      <c r="BY113" s="15">
        <f t="shared" si="52"/>
        <v>0.37035294117647061</v>
      </c>
      <c r="BZ113" s="15">
        <f t="shared" si="53"/>
        <v>0.33098369941468941</v>
      </c>
      <c r="CA113" s="15">
        <f t="shared" si="146"/>
        <v>0.4217699436670907</v>
      </c>
      <c r="CB113" s="15">
        <f t="shared" si="54"/>
        <v>0.30946594748384804</v>
      </c>
      <c r="CC113" s="15">
        <f t="shared" si="55"/>
        <v>0.51291613607422226</v>
      </c>
      <c r="CD113" s="15">
        <f t="shared" si="56"/>
        <v>0.33259149357072204</v>
      </c>
      <c r="CE113" s="15">
        <f t="shared" si="57"/>
        <v>0.28824756606397772</v>
      </c>
      <c r="CF113" s="15">
        <f t="shared" si="58"/>
        <v>0.19434306569343066</v>
      </c>
      <c r="CG113" s="15">
        <f t="shared" si="59"/>
        <v>0.23205217298337522</v>
      </c>
      <c r="CH113" s="15">
        <f t="shared" si="147"/>
        <v>0.31292073832790446</v>
      </c>
      <c r="CI113" s="15">
        <f t="shared" si="60"/>
        <v>0.37723670234496282</v>
      </c>
      <c r="CJ113" s="15">
        <f t="shared" si="61"/>
        <v>0.27244249530117248</v>
      </c>
      <c r="CK113" s="15">
        <f t="shared" si="62"/>
        <v>0.44888671054474161</v>
      </c>
      <c r="CL113" s="15">
        <f t="shared" si="63"/>
        <v>0.41838544097060199</v>
      </c>
    </row>
    <row r="114" spans="1:90" x14ac:dyDescent="0.3">
      <c r="A114" s="3">
        <v>114</v>
      </c>
      <c r="B114" s="3" t="s">
        <v>45</v>
      </c>
      <c r="C114" s="3" t="s">
        <v>14</v>
      </c>
      <c r="D114" s="6">
        <v>40603</v>
      </c>
      <c r="E114" s="27"/>
      <c r="F114" s="7">
        <v>7001</v>
      </c>
      <c r="G114" s="17">
        <f t="shared" si="148"/>
        <v>3.1725675547076441E-2</v>
      </c>
      <c r="H114" s="17"/>
      <c r="I114" s="17">
        <f t="shared" si="18"/>
        <v>4.9362834336927598E-2</v>
      </c>
      <c r="J114" s="17">
        <f t="shared" si="19"/>
        <v>1.5693430656934307E-2</v>
      </c>
      <c r="K114" s="3">
        <v>465</v>
      </c>
      <c r="L114" s="17">
        <f t="shared" si="148"/>
        <v>3.972661255873558E-2</v>
      </c>
      <c r="M114" s="25">
        <f t="shared" si="20"/>
        <v>1.2521912259925521</v>
      </c>
      <c r="N114" s="3">
        <v>364</v>
      </c>
      <c r="O114" s="17">
        <f t="shared" si="148"/>
        <v>3.6233326697192911E-2</v>
      </c>
      <c r="P114" s="25">
        <f t="shared" si="21"/>
        <v>1.1420821171617843</v>
      </c>
      <c r="Q114" s="3">
        <v>389</v>
      </c>
      <c r="R114" s="17">
        <f t="shared" si="148"/>
        <v>3.574053656743844E-2</v>
      </c>
      <c r="S114" s="25">
        <f t="shared" si="22"/>
        <v>1.1265492680968923</v>
      </c>
      <c r="T114" s="3">
        <v>598</v>
      </c>
      <c r="U114" s="17">
        <f t="shared" si="148"/>
        <v>4.0201680672268911E-2</v>
      </c>
      <c r="V114" s="25">
        <f t="shared" si="23"/>
        <v>1.2671654733597484</v>
      </c>
      <c r="W114" s="3">
        <v>432</v>
      </c>
      <c r="X114" s="17">
        <f t="shared" si="148"/>
        <v>2.7188621058593997E-2</v>
      </c>
      <c r="Y114" s="25">
        <f t="shared" si="24"/>
        <v>0.85699108339710239</v>
      </c>
      <c r="Z114" s="3">
        <v>349</v>
      </c>
      <c r="AA114" s="17">
        <f t="shared" si="148"/>
        <v>3.1709976376521898E-2</v>
      </c>
      <c r="AB114" s="25">
        <f t="shared" si="25"/>
        <v>0.99950515882534174</v>
      </c>
      <c r="AC114" s="3">
        <v>580</v>
      </c>
      <c r="AD114" s="17">
        <f t="shared" si="148"/>
        <v>3.4378519352735462E-2</v>
      </c>
      <c r="AE114" s="25">
        <f t="shared" si="26"/>
        <v>1.0836181975612331</v>
      </c>
      <c r="AF114" s="3">
        <v>361</v>
      </c>
      <c r="AG114" s="17">
        <f t="shared" si="148"/>
        <v>3.2836092414044026E-2</v>
      </c>
      <c r="AH114" s="25">
        <f t="shared" si="27"/>
        <v>1.0350005743871358</v>
      </c>
      <c r="AI114" s="3">
        <v>299</v>
      </c>
      <c r="AJ114" s="17">
        <f t="shared" si="148"/>
        <v>2.464556544675239E-2</v>
      </c>
      <c r="AK114" s="25">
        <f t="shared" si="28"/>
        <v>0.7768334329140395</v>
      </c>
      <c r="AL114" s="3">
        <v>273</v>
      </c>
      <c r="AM114" s="17">
        <f t="shared" si="148"/>
        <v>1.8984700973574409E-2</v>
      </c>
      <c r="AN114" s="25">
        <f t="shared" si="29"/>
        <v>0.59840178802193766</v>
      </c>
      <c r="AO114" s="3">
        <v>172</v>
      </c>
      <c r="AP114" s="17">
        <f t="shared" si="148"/>
        <v>1.5693430656934307E-2</v>
      </c>
      <c r="AQ114" s="25">
        <f t="shared" si="30"/>
        <v>0.49466025187225604</v>
      </c>
      <c r="AR114" s="3">
        <v>425</v>
      </c>
      <c r="AS114" s="17">
        <f t="shared" si="148"/>
        <v>2.2718768375474423E-2</v>
      </c>
      <c r="AT114" s="25">
        <f t="shared" si="31"/>
        <v>0.71610038190559455</v>
      </c>
      <c r="AU114" s="3">
        <v>375</v>
      </c>
      <c r="AV114" s="17">
        <f t="shared" si="148"/>
        <v>2.714440825190011E-2</v>
      </c>
      <c r="AW114" s="25">
        <f t="shared" si="32"/>
        <v>0.85559748638359567</v>
      </c>
      <c r="AX114" s="3">
        <v>491</v>
      </c>
      <c r="AY114" s="17">
        <f t="shared" si="148"/>
        <v>4.0117656671296673E-2</v>
      </c>
      <c r="AZ114" s="25">
        <f t="shared" si="33"/>
        <v>1.2645170190865664</v>
      </c>
      <c r="BA114" s="3">
        <v>275</v>
      </c>
      <c r="BB114" s="17">
        <f t="shared" si="148"/>
        <v>2.4612906112950864E-2</v>
      </c>
      <c r="BC114" s="25">
        <f t="shared" si="34"/>
        <v>0.77580400380848547</v>
      </c>
      <c r="BD114" s="3">
        <v>705</v>
      </c>
      <c r="BE114" s="17">
        <f t="shared" si="148"/>
        <v>4.9362834336927598E-2</v>
      </c>
      <c r="BF114" s="25">
        <f t="shared" si="35"/>
        <v>1.5559269735227574</v>
      </c>
      <c r="BG114" s="7">
        <v>448</v>
      </c>
      <c r="BH114" s="17">
        <f t="shared" si="148"/>
        <v>4.1810545963602425E-2</v>
      </c>
      <c r="BI114" s="25">
        <f t="shared" si="36"/>
        <v>1.3178772474540834</v>
      </c>
      <c r="BJ114" s="7">
        <f t="shared" si="149"/>
        <v>2233</v>
      </c>
      <c r="BK114" s="17">
        <f t="shared" si="150"/>
        <v>3.4696002113146565E-2</v>
      </c>
      <c r="BL114" s="25">
        <f t="shared" si="151"/>
        <v>1.0936253212847298</v>
      </c>
      <c r="BM114" s="7">
        <f t="shared" si="152"/>
        <v>1739</v>
      </c>
      <c r="BN114" s="17">
        <f t="shared" si="153"/>
        <v>3.1346888744682389E-2</v>
      </c>
      <c r="BO114" s="25">
        <f t="shared" si="154"/>
        <v>0.98806055991362618</v>
      </c>
      <c r="BP114" s="7">
        <f t="shared" si="155"/>
        <v>1425</v>
      </c>
      <c r="BQ114" s="17">
        <f t="shared" si="156"/>
        <v>2.8053942317157202E-2</v>
      </c>
      <c r="BR114" s="25">
        <f t="shared" si="157"/>
        <v>0.88426619239451953</v>
      </c>
      <c r="BS114" s="7">
        <f t="shared" si="158"/>
        <v>1604</v>
      </c>
      <c r="BT114" s="17">
        <f t="shared" si="159"/>
        <v>3.2052434905980857E-2</v>
      </c>
      <c r="BU114" s="25">
        <f t="shared" si="160"/>
        <v>1.0102995240690635</v>
      </c>
      <c r="BV114" s="15">
        <f t="shared" si="49"/>
        <v>3.972661255873558E-2</v>
      </c>
      <c r="BW114" s="15">
        <f t="shared" si="50"/>
        <v>3.6233326697192911E-2</v>
      </c>
      <c r="BX114" s="15">
        <f t="shared" si="51"/>
        <v>3.574053656743844E-2</v>
      </c>
      <c r="BY114" s="15">
        <f t="shared" si="52"/>
        <v>4.0201680672268911E-2</v>
      </c>
      <c r="BZ114" s="15">
        <f t="shared" si="53"/>
        <v>2.7188621058593997E-2</v>
      </c>
      <c r="CA114" s="15">
        <f t="shared" si="146"/>
        <v>3.1709976376521898E-2</v>
      </c>
      <c r="CB114" s="15">
        <f t="shared" si="54"/>
        <v>3.4378519352735462E-2</v>
      </c>
      <c r="CC114" s="15">
        <f t="shared" si="55"/>
        <v>3.2836092414044026E-2</v>
      </c>
      <c r="CD114" s="15">
        <f t="shared" si="56"/>
        <v>2.464556544675239E-2</v>
      </c>
      <c r="CE114" s="15">
        <f t="shared" si="57"/>
        <v>1.8984700973574409E-2</v>
      </c>
      <c r="CF114" s="15">
        <f t="shared" si="58"/>
        <v>1.5693430656934307E-2</v>
      </c>
      <c r="CG114" s="15">
        <f t="shared" si="59"/>
        <v>2.2718768375474423E-2</v>
      </c>
      <c r="CH114" s="15">
        <f t="shared" si="147"/>
        <v>2.714440825190011E-2</v>
      </c>
      <c r="CI114" s="15">
        <f t="shared" si="60"/>
        <v>4.0117656671296673E-2</v>
      </c>
      <c r="CJ114" s="15">
        <f t="shared" si="61"/>
        <v>2.4612906112950864E-2</v>
      </c>
      <c r="CK114" s="15">
        <f t="shared" si="62"/>
        <v>4.9362834336927598E-2</v>
      </c>
      <c r="CL114" s="15">
        <f t="shared" si="63"/>
        <v>4.1810545963602425E-2</v>
      </c>
    </row>
    <row r="115" spans="1:90" x14ac:dyDescent="0.3">
      <c r="A115" s="3">
        <v>115</v>
      </c>
      <c r="B115" s="3" t="s">
        <v>46</v>
      </c>
      <c r="C115" s="3" t="s">
        <v>14</v>
      </c>
      <c r="D115" s="6">
        <v>40603</v>
      </c>
      <c r="E115" s="27"/>
      <c r="F115" s="7">
        <v>962</v>
      </c>
      <c r="G115" s="17">
        <f t="shared" si="148"/>
        <v>4.3593914978271014E-3</v>
      </c>
      <c r="H115" s="17"/>
      <c r="I115" s="17">
        <f t="shared" si="18"/>
        <v>6.8219028561033292E-3</v>
      </c>
      <c r="J115" s="17">
        <f t="shared" si="19"/>
        <v>1.1861313868613138E-3</v>
      </c>
      <c r="K115" s="3">
        <v>74</v>
      </c>
      <c r="L115" s="17">
        <f t="shared" si="148"/>
        <v>6.322084579239641E-3</v>
      </c>
      <c r="M115" s="25">
        <f t="shared" si="20"/>
        <v>1.4502217987053527</v>
      </c>
      <c r="N115" s="3">
        <v>61</v>
      </c>
      <c r="O115" s="17">
        <f t="shared" si="148"/>
        <v>6.072068484969142E-3</v>
      </c>
      <c r="P115" s="25">
        <f t="shared" si="21"/>
        <v>1.3928706536212012</v>
      </c>
      <c r="Q115" s="3">
        <v>58</v>
      </c>
      <c r="R115" s="17">
        <f t="shared" si="148"/>
        <v>5.3289231900036753E-3</v>
      </c>
      <c r="S115" s="25">
        <f t="shared" si="22"/>
        <v>1.2224006934591281</v>
      </c>
      <c r="T115" s="3">
        <v>60</v>
      </c>
      <c r="U115" s="17">
        <f t="shared" si="148"/>
        <v>4.0336134453781512E-3</v>
      </c>
      <c r="V115" s="25">
        <f t="shared" si="23"/>
        <v>0.9252698335051277</v>
      </c>
      <c r="W115" s="3">
        <v>61</v>
      </c>
      <c r="X115" s="17">
        <f t="shared" si="148"/>
        <v>3.8391339920699854E-3</v>
      </c>
      <c r="Y115" s="25">
        <f t="shared" si="24"/>
        <v>0.88065822809985439</v>
      </c>
      <c r="Z115" s="3">
        <v>43</v>
      </c>
      <c r="AA115" s="17">
        <f t="shared" si="148"/>
        <v>3.9069598400872253E-3</v>
      </c>
      <c r="AB115" s="25">
        <f t="shared" si="25"/>
        <v>0.89621678668562199</v>
      </c>
      <c r="AC115" s="3">
        <v>63</v>
      </c>
      <c r="AD115" s="17">
        <f t="shared" si="148"/>
        <v>3.7342184814178176E-3</v>
      </c>
      <c r="AE115" s="25">
        <f t="shared" si="26"/>
        <v>0.8565916787421145</v>
      </c>
      <c r="AF115" s="3">
        <v>75</v>
      </c>
      <c r="AG115" s="17">
        <f t="shared" si="148"/>
        <v>6.8219028561033292E-3</v>
      </c>
      <c r="AH115" s="25">
        <f t="shared" si="27"/>
        <v>1.5648750197140229</v>
      </c>
      <c r="AI115" s="3">
        <v>49</v>
      </c>
      <c r="AJ115" s="17">
        <f t="shared" si="148"/>
        <v>4.0389053742169471E-3</v>
      </c>
      <c r="AK115" s="25">
        <f t="shared" si="28"/>
        <v>0.92648374807128531</v>
      </c>
      <c r="AL115" s="3">
        <v>43</v>
      </c>
      <c r="AM115" s="17">
        <f t="shared" si="148"/>
        <v>2.9902642559109876E-3</v>
      </c>
      <c r="AN115" s="25">
        <f t="shared" si="29"/>
        <v>0.68593615815451703</v>
      </c>
      <c r="AO115" s="3">
        <v>13</v>
      </c>
      <c r="AP115" s="17">
        <f t="shared" si="148"/>
        <v>1.1861313868613138E-3</v>
      </c>
      <c r="AQ115" s="25">
        <f t="shared" si="30"/>
        <v>0.27208645689485106</v>
      </c>
      <c r="AR115" s="3">
        <v>54</v>
      </c>
      <c r="AS115" s="17">
        <f t="shared" si="148"/>
        <v>2.8866199818249855E-3</v>
      </c>
      <c r="AT115" s="25">
        <f t="shared" si="31"/>
        <v>0.66216121751482859</v>
      </c>
      <c r="AU115" s="3">
        <v>69</v>
      </c>
      <c r="AV115" s="17">
        <f t="shared" si="148"/>
        <v>4.9945711183496198E-3</v>
      </c>
      <c r="AW115" s="25">
        <f t="shared" si="32"/>
        <v>1.1457037343030829</v>
      </c>
      <c r="AX115" s="3">
        <v>75</v>
      </c>
      <c r="AY115" s="17">
        <f t="shared" si="148"/>
        <v>6.1279516300351338E-3</v>
      </c>
      <c r="AZ115" s="25">
        <f t="shared" si="33"/>
        <v>1.4056896778115833</v>
      </c>
      <c r="BA115" s="3">
        <v>38</v>
      </c>
      <c r="BB115" s="17">
        <f t="shared" si="148"/>
        <v>3.4010561174259374E-3</v>
      </c>
      <c r="BC115" s="25">
        <f t="shared" si="34"/>
        <v>0.78016762640408932</v>
      </c>
      <c r="BD115" s="3">
        <v>77</v>
      </c>
      <c r="BE115" s="17">
        <f t="shared" si="148"/>
        <v>5.391401764458759E-3</v>
      </c>
      <c r="BF115" s="25">
        <f t="shared" si="35"/>
        <v>1.2367326419630018</v>
      </c>
      <c r="BG115" s="7">
        <v>49</v>
      </c>
      <c r="BH115" s="17">
        <f t="shared" si="148"/>
        <v>4.5730284647690156E-3</v>
      </c>
      <c r="BI115" s="25">
        <f t="shared" si="36"/>
        <v>1.0490061438731528</v>
      </c>
      <c r="BJ115" s="7">
        <f t="shared" si="149"/>
        <v>296</v>
      </c>
      <c r="BK115" s="17">
        <f t="shared" si="150"/>
        <v>4.5992013548998584E-3</v>
      </c>
      <c r="BL115" s="25">
        <f t="shared" si="151"/>
        <v>1.0550099382430524</v>
      </c>
      <c r="BM115" s="7">
        <f t="shared" si="152"/>
        <v>247</v>
      </c>
      <c r="BN115" s="17">
        <f t="shared" si="153"/>
        <v>4.4523758021486771E-3</v>
      </c>
      <c r="BO115" s="25">
        <f t="shared" si="154"/>
        <v>1.0213296521700157</v>
      </c>
      <c r="BP115" s="7">
        <f t="shared" si="155"/>
        <v>171</v>
      </c>
      <c r="BQ115" s="17">
        <f t="shared" si="156"/>
        <v>3.3664730780588641E-3</v>
      </c>
      <c r="BR115" s="25">
        <f t="shared" si="157"/>
        <v>0.77223462947451538</v>
      </c>
      <c r="BS115" s="7">
        <f t="shared" si="158"/>
        <v>248</v>
      </c>
      <c r="BT115" s="17">
        <f t="shared" si="159"/>
        <v>4.9557380652638728E-3</v>
      </c>
      <c r="BU115" s="25">
        <f t="shared" si="160"/>
        <v>1.1367958275218031</v>
      </c>
      <c r="BV115" s="15">
        <f t="shared" si="49"/>
        <v>6.322084579239641E-3</v>
      </c>
      <c r="BW115" s="15">
        <f t="shared" si="50"/>
        <v>6.072068484969142E-3</v>
      </c>
      <c r="BX115" s="15">
        <f t="shared" si="51"/>
        <v>5.3289231900036753E-3</v>
      </c>
      <c r="BY115" s="15">
        <f t="shared" si="52"/>
        <v>4.0336134453781512E-3</v>
      </c>
      <c r="BZ115" s="15">
        <f t="shared" si="53"/>
        <v>3.8391339920699854E-3</v>
      </c>
      <c r="CA115" s="15">
        <f t="shared" si="146"/>
        <v>3.9069598400872253E-3</v>
      </c>
      <c r="CB115" s="15">
        <f t="shared" si="54"/>
        <v>3.7342184814178176E-3</v>
      </c>
      <c r="CC115" s="15">
        <f t="shared" si="55"/>
        <v>6.8219028561033292E-3</v>
      </c>
      <c r="CD115" s="15">
        <f t="shared" si="56"/>
        <v>4.0389053742169471E-3</v>
      </c>
      <c r="CE115" s="15">
        <f t="shared" si="57"/>
        <v>2.9902642559109876E-3</v>
      </c>
      <c r="CF115" s="15">
        <f t="shared" si="58"/>
        <v>1.1861313868613138E-3</v>
      </c>
      <c r="CG115" s="15">
        <f t="shared" si="59"/>
        <v>2.8866199818249855E-3</v>
      </c>
      <c r="CH115" s="15">
        <f t="shared" si="147"/>
        <v>4.9945711183496198E-3</v>
      </c>
      <c r="CI115" s="15">
        <f t="shared" si="60"/>
        <v>6.1279516300351338E-3</v>
      </c>
      <c r="CJ115" s="15">
        <f t="shared" si="61"/>
        <v>3.4010561174259374E-3</v>
      </c>
      <c r="CK115" s="15">
        <f t="shared" si="62"/>
        <v>5.391401764458759E-3</v>
      </c>
      <c r="CL115" s="15">
        <f t="shared" si="63"/>
        <v>4.5730284647690156E-3</v>
      </c>
    </row>
    <row r="116" spans="1:90" x14ac:dyDescent="0.3">
      <c r="A116" s="3">
        <v>116</v>
      </c>
      <c r="B116" s="3" t="s">
        <v>47</v>
      </c>
      <c r="C116" s="3" t="s">
        <v>14</v>
      </c>
      <c r="D116" s="6">
        <v>40603</v>
      </c>
      <c r="E116" s="27"/>
      <c r="F116" s="7">
        <v>9478</v>
      </c>
      <c r="G116" s="17">
        <f t="shared" si="148"/>
        <v>4.2950428915182193E-2</v>
      </c>
      <c r="H116" s="17"/>
      <c r="I116" s="17">
        <f t="shared" si="18"/>
        <v>8.789986091794158E-2</v>
      </c>
      <c r="J116" s="17">
        <f t="shared" si="19"/>
        <v>2.2335807309900573E-2</v>
      </c>
      <c r="K116" s="3">
        <v>325</v>
      </c>
      <c r="L116" s="17">
        <f t="shared" si="148"/>
        <v>2.7765912003417343E-2</v>
      </c>
      <c r="M116" s="25">
        <f t="shared" si="20"/>
        <v>0.64646413795422186</v>
      </c>
      <c r="N116" s="3">
        <v>300</v>
      </c>
      <c r="O116" s="17">
        <f t="shared" si="148"/>
        <v>2.9862631893290862E-2</v>
      </c>
      <c r="P116" s="25">
        <f t="shared" si="21"/>
        <v>0.69528134287699661</v>
      </c>
      <c r="Q116" s="3">
        <v>290</v>
      </c>
      <c r="R116" s="17">
        <f t="shared" si="148"/>
        <v>2.6644615950018376E-2</v>
      </c>
      <c r="S116" s="25">
        <f t="shared" si="22"/>
        <v>0.62035738927394024</v>
      </c>
      <c r="T116" s="3">
        <v>603</v>
      </c>
      <c r="U116" s="17">
        <f t="shared" si="148"/>
        <v>4.0537815126050418E-2</v>
      </c>
      <c r="V116" s="25">
        <f t="shared" si="23"/>
        <v>0.94382794654050683</v>
      </c>
      <c r="W116" s="3">
        <v>634</v>
      </c>
      <c r="X116" s="17">
        <f t="shared" si="148"/>
        <v>3.9901818868399525E-2</v>
      </c>
      <c r="Y116" s="25">
        <f t="shared" si="24"/>
        <v>0.92902026536677862</v>
      </c>
      <c r="Z116" s="3">
        <v>442</v>
      </c>
      <c r="AA116" s="17">
        <f t="shared" si="148"/>
        <v>4.0159912774850079E-2</v>
      </c>
      <c r="AB116" s="25">
        <f t="shared" si="25"/>
        <v>0.93502937663689512</v>
      </c>
      <c r="AC116" s="3">
        <v>462</v>
      </c>
      <c r="AD116" s="17">
        <f t="shared" si="148"/>
        <v>2.7384268863730663E-2</v>
      </c>
      <c r="AE116" s="25">
        <f t="shared" si="26"/>
        <v>0.63757847256446898</v>
      </c>
      <c r="AF116" s="3">
        <v>449</v>
      </c>
      <c r="AG116" s="17">
        <f t="shared" si="148"/>
        <v>4.084045843187193E-2</v>
      </c>
      <c r="AH116" s="25">
        <f t="shared" si="27"/>
        <v>0.95087428608741031</v>
      </c>
      <c r="AI116" s="3">
        <v>752</v>
      </c>
      <c r="AJ116" s="17">
        <f t="shared" si="148"/>
        <v>6.1984833498186613E-2</v>
      </c>
      <c r="AK116" s="25">
        <f t="shared" si="28"/>
        <v>1.4431714668226772</v>
      </c>
      <c r="AL116" s="3">
        <v>1264</v>
      </c>
      <c r="AM116" s="17">
        <f t="shared" si="148"/>
        <v>8.789986091794158E-2</v>
      </c>
      <c r="AN116" s="25">
        <f t="shared" si="29"/>
        <v>2.0465420983693736</v>
      </c>
      <c r="AO116" s="3">
        <v>413</v>
      </c>
      <c r="AP116" s="17">
        <f t="shared" si="148"/>
        <v>3.7682481751824815E-2</v>
      </c>
      <c r="AQ116" s="25">
        <f t="shared" si="30"/>
        <v>0.87734820591057583</v>
      </c>
      <c r="AR116" s="3">
        <v>784</v>
      </c>
      <c r="AS116" s="17">
        <f t="shared" si="148"/>
        <v>4.1909445662051639E-2</v>
      </c>
      <c r="AT116" s="25">
        <f t="shared" si="31"/>
        <v>0.97576314650579465</v>
      </c>
      <c r="AU116" s="3">
        <v>605</v>
      </c>
      <c r="AV116" s="17">
        <f t="shared" si="148"/>
        <v>4.379297864639884E-2</v>
      </c>
      <c r="AW116" s="25">
        <f t="shared" si="32"/>
        <v>1.019616794348678</v>
      </c>
      <c r="AX116" s="3">
        <v>491</v>
      </c>
      <c r="AY116" s="17">
        <f t="shared" si="148"/>
        <v>4.0117656671296673E-2</v>
      </c>
      <c r="AZ116" s="25">
        <f t="shared" si="33"/>
        <v>0.93404554237445148</v>
      </c>
      <c r="BA116" s="3">
        <v>907</v>
      </c>
      <c r="BB116" s="17">
        <f t="shared" si="148"/>
        <v>8.1177839434350668E-2</v>
      </c>
      <c r="BC116" s="25">
        <f t="shared" si="34"/>
        <v>1.8900355941650628</v>
      </c>
      <c r="BD116" s="3">
        <v>319</v>
      </c>
      <c r="BE116" s="17">
        <f t="shared" si="148"/>
        <v>2.2335807309900573E-2</v>
      </c>
      <c r="BF116" s="25">
        <f t="shared" si="35"/>
        <v>0.52003688610441967</v>
      </c>
      <c r="BG116" s="7">
        <v>438</v>
      </c>
      <c r="BH116" s="17">
        <f t="shared" si="148"/>
        <v>4.0877274848343442E-2</v>
      </c>
      <c r="BI116" s="25">
        <f t="shared" si="36"/>
        <v>0.95173146999456559</v>
      </c>
      <c r="BJ116" s="7">
        <f t="shared" si="149"/>
        <v>2294</v>
      </c>
      <c r="BK116" s="17">
        <f t="shared" si="150"/>
        <v>3.5643810500473903E-2</v>
      </c>
      <c r="BL116" s="25">
        <f t="shared" si="151"/>
        <v>0.8298825273866931</v>
      </c>
      <c r="BM116" s="7">
        <f t="shared" si="152"/>
        <v>2318</v>
      </c>
      <c r="BN116" s="17">
        <f t="shared" si="153"/>
        <v>4.1783834450933734E-2</v>
      </c>
      <c r="BO116" s="25">
        <f t="shared" si="154"/>
        <v>0.97283858406740875</v>
      </c>
      <c r="BP116" s="7">
        <f t="shared" si="155"/>
        <v>2903</v>
      </c>
      <c r="BQ116" s="17">
        <f t="shared" si="156"/>
        <v>5.7151294418742005E-2</v>
      </c>
      <c r="BR116" s="25">
        <f t="shared" si="157"/>
        <v>1.3306338460927469</v>
      </c>
      <c r="BS116" s="7">
        <f t="shared" si="158"/>
        <v>1963</v>
      </c>
      <c r="BT116" s="17">
        <f t="shared" si="159"/>
        <v>3.9226265411745898E-2</v>
      </c>
      <c r="BU116" s="25">
        <f t="shared" si="160"/>
        <v>0.91329158759297346</v>
      </c>
      <c r="BV116" s="15">
        <f t="shared" si="49"/>
        <v>2.7765912003417343E-2</v>
      </c>
      <c r="BW116" s="15">
        <f t="shared" si="50"/>
        <v>2.9862631893290862E-2</v>
      </c>
      <c r="BX116" s="15">
        <f t="shared" si="51"/>
        <v>2.6644615950018376E-2</v>
      </c>
      <c r="BY116" s="15">
        <f t="shared" si="52"/>
        <v>4.0537815126050418E-2</v>
      </c>
      <c r="BZ116" s="15">
        <f t="shared" si="53"/>
        <v>3.9901818868399525E-2</v>
      </c>
      <c r="CA116" s="15">
        <f t="shared" si="146"/>
        <v>4.0159912774850079E-2</v>
      </c>
      <c r="CB116" s="15">
        <f t="shared" si="54"/>
        <v>2.7384268863730663E-2</v>
      </c>
      <c r="CC116" s="15">
        <f t="shared" si="55"/>
        <v>4.084045843187193E-2</v>
      </c>
      <c r="CD116" s="15">
        <f t="shared" si="56"/>
        <v>6.1984833498186613E-2</v>
      </c>
      <c r="CE116" s="15">
        <f t="shared" si="57"/>
        <v>8.789986091794158E-2</v>
      </c>
      <c r="CF116" s="15">
        <f t="shared" si="58"/>
        <v>3.7682481751824815E-2</v>
      </c>
      <c r="CG116" s="15">
        <f t="shared" si="59"/>
        <v>4.1909445662051639E-2</v>
      </c>
      <c r="CH116" s="15">
        <f t="shared" si="147"/>
        <v>4.379297864639884E-2</v>
      </c>
      <c r="CI116" s="15">
        <f t="shared" si="60"/>
        <v>4.0117656671296673E-2</v>
      </c>
      <c r="CJ116" s="15">
        <f t="shared" si="61"/>
        <v>8.1177839434350668E-2</v>
      </c>
      <c r="CK116" s="15">
        <f t="shared" si="62"/>
        <v>2.2335807309900573E-2</v>
      </c>
      <c r="CL116" s="15">
        <f t="shared" si="63"/>
        <v>4.0877274848343442E-2</v>
      </c>
    </row>
    <row r="117" spans="1:90" x14ac:dyDescent="0.3">
      <c r="A117" s="3">
        <v>117</v>
      </c>
      <c r="B117" s="3" t="s">
        <v>48</v>
      </c>
      <c r="C117" s="3" t="s">
        <v>14</v>
      </c>
      <c r="D117" s="6">
        <v>40603</v>
      </c>
      <c r="E117" s="27"/>
      <c r="F117" s="7">
        <v>36059</v>
      </c>
      <c r="G117" s="17">
        <f t="shared" si="148"/>
        <v>0.16340467569661898</v>
      </c>
      <c r="H117" s="17"/>
      <c r="I117" s="17">
        <f t="shared" si="18"/>
        <v>0.37217153284671534</v>
      </c>
      <c r="J117" s="17">
        <f t="shared" si="19"/>
        <v>5.1264184750149315E-2</v>
      </c>
      <c r="K117" s="3">
        <v>652</v>
      </c>
      <c r="L117" s="17">
        <f t="shared" si="148"/>
        <v>5.5702691157624946E-2</v>
      </c>
      <c r="M117" s="25">
        <f t="shared" si="20"/>
        <v>0.34088798818121879</v>
      </c>
      <c r="N117" s="3">
        <v>515</v>
      </c>
      <c r="O117" s="17">
        <f t="shared" si="148"/>
        <v>5.1264184750149315E-2</v>
      </c>
      <c r="P117" s="25">
        <f t="shared" si="21"/>
        <v>0.31372532353558613</v>
      </c>
      <c r="Q117" s="3">
        <v>848</v>
      </c>
      <c r="R117" s="17">
        <f t="shared" si="148"/>
        <v>7.7912532157295114E-2</v>
      </c>
      <c r="S117" s="25">
        <f t="shared" si="22"/>
        <v>0.47680723838006556</v>
      </c>
      <c r="T117" s="3">
        <v>1724</v>
      </c>
      <c r="U117" s="17">
        <f t="shared" si="148"/>
        <v>0.11589915966386555</v>
      </c>
      <c r="V117" s="25">
        <f t="shared" si="23"/>
        <v>0.70927688678288914</v>
      </c>
      <c r="W117" s="3">
        <v>4185</v>
      </c>
      <c r="X117" s="17">
        <f t="shared" si="148"/>
        <v>0.26338976650512935</v>
      </c>
      <c r="Y117" s="25">
        <f t="shared" si="24"/>
        <v>1.6118863513682133</v>
      </c>
      <c r="Z117" s="3">
        <v>1252</v>
      </c>
      <c r="AA117" s="17">
        <f t="shared" si="148"/>
        <v>0.11375613301835362</v>
      </c>
      <c r="AB117" s="25">
        <f t="shared" si="25"/>
        <v>0.69616204391578096</v>
      </c>
      <c r="AC117" s="3">
        <v>2709</v>
      </c>
      <c r="AD117" s="17">
        <f t="shared" si="148"/>
        <v>0.16057139470096615</v>
      </c>
      <c r="AE117" s="25">
        <f t="shared" si="26"/>
        <v>0.98266095518029628</v>
      </c>
      <c r="AF117" s="3">
        <v>702</v>
      </c>
      <c r="AG117" s="17">
        <f t="shared" si="148"/>
        <v>6.3853010733127158E-2</v>
      </c>
      <c r="AH117" s="25">
        <f t="shared" si="27"/>
        <v>0.39076611768244734</v>
      </c>
      <c r="AI117" s="3">
        <v>2236</v>
      </c>
      <c r="AJ117" s="17">
        <f t="shared" si="148"/>
        <v>0.18430596768875701</v>
      </c>
      <c r="AK117" s="25">
        <f t="shared" si="28"/>
        <v>1.1279112234887567</v>
      </c>
      <c r="AL117" s="3">
        <v>3536</v>
      </c>
      <c r="AM117" s="17">
        <f t="shared" si="148"/>
        <v>0.24589707927677329</v>
      </c>
      <c r="AN117" s="25">
        <f t="shared" si="29"/>
        <v>1.5048350252431679</v>
      </c>
      <c r="AO117" s="3">
        <v>4079</v>
      </c>
      <c r="AP117" s="17">
        <f t="shared" si="148"/>
        <v>0.37217153284671534</v>
      </c>
      <c r="AQ117" s="25">
        <f t="shared" si="30"/>
        <v>2.2776063858643671</v>
      </c>
      <c r="AR117" s="3">
        <v>5228</v>
      </c>
      <c r="AS117" s="17">
        <f t="shared" si="148"/>
        <v>0.27946757898113006</v>
      </c>
      <c r="AT117" s="25">
        <f t="shared" si="31"/>
        <v>1.7102789610500266</v>
      </c>
      <c r="AU117" s="3">
        <v>2161</v>
      </c>
      <c r="AV117" s="17">
        <f t="shared" si="148"/>
        <v>0.15642417661961636</v>
      </c>
      <c r="AW117" s="25">
        <f t="shared" si="32"/>
        <v>0.95728090981947922</v>
      </c>
      <c r="AX117" s="3">
        <v>1526</v>
      </c>
      <c r="AY117" s="17">
        <f t="shared" si="148"/>
        <v>0.12468338916578152</v>
      </c>
      <c r="AZ117" s="25">
        <f t="shared" si="33"/>
        <v>0.76303440298900427</v>
      </c>
      <c r="BA117" s="3">
        <v>2803</v>
      </c>
      <c r="BB117" s="17">
        <f t="shared" si="148"/>
        <v>0.25087263939855009</v>
      </c>
      <c r="BC117" s="25">
        <f t="shared" si="34"/>
        <v>1.5352843382788275</v>
      </c>
      <c r="BD117" s="3">
        <v>1125</v>
      </c>
      <c r="BE117" s="17">
        <f t="shared" si="148"/>
        <v>7.877048032488447E-2</v>
      </c>
      <c r="BF117" s="25">
        <f t="shared" si="35"/>
        <v>0.48205768891908346</v>
      </c>
      <c r="BG117" s="7">
        <v>778</v>
      </c>
      <c r="BH117" s="17">
        <f t="shared" si="148"/>
        <v>7.2608492767148855E-2</v>
      </c>
      <c r="BI117" s="25">
        <f t="shared" si="36"/>
        <v>0.44434770582670174</v>
      </c>
      <c r="BJ117" s="7">
        <f t="shared" si="149"/>
        <v>8661</v>
      </c>
      <c r="BK117" s="17">
        <f t="shared" si="150"/>
        <v>0.13457325315806648</v>
      </c>
      <c r="BL117" s="25">
        <f t="shared" si="151"/>
        <v>0.82355815452868919</v>
      </c>
      <c r="BM117" s="7">
        <f t="shared" si="152"/>
        <v>9693</v>
      </c>
      <c r="BN117" s="17">
        <f t="shared" si="153"/>
        <v>0.17472420506164829</v>
      </c>
      <c r="BO117" s="25">
        <f t="shared" si="154"/>
        <v>1.0692729832654571</v>
      </c>
      <c r="BP117" s="7">
        <f t="shared" si="155"/>
        <v>11543</v>
      </c>
      <c r="BQ117" s="17">
        <f t="shared" si="156"/>
        <v>0.22724677625750567</v>
      </c>
      <c r="BR117" s="25">
        <f t="shared" si="157"/>
        <v>1.3906993498730567</v>
      </c>
      <c r="BS117" s="7">
        <f t="shared" si="158"/>
        <v>6162</v>
      </c>
      <c r="BT117" s="17">
        <f t="shared" si="159"/>
        <v>0.12313410466998381</v>
      </c>
      <c r="BU117" s="25">
        <f t="shared" si="160"/>
        <v>0.75355312903406468</v>
      </c>
      <c r="BV117" s="15">
        <f t="shared" si="49"/>
        <v>5.5702691157624946E-2</v>
      </c>
      <c r="BW117" s="15">
        <f t="shared" si="50"/>
        <v>5.1264184750149315E-2</v>
      </c>
      <c r="BX117" s="15">
        <f t="shared" si="51"/>
        <v>7.7912532157295114E-2</v>
      </c>
      <c r="BY117" s="15">
        <f t="shared" si="52"/>
        <v>0.11589915966386555</v>
      </c>
      <c r="BZ117" s="15">
        <f t="shared" si="53"/>
        <v>0.26338976650512935</v>
      </c>
      <c r="CA117" s="15">
        <f t="shared" si="146"/>
        <v>0.11375613301835362</v>
      </c>
      <c r="CB117" s="15">
        <f t="shared" si="54"/>
        <v>0.16057139470096615</v>
      </c>
      <c r="CC117" s="15">
        <f t="shared" si="55"/>
        <v>6.3853010733127158E-2</v>
      </c>
      <c r="CD117" s="15">
        <f t="shared" si="56"/>
        <v>0.18430596768875701</v>
      </c>
      <c r="CE117" s="15">
        <f t="shared" si="57"/>
        <v>0.24589707927677329</v>
      </c>
      <c r="CF117" s="15">
        <f t="shared" si="58"/>
        <v>0.37217153284671534</v>
      </c>
      <c r="CG117" s="15">
        <f t="shared" si="59"/>
        <v>0.27946757898113006</v>
      </c>
      <c r="CH117" s="15">
        <f t="shared" si="147"/>
        <v>0.15642417661961636</v>
      </c>
      <c r="CI117" s="15">
        <f t="shared" si="60"/>
        <v>0.12468338916578152</v>
      </c>
      <c r="CJ117" s="15">
        <f t="shared" si="61"/>
        <v>0.25087263939855009</v>
      </c>
      <c r="CK117" s="15">
        <f t="shared" si="62"/>
        <v>7.877048032488447E-2</v>
      </c>
      <c r="CL117" s="15">
        <f t="shared" si="63"/>
        <v>7.2608492767148855E-2</v>
      </c>
    </row>
    <row r="118" spans="1:90" x14ac:dyDescent="0.3">
      <c r="A118" s="3">
        <v>118</v>
      </c>
      <c r="B118" s="3" t="s">
        <v>49</v>
      </c>
      <c r="C118" s="3" t="s">
        <v>14</v>
      </c>
      <c r="D118" s="6">
        <v>40603</v>
      </c>
      <c r="E118" s="27"/>
      <c r="F118" s="7">
        <v>2410</v>
      </c>
      <c r="G118" s="17">
        <f t="shared" si="148"/>
        <v>1.0921136704535671E-2</v>
      </c>
      <c r="H118" s="17"/>
      <c r="I118" s="17">
        <f t="shared" si="18"/>
        <v>1.5805211448099103E-2</v>
      </c>
      <c r="J118" s="17">
        <f t="shared" si="19"/>
        <v>7.705530199751052E-3</v>
      </c>
      <c r="K118" s="3">
        <v>185</v>
      </c>
      <c r="L118" s="17">
        <f t="shared" si="148"/>
        <v>1.5805211448099103E-2</v>
      </c>
      <c r="M118" s="25">
        <f t="shared" si="20"/>
        <v>1.4472130397868768</v>
      </c>
      <c r="N118" s="3">
        <v>112</v>
      </c>
      <c r="O118" s="17">
        <f t="shared" si="148"/>
        <v>1.1148715906828588E-2</v>
      </c>
      <c r="P118" s="25">
        <f t="shared" si="21"/>
        <v>1.0208384171400766</v>
      </c>
      <c r="Q118" s="3">
        <v>114</v>
      </c>
      <c r="R118" s="17">
        <f t="shared" si="148"/>
        <v>1.0474090407938258E-2</v>
      </c>
      <c r="S118" s="25">
        <f t="shared" si="22"/>
        <v>0.95906595543193329</v>
      </c>
      <c r="T118" s="3">
        <v>142</v>
      </c>
      <c r="U118" s="17">
        <f t="shared" si="148"/>
        <v>9.5462184873949581E-3</v>
      </c>
      <c r="V118" s="25">
        <f t="shared" si="23"/>
        <v>0.87410484326510685</v>
      </c>
      <c r="W118" s="3">
        <v>206</v>
      </c>
      <c r="X118" s="17">
        <f t="shared" si="148"/>
        <v>1.2964944301088804E-2</v>
      </c>
      <c r="Y118" s="25">
        <f t="shared" si="24"/>
        <v>1.1871423874498628</v>
      </c>
      <c r="Z118" s="3">
        <v>132</v>
      </c>
      <c r="AA118" s="17">
        <f t="shared" si="148"/>
        <v>1.1993458113756133E-2</v>
      </c>
      <c r="AB118" s="25">
        <f t="shared" si="25"/>
        <v>1.0981877105132394</v>
      </c>
      <c r="AC118" s="3">
        <v>130</v>
      </c>
      <c r="AD118" s="17">
        <f t="shared" si="148"/>
        <v>7.705530199751052E-3</v>
      </c>
      <c r="AE118" s="25">
        <f t="shared" si="26"/>
        <v>0.70556118911604304</v>
      </c>
      <c r="AF118" s="3">
        <v>116</v>
      </c>
      <c r="AG118" s="17">
        <f t="shared" si="148"/>
        <v>1.0551209750773149E-2</v>
      </c>
      <c r="AH118" s="25">
        <f t="shared" si="27"/>
        <v>0.96612743125824196</v>
      </c>
      <c r="AI118" s="3">
        <v>130</v>
      </c>
      <c r="AJ118" s="17">
        <f t="shared" si="148"/>
        <v>1.071546323771843E-2</v>
      </c>
      <c r="AK118" s="25">
        <f t="shared" si="28"/>
        <v>0.98116739379960127</v>
      </c>
      <c r="AL118" s="3">
        <v>165</v>
      </c>
      <c r="AM118" s="17">
        <f t="shared" si="148"/>
        <v>1.1474269819193325E-2</v>
      </c>
      <c r="AN118" s="25">
        <f t="shared" si="29"/>
        <v>1.0506479434899787</v>
      </c>
      <c r="AO118" s="3">
        <v>173</v>
      </c>
      <c r="AP118" s="17">
        <f t="shared" si="148"/>
        <v>1.5784671532846715E-2</v>
      </c>
      <c r="AQ118" s="25">
        <f t="shared" si="30"/>
        <v>1.4453322909410302</v>
      </c>
      <c r="AR118" s="3">
        <v>180</v>
      </c>
      <c r="AS118" s="17">
        <f t="shared" si="148"/>
        <v>9.6220666060832846E-3</v>
      </c>
      <c r="AT118" s="25">
        <f t="shared" si="31"/>
        <v>0.88104991874033878</v>
      </c>
      <c r="AU118" s="3">
        <v>132</v>
      </c>
      <c r="AV118" s="17">
        <f t="shared" si="148"/>
        <v>9.5548317046688386E-3</v>
      </c>
      <c r="AW118" s="25">
        <f t="shared" si="32"/>
        <v>0.87489351732962095</v>
      </c>
      <c r="AX118" s="3">
        <v>127</v>
      </c>
      <c r="AY118" s="17">
        <f t="shared" si="148"/>
        <v>1.0376664760192826E-2</v>
      </c>
      <c r="AZ118" s="25">
        <f t="shared" si="33"/>
        <v>0.9501451214215898</v>
      </c>
      <c r="BA118" s="3">
        <v>121</v>
      </c>
      <c r="BB118" s="17">
        <f t="shared" si="148"/>
        <v>1.0829678689698381E-2</v>
      </c>
      <c r="BC118" s="25">
        <f t="shared" si="34"/>
        <v>0.9916255956397555</v>
      </c>
      <c r="BD118" s="3">
        <v>132</v>
      </c>
      <c r="BE118" s="17">
        <f t="shared" si="148"/>
        <v>9.2424030247864452E-3</v>
      </c>
      <c r="BF118" s="25">
        <f t="shared" si="35"/>
        <v>0.84628581024427352</v>
      </c>
      <c r="BG118" s="7">
        <v>113</v>
      </c>
      <c r="BH118" s="17">
        <f t="shared" si="148"/>
        <v>1.0545963602426505E-2</v>
      </c>
      <c r="BI118" s="25">
        <f t="shared" si="36"/>
        <v>0.96564706474616768</v>
      </c>
      <c r="BJ118" s="7">
        <f t="shared" si="149"/>
        <v>779</v>
      </c>
      <c r="BK118" s="17">
        <f t="shared" si="150"/>
        <v>1.2103979241442533E-2</v>
      </c>
      <c r="BL118" s="25">
        <f t="shared" si="151"/>
        <v>1.10830763948002</v>
      </c>
      <c r="BM118" s="7">
        <f t="shared" si="152"/>
        <v>552</v>
      </c>
      <c r="BN118" s="17">
        <f t="shared" si="153"/>
        <v>9.9502487562189053E-3</v>
      </c>
      <c r="BO118" s="25">
        <f t="shared" si="154"/>
        <v>0.9111001011539811</v>
      </c>
      <c r="BP118" s="7">
        <f t="shared" si="155"/>
        <v>591</v>
      </c>
      <c r="BQ118" s="17">
        <f t="shared" si="156"/>
        <v>1.1635003445220986E-2</v>
      </c>
      <c r="BR118" s="25">
        <f t="shared" si="157"/>
        <v>1.0653656079947098</v>
      </c>
      <c r="BS118" s="7">
        <f t="shared" si="158"/>
        <v>488</v>
      </c>
      <c r="BT118" s="17">
        <f t="shared" si="159"/>
        <v>9.751613612293427E-3</v>
      </c>
      <c r="BU118" s="25">
        <f t="shared" si="160"/>
        <v>0.89291196293179553</v>
      </c>
      <c r="BV118" s="15">
        <f t="shared" si="49"/>
        <v>1.5805211448099103E-2</v>
      </c>
      <c r="BW118" s="15">
        <f t="shared" si="50"/>
        <v>1.1148715906828588E-2</v>
      </c>
      <c r="BX118" s="15">
        <f t="shared" si="51"/>
        <v>1.0474090407938258E-2</v>
      </c>
      <c r="BY118" s="15">
        <f t="shared" si="52"/>
        <v>9.5462184873949581E-3</v>
      </c>
      <c r="BZ118" s="15">
        <f t="shared" si="53"/>
        <v>1.2964944301088804E-2</v>
      </c>
      <c r="CA118" s="15">
        <f t="shared" si="146"/>
        <v>1.1993458113756133E-2</v>
      </c>
      <c r="CB118" s="15">
        <f t="shared" si="54"/>
        <v>7.705530199751052E-3</v>
      </c>
      <c r="CC118" s="15">
        <f t="shared" si="55"/>
        <v>1.0551209750773149E-2</v>
      </c>
      <c r="CD118" s="15">
        <f t="shared" si="56"/>
        <v>1.071546323771843E-2</v>
      </c>
      <c r="CE118" s="15">
        <f t="shared" si="57"/>
        <v>1.1474269819193325E-2</v>
      </c>
      <c r="CF118" s="15">
        <f t="shared" si="58"/>
        <v>1.5784671532846715E-2</v>
      </c>
      <c r="CG118" s="15">
        <f t="shared" si="59"/>
        <v>9.6220666060832846E-3</v>
      </c>
      <c r="CH118" s="15">
        <f t="shared" si="147"/>
        <v>9.5548317046688386E-3</v>
      </c>
      <c r="CI118" s="15">
        <f t="shared" si="60"/>
        <v>1.0376664760192826E-2</v>
      </c>
      <c r="CJ118" s="15">
        <f t="shared" si="61"/>
        <v>1.0829678689698381E-2</v>
      </c>
      <c r="CK118" s="15">
        <f t="shared" si="62"/>
        <v>9.2424030247864452E-3</v>
      </c>
      <c r="CL118" s="15">
        <f t="shared" si="63"/>
        <v>1.0545963602426505E-2</v>
      </c>
    </row>
    <row r="119" spans="1:90" x14ac:dyDescent="0.3">
      <c r="A119" s="3">
        <v>119</v>
      </c>
      <c r="B119" s="3" t="s">
        <v>50</v>
      </c>
      <c r="C119" s="3" t="s">
        <v>14</v>
      </c>
      <c r="D119" s="6">
        <v>40603</v>
      </c>
      <c r="E119" s="27"/>
      <c r="F119" s="7">
        <v>22795</v>
      </c>
      <c r="G119" s="17">
        <f t="shared" si="148"/>
        <v>0.10329763949373054</v>
      </c>
      <c r="H119" s="17"/>
      <c r="I119" s="17">
        <f t="shared" si="18"/>
        <v>0.14187956204379562</v>
      </c>
      <c r="J119" s="17">
        <f t="shared" si="19"/>
        <v>8.4820105506490426E-2</v>
      </c>
      <c r="K119" s="3">
        <v>1298</v>
      </c>
      <c r="L119" s="17">
        <f t="shared" si="148"/>
        <v>0.11089278086287911</v>
      </c>
      <c r="M119" s="25">
        <f t="shared" si="20"/>
        <v>1.0735267660168513</v>
      </c>
      <c r="N119" s="3">
        <v>1120</v>
      </c>
      <c r="O119" s="17">
        <f t="shared" si="148"/>
        <v>0.11148715906828588</v>
      </c>
      <c r="P119" s="25">
        <f t="shared" si="21"/>
        <v>1.079280800749105</v>
      </c>
      <c r="Q119" s="3">
        <v>937</v>
      </c>
      <c r="R119" s="17">
        <f t="shared" si="148"/>
        <v>8.6089672914369711E-2</v>
      </c>
      <c r="S119" s="25">
        <f t="shared" si="22"/>
        <v>0.83341374823569681</v>
      </c>
      <c r="T119" s="3">
        <v>1576</v>
      </c>
      <c r="U119" s="17">
        <f t="shared" si="148"/>
        <v>0.10594957983193277</v>
      </c>
      <c r="V119" s="25">
        <f t="shared" si="23"/>
        <v>1.025672806766927</v>
      </c>
      <c r="W119" s="3">
        <v>1809</v>
      </c>
      <c r="X119" s="17">
        <f t="shared" si="148"/>
        <v>0.11385235068286235</v>
      </c>
      <c r="Y119" s="25">
        <f t="shared" si="24"/>
        <v>1.1021776609887819</v>
      </c>
      <c r="Z119" s="3">
        <v>1094</v>
      </c>
      <c r="AA119" s="17">
        <f t="shared" si="148"/>
        <v>9.9400327094312194E-2</v>
      </c>
      <c r="AB119" s="25">
        <f t="shared" si="25"/>
        <v>0.9622710410565104</v>
      </c>
      <c r="AC119" s="3">
        <v>1431</v>
      </c>
      <c r="AD119" s="17">
        <f t="shared" si="148"/>
        <v>8.4820105506490426E-2</v>
      </c>
      <c r="AE119" s="25">
        <f t="shared" si="26"/>
        <v>0.82112336663451468</v>
      </c>
      <c r="AF119" s="3">
        <v>1151</v>
      </c>
      <c r="AG119" s="17">
        <f t="shared" si="148"/>
        <v>0.1046934691649991</v>
      </c>
      <c r="AH119" s="25">
        <f t="shared" si="27"/>
        <v>1.013512696689969</v>
      </c>
      <c r="AI119" s="3">
        <v>1154</v>
      </c>
      <c r="AJ119" s="17">
        <f t="shared" si="148"/>
        <v>9.5120342894823601E-2</v>
      </c>
      <c r="AK119" s="25">
        <f t="shared" si="28"/>
        <v>0.92083752698527788</v>
      </c>
      <c r="AL119" s="3">
        <v>1658</v>
      </c>
      <c r="AM119" s="17">
        <f t="shared" si="148"/>
        <v>0.1152990264255911</v>
      </c>
      <c r="AN119" s="25">
        <f t="shared" si="29"/>
        <v>1.1161825864625781</v>
      </c>
      <c r="AO119" s="3">
        <v>1555</v>
      </c>
      <c r="AP119" s="17">
        <f t="shared" si="148"/>
        <v>0.14187956204379562</v>
      </c>
      <c r="AQ119" s="25">
        <f t="shared" si="30"/>
        <v>1.3735024608418738</v>
      </c>
      <c r="AR119" s="3">
        <v>1688</v>
      </c>
      <c r="AS119" s="17">
        <f t="shared" si="148"/>
        <v>9.023360239482546E-2</v>
      </c>
      <c r="AT119" s="25">
        <f t="shared" si="31"/>
        <v>0.87353014877268342</v>
      </c>
      <c r="AU119" s="3">
        <v>1329</v>
      </c>
      <c r="AV119" s="17">
        <f t="shared" si="148"/>
        <v>9.6199782844733989E-2</v>
      </c>
      <c r="AW119" s="25">
        <f t="shared" si="32"/>
        <v>0.9312873296642239</v>
      </c>
      <c r="AX119" s="3">
        <v>1103</v>
      </c>
      <c r="AY119" s="17">
        <f t="shared" si="148"/>
        <v>9.012174197238336E-2</v>
      </c>
      <c r="AZ119" s="25">
        <f t="shared" si="33"/>
        <v>0.87244725449755445</v>
      </c>
      <c r="BA119" s="3">
        <v>1376</v>
      </c>
      <c r="BB119" s="17">
        <f t="shared" si="148"/>
        <v>0.12315403204152868</v>
      </c>
      <c r="BC119" s="25">
        <f t="shared" si="34"/>
        <v>1.1922250367492986</v>
      </c>
      <c r="BD119" s="3">
        <v>1393</v>
      </c>
      <c r="BE119" s="17">
        <f t="shared" si="148"/>
        <v>9.7535359193390278E-2</v>
      </c>
      <c r="BF119" s="25">
        <f t="shared" si="35"/>
        <v>0.94421672819842128</v>
      </c>
      <c r="BG119" s="7">
        <v>1123</v>
      </c>
      <c r="BH119" s="17">
        <f t="shared" si="148"/>
        <v>0.10480634624358376</v>
      </c>
      <c r="BI119" s="25">
        <f t="shared" si="36"/>
        <v>1.0146054329725975</v>
      </c>
      <c r="BJ119" s="7">
        <f t="shared" si="149"/>
        <v>6714</v>
      </c>
      <c r="BK119" s="17">
        <f t="shared" si="150"/>
        <v>0.10432107397566774</v>
      </c>
      <c r="BL119" s="25">
        <f t="shared" si="151"/>
        <v>1.0099076269985754</v>
      </c>
      <c r="BM119" s="7">
        <f t="shared" si="152"/>
        <v>5243</v>
      </c>
      <c r="BN119" s="17">
        <f t="shared" si="153"/>
        <v>9.4509337371115443E-2</v>
      </c>
      <c r="BO119" s="25">
        <f t="shared" si="154"/>
        <v>0.91492252711981392</v>
      </c>
      <c r="BP119" s="7">
        <f t="shared" si="155"/>
        <v>5982</v>
      </c>
      <c r="BQ119" s="17">
        <f t="shared" si="156"/>
        <v>0.11776749680086623</v>
      </c>
      <c r="BR119" s="25">
        <f t="shared" si="157"/>
        <v>1.1400792639411079</v>
      </c>
      <c r="BS119" s="7">
        <f t="shared" si="158"/>
        <v>4856</v>
      </c>
      <c r="BT119" s="17">
        <f t="shared" si="159"/>
        <v>9.7036548568231323E-2</v>
      </c>
      <c r="BU119" s="25">
        <f t="shared" si="160"/>
        <v>0.93938786059211721</v>
      </c>
      <c r="BV119" s="15">
        <f t="shared" si="49"/>
        <v>0.11089278086287911</v>
      </c>
      <c r="BW119" s="15">
        <f t="shared" si="50"/>
        <v>0.11148715906828588</v>
      </c>
      <c r="BX119" s="15">
        <f t="shared" si="51"/>
        <v>8.6089672914369711E-2</v>
      </c>
      <c r="BY119" s="15">
        <f t="shared" si="52"/>
        <v>0.10594957983193277</v>
      </c>
      <c r="BZ119" s="15">
        <f t="shared" si="53"/>
        <v>0.11385235068286235</v>
      </c>
      <c r="CA119" s="15">
        <f t="shared" si="146"/>
        <v>9.9400327094312194E-2</v>
      </c>
      <c r="CB119" s="15">
        <f t="shared" si="54"/>
        <v>8.4820105506490426E-2</v>
      </c>
      <c r="CC119" s="15">
        <f t="shared" si="55"/>
        <v>0.1046934691649991</v>
      </c>
      <c r="CD119" s="15">
        <f t="shared" si="56"/>
        <v>9.5120342894823601E-2</v>
      </c>
      <c r="CE119" s="15">
        <f t="shared" si="57"/>
        <v>0.1152990264255911</v>
      </c>
      <c r="CF119" s="15">
        <f t="shared" si="58"/>
        <v>0.14187956204379562</v>
      </c>
      <c r="CG119" s="15">
        <f t="shared" si="59"/>
        <v>9.023360239482546E-2</v>
      </c>
      <c r="CH119" s="15">
        <f t="shared" si="147"/>
        <v>9.6199782844733989E-2</v>
      </c>
      <c r="CI119" s="15">
        <f t="shared" si="60"/>
        <v>9.012174197238336E-2</v>
      </c>
      <c r="CJ119" s="15">
        <f t="shared" si="61"/>
        <v>0.12315403204152868</v>
      </c>
      <c r="CK119" s="15">
        <f t="shared" si="62"/>
        <v>9.7535359193390278E-2</v>
      </c>
      <c r="CL119" s="15">
        <f t="shared" si="63"/>
        <v>0.10480634624358376</v>
      </c>
    </row>
    <row r="120" spans="1:90" x14ac:dyDescent="0.3">
      <c r="A120" s="3">
        <v>120</v>
      </c>
      <c r="D120" s="6"/>
      <c r="E120" s="27"/>
      <c r="F120" s="7"/>
      <c r="G120" s="17"/>
      <c r="H120" s="17"/>
      <c r="I120" s="17"/>
      <c r="J120" s="17"/>
      <c r="L120" s="17"/>
      <c r="M120" s="25"/>
      <c r="O120" s="17"/>
      <c r="P120" s="25"/>
      <c r="R120" s="17"/>
      <c r="S120" s="25"/>
      <c r="U120" s="17"/>
      <c r="V120" s="25"/>
      <c r="X120" s="17"/>
      <c r="Y120" s="25"/>
      <c r="AA120" s="17"/>
      <c r="AB120" s="25"/>
      <c r="AD120" s="17"/>
      <c r="AE120" s="25"/>
      <c r="AG120" s="17"/>
      <c r="AH120" s="25"/>
      <c r="AJ120" s="17"/>
      <c r="AK120" s="25"/>
      <c r="AM120" s="17"/>
      <c r="AN120" s="25"/>
      <c r="AP120" s="17"/>
      <c r="AQ120" s="25"/>
      <c r="AS120" s="17"/>
      <c r="AT120" s="25"/>
      <c r="AV120" s="17"/>
      <c r="AW120" s="25"/>
      <c r="AY120" s="17"/>
      <c r="AZ120" s="25"/>
      <c r="BB120" s="17"/>
      <c r="BC120" s="25"/>
      <c r="BE120" s="17"/>
      <c r="BF120" s="25"/>
      <c r="BG120" s="7"/>
      <c r="BH120" s="17"/>
      <c r="BI120" s="25"/>
      <c r="BJ120" s="25"/>
      <c r="BK120" s="25"/>
      <c r="BL120" s="25"/>
      <c r="BM120" s="25"/>
      <c r="BN120" s="25"/>
      <c r="BO120" s="25"/>
      <c r="BP120" s="25"/>
      <c r="BQ120" s="25"/>
      <c r="BR120" s="25"/>
      <c r="BS120" s="25"/>
      <c r="BT120" s="25"/>
      <c r="BU120" s="25"/>
      <c r="BV120" s="15"/>
      <c r="BW120" s="15"/>
      <c r="BX120" s="15"/>
      <c r="BY120" s="15"/>
      <c r="BZ120" s="15"/>
      <c r="CA120" s="15"/>
      <c r="CB120" s="15"/>
      <c r="CC120" s="15"/>
      <c r="CD120" s="15"/>
      <c r="CE120" s="15"/>
      <c r="CF120" s="15"/>
      <c r="CG120" s="15"/>
      <c r="CH120" s="15"/>
      <c r="CI120" s="15"/>
      <c r="CJ120" s="15"/>
      <c r="CK120" s="15"/>
      <c r="CL120" s="15"/>
    </row>
    <row r="121" spans="1:90" x14ac:dyDescent="0.3">
      <c r="A121" s="3">
        <v>121</v>
      </c>
      <c r="D121" s="6"/>
      <c r="E121" s="27"/>
      <c r="F121" s="7"/>
      <c r="G121" s="17"/>
      <c r="H121" s="17"/>
      <c r="I121" s="17"/>
      <c r="J121" s="17"/>
      <c r="L121" s="17"/>
      <c r="M121" s="25"/>
      <c r="O121" s="17"/>
      <c r="P121" s="25"/>
      <c r="R121" s="17"/>
      <c r="S121" s="25"/>
      <c r="U121" s="17"/>
      <c r="V121" s="25"/>
      <c r="X121" s="17"/>
      <c r="Y121" s="25"/>
      <c r="AA121" s="17"/>
      <c r="AB121" s="25"/>
      <c r="AD121" s="17"/>
      <c r="AE121" s="25"/>
      <c r="AG121" s="17"/>
      <c r="AH121" s="25"/>
      <c r="AJ121" s="17"/>
      <c r="AK121" s="25"/>
      <c r="AM121" s="17"/>
      <c r="AN121" s="25"/>
      <c r="AP121" s="17"/>
      <c r="AQ121" s="25"/>
      <c r="AS121" s="17"/>
      <c r="AT121" s="25"/>
      <c r="AV121" s="17"/>
      <c r="AW121" s="25"/>
      <c r="AY121" s="17"/>
      <c r="AZ121" s="25"/>
      <c r="BB121" s="17"/>
      <c r="BC121" s="25"/>
      <c r="BE121" s="17"/>
      <c r="BF121" s="25"/>
      <c r="BG121" s="7"/>
      <c r="BH121" s="17"/>
      <c r="BI121" s="25"/>
      <c r="BJ121" s="25"/>
      <c r="BK121" s="25"/>
      <c r="BL121" s="25"/>
      <c r="BM121" s="25"/>
      <c r="BN121" s="25"/>
      <c r="BO121" s="25"/>
      <c r="BP121" s="25"/>
      <c r="BQ121" s="25"/>
      <c r="BR121" s="25"/>
      <c r="BS121" s="25"/>
      <c r="BT121" s="25"/>
      <c r="BU121" s="25"/>
      <c r="BV121" s="15"/>
      <c r="BW121" s="15"/>
      <c r="BX121" s="15"/>
      <c r="BY121" s="15"/>
      <c r="BZ121" s="15"/>
      <c r="CA121" s="15"/>
      <c r="CB121" s="15"/>
      <c r="CC121" s="15"/>
      <c r="CD121" s="15"/>
      <c r="CE121" s="15"/>
      <c r="CF121" s="15"/>
      <c r="CG121" s="15"/>
      <c r="CH121" s="15"/>
      <c r="CI121" s="15"/>
      <c r="CJ121" s="15"/>
      <c r="CK121" s="15"/>
      <c r="CL121" s="15"/>
    </row>
    <row r="122" spans="1:90" x14ac:dyDescent="0.3">
      <c r="A122" s="3">
        <v>122</v>
      </c>
      <c r="D122" s="6"/>
      <c r="E122" s="27"/>
      <c r="F122" s="7"/>
      <c r="G122" s="17"/>
      <c r="H122" s="17"/>
      <c r="I122" s="17"/>
      <c r="J122" s="17"/>
      <c r="L122" s="17"/>
      <c r="M122" s="25"/>
      <c r="O122" s="17"/>
      <c r="P122" s="25"/>
      <c r="R122" s="17"/>
      <c r="S122" s="25"/>
      <c r="U122" s="17"/>
      <c r="V122" s="25"/>
      <c r="X122" s="17"/>
      <c r="Y122" s="25"/>
      <c r="AA122" s="17"/>
      <c r="AB122" s="25"/>
      <c r="AD122" s="17"/>
      <c r="AE122" s="25"/>
      <c r="AG122" s="17"/>
      <c r="AH122" s="25"/>
      <c r="AJ122" s="17"/>
      <c r="AK122" s="25"/>
      <c r="AM122" s="17"/>
      <c r="AN122" s="25"/>
      <c r="AP122" s="17"/>
      <c r="AQ122" s="25"/>
      <c r="AS122" s="17"/>
      <c r="AT122" s="25"/>
      <c r="AV122" s="17"/>
      <c r="AW122" s="25"/>
      <c r="AY122" s="17"/>
      <c r="AZ122" s="25"/>
      <c r="BB122" s="17"/>
      <c r="BC122" s="25"/>
      <c r="BE122" s="17"/>
      <c r="BF122" s="25"/>
      <c r="BG122" s="7"/>
      <c r="BH122" s="17"/>
      <c r="BI122" s="25"/>
      <c r="BJ122" s="25"/>
      <c r="BK122" s="25"/>
      <c r="BL122" s="25"/>
      <c r="BM122" s="25"/>
      <c r="BN122" s="25"/>
      <c r="BO122" s="25"/>
      <c r="BP122" s="25"/>
      <c r="BQ122" s="25"/>
      <c r="BR122" s="25"/>
      <c r="BS122" s="25"/>
      <c r="BT122" s="25"/>
      <c r="BU122" s="25"/>
      <c r="BV122" s="15"/>
      <c r="BW122" s="15"/>
      <c r="BX122" s="15"/>
      <c r="BY122" s="15"/>
      <c r="BZ122" s="15"/>
      <c r="CA122" s="15"/>
      <c r="CB122" s="15"/>
      <c r="CC122" s="15"/>
      <c r="CD122" s="15"/>
      <c r="CE122" s="15"/>
      <c r="CF122" s="15"/>
      <c r="CG122" s="15"/>
      <c r="CH122" s="15"/>
      <c r="CI122" s="15"/>
      <c r="CJ122" s="15"/>
      <c r="CK122" s="15"/>
      <c r="CL122" s="15"/>
    </row>
    <row r="123" spans="1:90" x14ac:dyDescent="0.3">
      <c r="A123" s="3">
        <v>123</v>
      </c>
      <c r="D123" s="6"/>
      <c r="E123" s="27"/>
      <c r="F123" s="7"/>
      <c r="G123" s="17"/>
      <c r="H123" s="17"/>
      <c r="I123" s="17"/>
      <c r="J123" s="17"/>
      <c r="L123" s="17"/>
      <c r="M123" s="25"/>
      <c r="O123" s="17"/>
      <c r="P123" s="25"/>
      <c r="R123" s="17"/>
      <c r="S123" s="25"/>
      <c r="U123" s="17"/>
      <c r="V123" s="25"/>
      <c r="X123" s="17"/>
      <c r="Y123" s="25"/>
      <c r="AA123" s="17"/>
      <c r="AB123" s="25"/>
      <c r="AD123" s="17"/>
      <c r="AE123" s="25"/>
      <c r="AG123" s="17"/>
      <c r="AH123" s="25"/>
      <c r="AJ123" s="17"/>
      <c r="AK123" s="25"/>
      <c r="AM123" s="17"/>
      <c r="AN123" s="25"/>
      <c r="AP123" s="17"/>
      <c r="AQ123" s="25"/>
      <c r="AS123" s="17"/>
      <c r="AT123" s="25"/>
      <c r="AV123" s="17"/>
      <c r="AW123" s="25"/>
      <c r="AY123" s="17"/>
      <c r="AZ123" s="25"/>
      <c r="BB123" s="17"/>
      <c r="BC123" s="25"/>
      <c r="BE123" s="17"/>
      <c r="BF123" s="25"/>
      <c r="BG123" s="7"/>
      <c r="BH123" s="17"/>
      <c r="BI123" s="25"/>
      <c r="BJ123" s="25"/>
      <c r="BK123" s="25"/>
      <c r="BL123" s="25"/>
      <c r="BM123" s="25"/>
      <c r="BN123" s="25"/>
      <c r="BO123" s="25"/>
      <c r="BP123" s="25"/>
      <c r="BQ123" s="25"/>
      <c r="BR123" s="25"/>
      <c r="BS123" s="25"/>
      <c r="BT123" s="25"/>
      <c r="BU123" s="25"/>
      <c r="BV123" s="15"/>
      <c r="BW123" s="15"/>
      <c r="BX123" s="15"/>
      <c r="BY123" s="15"/>
      <c r="BZ123" s="15"/>
      <c r="CA123" s="15"/>
      <c r="CB123" s="15"/>
      <c r="CC123" s="15"/>
      <c r="CD123" s="15"/>
      <c r="CE123" s="15"/>
      <c r="CF123" s="15"/>
      <c r="CG123" s="15"/>
      <c r="CH123" s="15"/>
      <c r="CI123" s="15"/>
      <c r="CJ123" s="15"/>
      <c r="CK123" s="15"/>
      <c r="CL123" s="15"/>
    </row>
    <row r="124" spans="1:90" x14ac:dyDescent="0.3">
      <c r="A124" s="3">
        <v>124</v>
      </c>
      <c r="D124" s="6"/>
      <c r="E124" s="27"/>
      <c r="F124" s="7"/>
      <c r="G124" s="17"/>
      <c r="H124" s="17"/>
      <c r="I124" s="17"/>
      <c r="J124" s="17"/>
      <c r="L124" s="17"/>
      <c r="M124" s="25"/>
      <c r="O124" s="17"/>
      <c r="P124" s="25"/>
      <c r="R124" s="17"/>
      <c r="S124" s="25"/>
      <c r="U124" s="17"/>
      <c r="V124" s="25"/>
      <c r="X124" s="17"/>
      <c r="Y124" s="25"/>
      <c r="AA124" s="17"/>
      <c r="AB124" s="25"/>
      <c r="AD124" s="17"/>
      <c r="AE124" s="25"/>
      <c r="AG124" s="17"/>
      <c r="AH124" s="25"/>
      <c r="AJ124" s="17"/>
      <c r="AK124" s="25"/>
      <c r="AM124" s="17"/>
      <c r="AN124" s="25"/>
      <c r="AP124" s="17"/>
      <c r="AQ124" s="25"/>
      <c r="AS124" s="17"/>
      <c r="AT124" s="25"/>
      <c r="AV124" s="17"/>
      <c r="AW124" s="25"/>
      <c r="AY124" s="17"/>
      <c r="AZ124" s="25"/>
      <c r="BB124" s="17"/>
      <c r="BC124" s="25"/>
      <c r="BE124" s="17"/>
      <c r="BF124" s="25"/>
      <c r="BG124" s="7"/>
      <c r="BH124" s="17"/>
      <c r="BI124" s="25"/>
      <c r="BJ124" s="25"/>
      <c r="BK124" s="25"/>
      <c r="BL124" s="25"/>
      <c r="BM124" s="25"/>
      <c r="BN124" s="25"/>
      <c r="BO124" s="25"/>
      <c r="BP124" s="25"/>
      <c r="BQ124" s="25"/>
      <c r="BR124" s="25"/>
      <c r="BS124" s="25"/>
      <c r="BT124" s="25"/>
      <c r="BU124" s="25"/>
      <c r="BV124" s="15"/>
      <c r="BW124" s="15"/>
      <c r="BX124" s="15"/>
      <c r="BY124" s="15"/>
      <c r="BZ124" s="15"/>
      <c r="CA124" s="15"/>
      <c r="CB124" s="15"/>
      <c r="CC124" s="15"/>
      <c r="CD124" s="15"/>
      <c r="CE124" s="15"/>
      <c r="CF124" s="15"/>
      <c r="CG124" s="15"/>
      <c r="CH124" s="15"/>
      <c r="CI124" s="15"/>
      <c r="CJ124" s="15"/>
      <c r="CK124" s="15"/>
      <c r="CL124" s="15"/>
    </row>
    <row r="125" spans="1:90" x14ac:dyDescent="0.3">
      <c r="A125" s="3">
        <v>125</v>
      </c>
      <c r="D125" s="6"/>
      <c r="E125" s="27"/>
      <c r="F125" s="7"/>
      <c r="G125" s="17"/>
      <c r="H125" s="17"/>
      <c r="I125" s="17"/>
      <c r="J125" s="17"/>
      <c r="L125" s="17"/>
      <c r="M125" s="25"/>
      <c r="O125" s="17"/>
      <c r="P125" s="25"/>
      <c r="R125" s="17"/>
      <c r="S125" s="25"/>
      <c r="U125" s="17"/>
      <c r="V125" s="25"/>
      <c r="X125" s="17"/>
      <c r="Y125" s="25"/>
      <c r="AA125" s="17"/>
      <c r="AB125" s="25"/>
      <c r="AD125" s="17"/>
      <c r="AE125" s="25"/>
      <c r="AG125" s="17"/>
      <c r="AH125" s="25"/>
      <c r="AJ125" s="17"/>
      <c r="AK125" s="25"/>
      <c r="AM125" s="17"/>
      <c r="AN125" s="25"/>
      <c r="AP125" s="17"/>
      <c r="AQ125" s="25"/>
      <c r="AS125" s="17"/>
      <c r="AT125" s="25"/>
      <c r="AV125" s="17"/>
      <c r="AW125" s="25"/>
      <c r="AY125" s="17"/>
      <c r="AZ125" s="25"/>
      <c r="BB125" s="17"/>
      <c r="BC125" s="25"/>
      <c r="BE125" s="17"/>
      <c r="BF125" s="25"/>
      <c r="BG125" s="7"/>
      <c r="BH125" s="17"/>
      <c r="BI125" s="25"/>
      <c r="BJ125" s="25"/>
      <c r="BK125" s="25"/>
      <c r="BL125" s="25"/>
      <c r="BM125" s="25"/>
      <c r="BN125" s="25"/>
      <c r="BO125" s="25"/>
      <c r="BP125" s="25"/>
      <c r="BQ125" s="25"/>
      <c r="BR125" s="25"/>
      <c r="BS125" s="25"/>
      <c r="BT125" s="25"/>
      <c r="BU125" s="25"/>
      <c r="BV125" s="15"/>
      <c r="BW125" s="15"/>
      <c r="BX125" s="15"/>
      <c r="BY125" s="15"/>
      <c r="BZ125" s="15"/>
      <c r="CA125" s="15"/>
      <c r="CB125" s="15"/>
      <c r="CC125" s="15"/>
      <c r="CD125" s="15"/>
      <c r="CE125" s="15"/>
      <c r="CF125" s="15"/>
      <c r="CG125" s="15"/>
      <c r="CH125" s="15"/>
      <c r="CI125" s="15"/>
      <c r="CJ125" s="15"/>
      <c r="CK125" s="15"/>
      <c r="CL125" s="15"/>
    </row>
    <row r="126" spans="1:90" x14ac:dyDescent="0.3">
      <c r="A126" s="3">
        <v>126</v>
      </c>
      <c r="D126" s="6"/>
      <c r="E126" s="27"/>
      <c r="F126" s="7"/>
      <c r="G126" s="17"/>
      <c r="H126" s="17"/>
      <c r="I126" s="17"/>
      <c r="J126" s="17"/>
      <c r="L126" s="17"/>
      <c r="M126" s="25"/>
      <c r="O126" s="17"/>
      <c r="P126" s="25"/>
      <c r="R126" s="17"/>
      <c r="S126" s="25"/>
      <c r="U126" s="17"/>
      <c r="V126" s="25"/>
      <c r="X126" s="17"/>
      <c r="Y126" s="25"/>
      <c r="AA126" s="17"/>
      <c r="AB126" s="25"/>
      <c r="AD126" s="17"/>
      <c r="AE126" s="25"/>
      <c r="AG126" s="17"/>
      <c r="AH126" s="25"/>
      <c r="AJ126" s="17"/>
      <c r="AK126" s="25"/>
      <c r="AM126" s="17"/>
      <c r="AN126" s="25"/>
      <c r="AP126" s="17"/>
      <c r="AQ126" s="25"/>
      <c r="AS126" s="17"/>
      <c r="AT126" s="25"/>
      <c r="AV126" s="17"/>
      <c r="AW126" s="25"/>
      <c r="AY126" s="17"/>
      <c r="AZ126" s="25"/>
      <c r="BB126" s="17"/>
      <c r="BC126" s="25"/>
      <c r="BE126" s="17"/>
      <c r="BF126" s="25"/>
      <c r="BG126" s="7"/>
      <c r="BH126" s="17"/>
      <c r="BI126" s="25"/>
      <c r="BJ126" s="25"/>
      <c r="BK126" s="25"/>
      <c r="BL126" s="25"/>
      <c r="BM126" s="25"/>
      <c r="BN126" s="25"/>
      <c r="BO126" s="25"/>
      <c r="BP126" s="25"/>
      <c r="BQ126" s="25"/>
      <c r="BR126" s="25"/>
      <c r="BS126" s="25"/>
      <c r="BT126" s="25"/>
      <c r="BU126" s="25"/>
      <c r="BV126" s="15"/>
      <c r="BW126" s="15"/>
      <c r="BX126" s="15"/>
      <c r="BY126" s="15"/>
      <c r="BZ126" s="15"/>
      <c r="CA126" s="15"/>
      <c r="CB126" s="15"/>
      <c r="CC126" s="15"/>
      <c r="CD126" s="15"/>
      <c r="CE126" s="15"/>
      <c r="CF126" s="15"/>
      <c r="CG126" s="15"/>
      <c r="CH126" s="15"/>
      <c r="CI126" s="15"/>
      <c r="CJ126" s="15"/>
      <c r="CK126" s="15"/>
      <c r="CL126" s="15"/>
    </row>
    <row r="127" spans="1:90" x14ac:dyDescent="0.3">
      <c r="A127" s="3">
        <v>127</v>
      </c>
      <c r="D127" s="6"/>
      <c r="E127" s="27"/>
      <c r="F127" s="7"/>
      <c r="G127" s="17"/>
      <c r="H127" s="17"/>
      <c r="I127" s="17"/>
      <c r="J127" s="17"/>
      <c r="L127" s="17"/>
      <c r="M127" s="25"/>
      <c r="O127" s="17"/>
      <c r="P127" s="25"/>
      <c r="R127" s="17"/>
      <c r="S127" s="25"/>
      <c r="U127" s="17"/>
      <c r="V127" s="25"/>
      <c r="X127" s="17"/>
      <c r="Y127" s="25"/>
      <c r="AA127" s="17"/>
      <c r="AB127" s="25"/>
      <c r="AD127" s="17"/>
      <c r="AE127" s="25"/>
      <c r="AG127" s="17"/>
      <c r="AH127" s="25"/>
      <c r="AJ127" s="17"/>
      <c r="AK127" s="25"/>
      <c r="AM127" s="17"/>
      <c r="AN127" s="25"/>
      <c r="AP127" s="17"/>
      <c r="AQ127" s="25"/>
      <c r="AS127" s="17"/>
      <c r="AT127" s="25"/>
      <c r="AV127" s="17"/>
      <c r="AW127" s="25"/>
      <c r="AY127" s="17"/>
      <c r="AZ127" s="25"/>
      <c r="BB127" s="17"/>
      <c r="BC127" s="25"/>
      <c r="BE127" s="17"/>
      <c r="BF127" s="25"/>
      <c r="BG127" s="7"/>
      <c r="BH127" s="17"/>
      <c r="BI127" s="25"/>
      <c r="BJ127" s="25"/>
      <c r="BK127" s="25"/>
      <c r="BL127" s="25"/>
      <c r="BM127" s="25"/>
      <c r="BN127" s="25"/>
      <c r="BO127" s="25"/>
      <c r="BP127" s="25"/>
      <c r="BQ127" s="25"/>
      <c r="BR127" s="25"/>
      <c r="BS127" s="25"/>
      <c r="BT127" s="25"/>
      <c r="BU127" s="25"/>
      <c r="BV127" s="15"/>
      <c r="BW127" s="15"/>
      <c r="BX127" s="15"/>
      <c r="BY127" s="15"/>
      <c r="BZ127" s="15"/>
      <c r="CA127" s="15"/>
      <c r="CB127" s="15"/>
      <c r="CC127" s="15"/>
      <c r="CD127" s="15"/>
      <c r="CE127" s="15"/>
      <c r="CF127" s="15"/>
      <c r="CG127" s="15"/>
      <c r="CH127" s="15"/>
      <c r="CI127" s="15"/>
      <c r="CJ127" s="15"/>
      <c r="CK127" s="15"/>
      <c r="CL127" s="15"/>
    </row>
    <row r="128" spans="1:90" x14ac:dyDescent="0.3">
      <c r="A128" s="3">
        <v>128</v>
      </c>
      <c r="D128" s="6"/>
      <c r="E128" s="27"/>
      <c r="F128" s="7"/>
      <c r="G128" s="17"/>
      <c r="H128" s="17"/>
      <c r="I128" s="17"/>
      <c r="J128" s="17"/>
      <c r="L128" s="17"/>
      <c r="M128" s="25"/>
      <c r="O128" s="17"/>
      <c r="P128" s="25"/>
      <c r="R128" s="17"/>
      <c r="S128" s="25"/>
      <c r="U128" s="17"/>
      <c r="V128" s="25"/>
      <c r="X128" s="17"/>
      <c r="Y128" s="25"/>
      <c r="AA128" s="17"/>
      <c r="AB128" s="25"/>
      <c r="AD128" s="17"/>
      <c r="AE128" s="25"/>
      <c r="AG128" s="17"/>
      <c r="AH128" s="25"/>
      <c r="AJ128" s="17"/>
      <c r="AK128" s="25"/>
      <c r="AM128" s="17"/>
      <c r="AN128" s="25"/>
      <c r="AP128" s="17"/>
      <c r="AQ128" s="25"/>
      <c r="AS128" s="17"/>
      <c r="AT128" s="25"/>
      <c r="AV128" s="17"/>
      <c r="AW128" s="25"/>
      <c r="AY128" s="17"/>
      <c r="AZ128" s="25"/>
      <c r="BB128" s="17"/>
      <c r="BC128" s="25"/>
      <c r="BE128" s="17"/>
      <c r="BF128" s="25"/>
      <c r="BG128" s="7"/>
      <c r="BH128" s="17"/>
      <c r="BI128" s="25"/>
      <c r="BJ128" s="25"/>
      <c r="BK128" s="25"/>
      <c r="BL128" s="25"/>
      <c r="BM128" s="25"/>
      <c r="BN128" s="25"/>
      <c r="BO128" s="25"/>
      <c r="BP128" s="25"/>
      <c r="BQ128" s="25"/>
      <c r="BR128" s="25"/>
      <c r="BS128" s="25"/>
      <c r="BT128" s="25"/>
      <c r="BU128" s="25"/>
      <c r="BV128" s="15"/>
      <c r="BW128" s="15"/>
      <c r="BX128" s="15"/>
      <c r="BY128" s="15"/>
      <c r="BZ128" s="15"/>
      <c r="CA128" s="15"/>
      <c r="CB128" s="15"/>
      <c r="CC128" s="15"/>
      <c r="CD128" s="15"/>
      <c r="CE128" s="15"/>
      <c r="CF128" s="15"/>
      <c r="CG128" s="15"/>
      <c r="CH128" s="15"/>
      <c r="CI128" s="15"/>
      <c r="CJ128" s="15"/>
      <c r="CK128" s="15"/>
      <c r="CL128" s="15"/>
    </row>
    <row r="129" spans="1:90" x14ac:dyDescent="0.3">
      <c r="A129" s="3">
        <v>129</v>
      </c>
      <c r="D129" s="6"/>
      <c r="E129" s="27"/>
      <c r="F129" s="7"/>
      <c r="G129" s="17"/>
      <c r="H129" s="17"/>
      <c r="I129" s="17"/>
      <c r="J129" s="17"/>
      <c r="L129" s="17"/>
      <c r="M129" s="25"/>
      <c r="O129" s="17"/>
      <c r="P129" s="25"/>
      <c r="R129" s="17"/>
      <c r="S129" s="25"/>
      <c r="U129" s="17"/>
      <c r="V129" s="25"/>
      <c r="X129" s="17"/>
      <c r="Y129" s="25"/>
      <c r="AA129" s="17"/>
      <c r="AB129" s="25"/>
      <c r="AD129" s="17"/>
      <c r="AE129" s="25"/>
      <c r="AG129" s="17"/>
      <c r="AH129" s="25"/>
      <c r="AJ129" s="17"/>
      <c r="AK129" s="25"/>
      <c r="AM129" s="17"/>
      <c r="AN129" s="25"/>
      <c r="AP129" s="17"/>
      <c r="AQ129" s="25"/>
      <c r="AS129" s="17"/>
      <c r="AT129" s="25"/>
      <c r="AV129" s="17"/>
      <c r="AW129" s="25"/>
      <c r="AY129" s="17"/>
      <c r="AZ129" s="25"/>
      <c r="BB129" s="17"/>
      <c r="BC129" s="25"/>
      <c r="BE129" s="17"/>
      <c r="BF129" s="25"/>
      <c r="BG129" s="7"/>
      <c r="BH129" s="17"/>
      <c r="BI129" s="25"/>
      <c r="BJ129" s="25"/>
      <c r="BK129" s="25"/>
      <c r="BL129" s="25"/>
      <c r="BM129" s="25"/>
      <c r="BN129" s="25"/>
      <c r="BO129" s="25"/>
      <c r="BP129" s="25"/>
      <c r="BQ129" s="25"/>
      <c r="BR129" s="25"/>
      <c r="BS129" s="25"/>
      <c r="BT129" s="25"/>
      <c r="BU129" s="25"/>
      <c r="BV129" s="15"/>
      <c r="BW129" s="15"/>
      <c r="BX129" s="15"/>
      <c r="BY129" s="15"/>
      <c r="BZ129" s="15"/>
      <c r="CA129" s="15"/>
      <c r="CB129" s="15"/>
      <c r="CC129" s="15"/>
      <c r="CD129" s="15"/>
      <c r="CE129" s="15"/>
      <c r="CF129" s="15"/>
      <c r="CG129" s="15"/>
      <c r="CH129" s="15"/>
      <c r="CI129" s="15"/>
      <c r="CJ129" s="15"/>
      <c r="CK129" s="15"/>
      <c r="CL129" s="15"/>
    </row>
    <row r="130" spans="1:90" x14ac:dyDescent="0.3">
      <c r="A130" s="3">
        <v>130</v>
      </c>
      <c r="B130" s="4" t="s">
        <v>343</v>
      </c>
      <c r="C130" s="3" t="s">
        <v>14</v>
      </c>
      <c r="D130" s="6">
        <v>40603</v>
      </c>
      <c r="E130" s="27"/>
      <c r="F130" s="7">
        <v>230058</v>
      </c>
      <c r="I130" s="17"/>
      <c r="J130" s="17"/>
      <c r="K130" s="3">
        <v>10845</v>
      </c>
      <c r="M130" s="25"/>
      <c r="N130" s="3">
        <v>9477</v>
      </c>
      <c r="P130" s="25"/>
      <c r="Q130" s="7">
        <v>10176</v>
      </c>
      <c r="S130" s="25"/>
      <c r="T130" s="3">
        <v>15674</v>
      </c>
      <c r="V130" s="25"/>
      <c r="W130" s="3">
        <v>16052</v>
      </c>
      <c r="Y130" s="25"/>
      <c r="Z130" s="3">
        <v>10784</v>
      </c>
      <c r="AB130" s="25"/>
      <c r="AC130" s="3">
        <v>19468</v>
      </c>
      <c r="AE130" s="25"/>
      <c r="AF130" s="3">
        <v>10393</v>
      </c>
      <c r="AH130" s="25"/>
      <c r="AI130" s="3">
        <v>12451</v>
      </c>
      <c r="AK130" s="25"/>
      <c r="AL130" s="3">
        <v>15186</v>
      </c>
      <c r="AN130" s="25"/>
      <c r="AO130" s="3">
        <v>12975</v>
      </c>
      <c r="AQ130" s="25"/>
      <c r="AR130" s="3">
        <v>18241</v>
      </c>
      <c r="AT130" s="25"/>
      <c r="AU130" s="3">
        <v>13907</v>
      </c>
      <c r="AW130" s="25"/>
      <c r="AX130" s="3">
        <v>13266</v>
      </c>
      <c r="AZ130" s="25"/>
      <c r="BA130" s="3">
        <v>14418</v>
      </c>
      <c r="BC130" s="25"/>
      <c r="BD130" s="3">
        <v>14984</v>
      </c>
      <c r="BF130" s="25"/>
      <c r="BG130" s="7">
        <v>11761</v>
      </c>
      <c r="BI130" s="25"/>
      <c r="BJ130" s="7">
        <f>K130+T130+W130+Z130+Q130</f>
        <v>63531</v>
      </c>
      <c r="BL130" s="25"/>
      <c r="BM130" s="7">
        <f>BG130+AU130+AR130+AX130</f>
        <v>57175</v>
      </c>
      <c r="BP130" s="7">
        <f>BA130+AO130+AL130+BD130</f>
        <v>57563</v>
      </c>
      <c r="BS130" s="7">
        <f>AI130+AF130+AC130+N130</f>
        <v>51789</v>
      </c>
      <c r="BV130" s="15"/>
      <c r="BW130" s="15"/>
      <c r="BX130" s="15"/>
      <c r="BY130" s="15"/>
      <c r="BZ130" s="15"/>
      <c r="CA130" s="15"/>
      <c r="CB130" s="15"/>
      <c r="CC130" s="15"/>
      <c r="CD130" s="15"/>
      <c r="CE130" s="15"/>
      <c r="CF130" s="15"/>
      <c r="CG130" s="15"/>
      <c r="CH130" s="15"/>
      <c r="CI130" s="15"/>
      <c r="CJ130" s="15"/>
      <c r="CK130" s="15"/>
      <c r="CL130" s="15"/>
    </row>
    <row r="131" spans="1:90" x14ac:dyDescent="0.3">
      <c r="A131" s="3">
        <v>131</v>
      </c>
      <c r="B131" s="3" t="s">
        <v>344</v>
      </c>
      <c r="C131" s="3" t="s">
        <v>14</v>
      </c>
      <c r="D131" s="6">
        <v>40603</v>
      </c>
      <c r="E131" s="27"/>
      <c r="F131" s="7">
        <v>5065</v>
      </c>
      <c r="G131" s="17">
        <f>F131/F$130</f>
        <v>2.2016187222352625E-2</v>
      </c>
      <c r="H131" s="17"/>
      <c r="I131" s="17">
        <f t="shared" si="18"/>
        <v>3.7071290944123314E-2</v>
      </c>
      <c r="J131" s="17">
        <f t="shared" si="19"/>
        <v>1.1712567268122824E-2</v>
      </c>
      <c r="K131" s="3">
        <v>274</v>
      </c>
      <c r="L131" s="17">
        <f>K131/K$130</f>
        <v>2.5265099124020286E-2</v>
      </c>
      <c r="M131" s="25">
        <f t="shared" si="20"/>
        <v>1.1475692348023412</v>
      </c>
      <c r="N131" s="3">
        <v>111</v>
      </c>
      <c r="O131" s="17">
        <f>N131/N$130</f>
        <v>1.1712567268122824E-2</v>
      </c>
      <c r="P131" s="25">
        <f t="shared" si="21"/>
        <v>0.531997986292162</v>
      </c>
      <c r="Q131" s="3">
        <v>160</v>
      </c>
      <c r="R131" s="17">
        <f>Q131/Q$130</f>
        <v>1.5723270440251572E-2</v>
      </c>
      <c r="S131" s="25">
        <f t="shared" si="22"/>
        <v>0.7141686378960308</v>
      </c>
      <c r="T131" s="3">
        <v>295</v>
      </c>
      <c r="U131" s="17">
        <f>T131/T$130</f>
        <v>1.8820977414827102E-2</v>
      </c>
      <c r="V131" s="25">
        <f t="shared" si="23"/>
        <v>0.85486997474833037</v>
      </c>
      <c r="W131" s="3">
        <v>490</v>
      </c>
      <c r="X131" s="17">
        <f>W131/W$130</f>
        <v>3.0525791178669326E-2</v>
      </c>
      <c r="Y131" s="25">
        <f t="shared" si="24"/>
        <v>1.3865157881505048</v>
      </c>
      <c r="Z131" s="3">
        <v>237</v>
      </c>
      <c r="AA131" s="17">
        <f>Z131/Z$130</f>
        <v>2.1977002967359049E-2</v>
      </c>
      <c r="AB131" s="25">
        <f t="shared" si="25"/>
        <v>0.99822020704139935</v>
      </c>
      <c r="AC131" s="3">
        <v>383</v>
      </c>
      <c r="AD131" s="17">
        <f>AC131/AC$130</f>
        <v>1.9673310047257038E-2</v>
      </c>
      <c r="AE131" s="25">
        <f t="shared" si="26"/>
        <v>0.89358388210303241</v>
      </c>
      <c r="AF131" s="3">
        <v>202</v>
      </c>
      <c r="AG131" s="17">
        <f>AF131/AF$130</f>
        <v>1.9436158953141536E-2</v>
      </c>
      <c r="AH131" s="25">
        <f t="shared" si="27"/>
        <v>0.8828122125255351</v>
      </c>
      <c r="AI131" s="3">
        <v>307</v>
      </c>
      <c r="AJ131" s="17">
        <f>AI131/AI$130</f>
        <v>2.4656654084009317E-2</v>
      </c>
      <c r="AK131" s="25">
        <f t="shared" si="28"/>
        <v>1.1199329763591344</v>
      </c>
      <c r="AL131" s="3">
        <v>345</v>
      </c>
      <c r="AM131" s="17">
        <f>AL131/AL$130</f>
        <v>2.2718293164757014E-2</v>
      </c>
      <c r="AN131" s="25">
        <f t="shared" si="29"/>
        <v>1.0318904420331034</v>
      </c>
      <c r="AO131" s="3">
        <v>481</v>
      </c>
      <c r="AP131" s="17">
        <f>AO131/AO$130</f>
        <v>3.7071290944123314E-2</v>
      </c>
      <c r="AQ131" s="25">
        <f t="shared" si="30"/>
        <v>1.6838197536077237</v>
      </c>
      <c r="AR131" s="3">
        <v>457</v>
      </c>
      <c r="AS131" s="17">
        <f>AR131/AR$130</f>
        <v>2.505345101693986E-2</v>
      </c>
      <c r="AT131" s="25">
        <f t="shared" si="31"/>
        <v>1.1379559395962784</v>
      </c>
      <c r="AU131" s="3">
        <v>363</v>
      </c>
      <c r="AV131" s="17">
        <f>AU131/AU$130</f>
        <v>2.6101963040195585E-2</v>
      </c>
      <c r="AW131" s="25">
        <f t="shared" si="32"/>
        <v>1.1855805356567257</v>
      </c>
      <c r="AX131" s="3">
        <v>241</v>
      </c>
      <c r="AY131" s="17">
        <f>AX131/AX$130</f>
        <v>1.8166742047339063E-2</v>
      </c>
      <c r="AZ131" s="25">
        <f t="shared" si="33"/>
        <v>0.82515386810004543</v>
      </c>
      <c r="BA131" s="3">
        <v>253</v>
      </c>
      <c r="BB131" s="17">
        <f>BA131/BA$130</f>
        <v>1.7547510056873352E-2</v>
      </c>
      <c r="BC131" s="25">
        <f t="shared" si="34"/>
        <v>0.79702765422787158</v>
      </c>
      <c r="BD131" s="3">
        <v>201</v>
      </c>
      <c r="BE131" s="17">
        <f>BD131/BD$130</f>
        <v>1.3414308595835558E-2</v>
      </c>
      <c r="BF131" s="25">
        <f t="shared" si="35"/>
        <v>0.60929299248583146</v>
      </c>
      <c r="BG131" s="7">
        <v>265</v>
      </c>
      <c r="BH131" s="17">
        <f>BG131/BG$130</f>
        <v>2.2532097610747384E-2</v>
      </c>
      <c r="BI131" s="25">
        <f t="shared" si="36"/>
        <v>1.0234332304310605</v>
      </c>
      <c r="BJ131" s="7">
        <f>K131+T131+W131+Z131+Q131</f>
        <v>1456</v>
      </c>
      <c r="BK131" s="17">
        <f>BJ131/BJ$130</f>
        <v>2.2917945569879271E-2</v>
      </c>
      <c r="BL131" s="25">
        <f>BK131/$G131</f>
        <v>1.0409588789566209</v>
      </c>
      <c r="BM131" s="7">
        <f>BG131+AU131+AR131+AX131</f>
        <v>1326</v>
      </c>
      <c r="BN131" s="17">
        <f>BM131/BM$130</f>
        <v>2.3191954525579362E-2</v>
      </c>
      <c r="BO131" s="25">
        <f>BN131/$G131</f>
        <v>1.053404674086029</v>
      </c>
      <c r="BP131" s="7">
        <f>BA131+AO131+AL131+BD131</f>
        <v>1280</v>
      </c>
      <c r="BQ131" s="17">
        <f>BP131/BP$130</f>
        <v>2.223650608898077E-2</v>
      </c>
      <c r="BR131" s="25">
        <f>BQ131/$G131</f>
        <v>1.0100071308625347</v>
      </c>
      <c r="BS131" s="7">
        <f>AI131+AF131+AC131+N131</f>
        <v>1003</v>
      </c>
      <c r="BT131" s="17">
        <f>BS131/BS$130</f>
        <v>1.9367047056324704E-2</v>
      </c>
      <c r="BU131" s="25">
        <f>BT131/$G131</f>
        <v>0.87967307239564629</v>
      </c>
      <c r="BV131" s="15">
        <f t="shared" si="49"/>
        <v>2.5265099124020286E-2</v>
      </c>
      <c r="BW131" s="15">
        <f t="shared" si="50"/>
        <v>1.1712567268122824E-2</v>
      </c>
      <c r="BX131" s="15">
        <f t="shared" si="51"/>
        <v>1.5723270440251572E-2</v>
      </c>
      <c r="BY131" s="15">
        <f t="shared" si="52"/>
        <v>1.8820977414827102E-2</v>
      </c>
      <c r="BZ131" s="15">
        <f t="shared" si="53"/>
        <v>3.0525791178669326E-2</v>
      </c>
      <c r="CA131" s="15">
        <f t="shared" ref="CA131:CA137" si="161">AA131</f>
        <v>2.1977002967359049E-2</v>
      </c>
      <c r="CB131" s="15">
        <f t="shared" si="54"/>
        <v>1.9673310047257038E-2</v>
      </c>
      <c r="CC131" s="15">
        <f t="shared" si="55"/>
        <v>1.9436158953141536E-2</v>
      </c>
      <c r="CD131" s="15">
        <f t="shared" si="56"/>
        <v>2.4656654084009317E-2</v>
      </c>
      <c r="CE131" s="15">
        <f t="shared" si="57"/>
        <v>2.2718293164757014E-2</v>
      </c>
      <c r="CF131" s="15">
        <f t="shared" si="58"/>
        <v>3.7071290944123314E-2</v>
      </c>
      <c r="CG131" s="15">
        <f t="shared" si="59"/>
        <v>2.505345101693986E-2</v>
      </c>
      <c r="CH131" s="15">
        <f t="shared" ref="CH131:CH137" si="162">AV131</f>
        <v>2.6101963040195585E-2</v>
      </c>
      <c r="CI131" s="15">
        <f t="shared" si="60"/>
        <v>1.8166742047339063E-2</v>
      </c>
      <c r="CJ131" s="15">
        <f t="shared" si="61"/>
        <v>1.7547510056873352E-2</v>
      </c>
      <c r="CK131" s="15">
        <f t="shared" si="62"/>
        <v>1.3414308595835558E-2</v>
      </c>
      <c r="CL131" s="15">
        <f t="shared" si="63"/>
        <v>2.2532097610747384E-2</v>
      </c>
    </row>
    <row r="132" spans="1:90" x14ac:dyDescent="0.3">
      <c r="A132" s="3">
        <v>132</v>
      </c>
      <c r="B132" s="3" t="s">
        <v>51</v>
      </c>
      <c r="C132" s="3" t="s">
        <v>14</v>
      </c>
      <c r="D132" s="6">
        <v>40603</v>
      </c>
      <c r="E132" s="27"/>
      <c r="F132" s="7">
        <v>2083</v>
      </c>
      <c r="G132" s="17">
        <f t="shared" ref="G132:BH137" si="163">F132/F$130</f>
        <v>9.0542384963791748E-3</v>
      </c>
      <c r="H132" s="17"/>
      <c r="I132" s="17">
        <f t="shared" si="18"/>
        <v>5.163776493256262E-2</v>
      </c>
      <c r="J132" s="17">
        <f t="shared" si="19"/>
        <v>1.6017084890549919E-3</v>
      </c>
      <c r="K132" s="3">
        <v>67</v>
      </c>
      <c r="L132" s="17">
        <f t="shared" si="163"/>
        <v>6.1779621945597047E-3</v>
      </c>
      <c r="M132" s="25">
        <f t="shared" si="20"/>
        <v>0.68232819325780913</v>
      </c>
      <c r="N132" s="3">
        <v>20</v>
      </c>
      <c r="O132" s="17">
        <f t="shared" si="163"/>
        <v>2.110372480742851E-3</v>
      </c>
      <c r="P132" s="25">
        <f t="shared" si="21"/>
        <v>0.23308116763069553</v>
      </c>
      <c r="Q132" s="3">
        <v>30</v>
      </c>
      <c r="R132" s="17">
        <f t="shared" si="163"/>
        <v>2.94811320754717E-3</v>
      </c>
      <c r="S132" s="25">
        <f t="shared" si="22"/>
        <v>0.32560587052418954</v>
      </c>
      <c r="T132" s="3">
        <v>96</v>
      </c>
      <c r="U132" s="17">
        <f t="shared" si="163"/>
        <v>6.1247926502488196E-3</v>
      </c>
      <c r="V132" s="25">
        <f t="shared" si="23"/>
        <v>0.67645585575177281</v>
      </c>
      <c r="W132" s="3">
        <v>231</v>
      </c>
      <c r="X132" s="17">
        <f t="shared" si="163"/>
        <v>1.4390730127086967E-2</v>
      </c>
      <c r="Y132" s="25">
        <f t="shared" si="24"/>
        <v>1.5893915466045958</v>
      </c>
      <c r="Z132" s="3">
        <v>67</v>
      </c>
      <c r="AA132" s="17">
        <f t="shared" si="163"/>
        <v>6.2129080118694365E-3</v>
      </c>
      <c r="AB132" s="25">
        <f t="shared" si="25"/>
        <v>0.68618780191774298</v>
      </c>
      <c r="AC132" s="3">
        <v>58</v>
      </c>
      <c r="AD132" s="17">
        <f t="shared" si="163"/>
        <v>2.979247996712554E-3</v>
      </c>
      <c r="AE132" s="25">
        <f t="shared" si="26"/>
        <v>0.32904456823221157</v>
      </c>
      <c r="AF132" s="3">
        <v>29</v>
      </c>
      <c r="AG132" s="17">
        <f t="shared" si="163"/>
        <v>2.7903396516886364E-3</v>
      </c>
      <c r="AH132" s="25">
        <f t="shared" si="27"/>
        <v>0.30818048948064536</v>
      </c>
      <c r="AI132" s="3">
        <v>53</v>
      </c>
      <c r="AJ132" s="17">
        <f t="shared" si="163"/>
        <v>4.2566862099429762E-3</v>
      </c>
      <c r="AK132" s="25">
        <f t="shared" si="28"/>
        <v>0.4701318848233611</v>
      </c>
      <c r="AL132" s="3">
        <v>138</v>
      </c>
      <c r="AM132" s="17">
        <f t="shared" si="163"/>
        <v>9.087317265902806E-3</v>
      </c>
      <c r="AN132" s="25">
        <f t="shared" si="29"/>
        <v>1.0036534016126104</v>
      </c>
      <c r="AO132" s="3">
        <v>670</v>
      </c>
      <c r="AP132" s="17">
        <f t="shared" si="163"/>
        <v>5.163776493256262E-2</v>
      </c>
      <c r="AQ132" s="25">
        <f t="shared" si="30"/>
        <v>5.7031593494265431</v>
      </c>
      <c r="AR132" s="3">
        <v>132</v>
      </c>
      <c r="AS132" s="17">
        <f t="shared" si="163"/>
        <v>7.2364453703196094E-3</v>
      </c>
      <c r="AT132" s="25">
        <f t="shared" si="31"/>
        <v>0.79923290878780051</v>
      </c>
      <c r="AU132" s="3">
        <v>320</v>
      </c>
      <c r="AV132" s="17">
        <f t="shared" si="163"/>
        <v>2.3009994966563602E-2</v>
      </c>
      <c r="AW132" s="25">
        <f t="shared" si="32"/>
        <v>2.5413506586738785</v>
      </c>
      <c r="AX132" s="3">
        <v>35</v>
      </c>
      <c r="AY132" s="17">
        <f t="shared" si="163"/>
        <v>2.638323533845922E-3</v>
      </c>
      <c r="AZ132" s="25">
        <f t="shared" si="33"/>
        <v>0.29139099162243165</v>
      </c>
      <c r="BA132" s="3">
        <v>94</v>
      </c>
      <c r="BB132" s="17">
        <f t="shared" si="163"/>
        <v>6.5196282424746848E-3</v>
      </c>
      <c r="BC132" s="25">
        <f t="shared" si="34"/>
        <v>0.72006367460741283</v>
      </c>
      <c r="BD132" s="3">
        <v>24</v>
      </c>
      <c r="BE132" s="17">
        <f t="shared" si="163"/>
        <v>1.6017084890549919E-3</v>
      </c>
      <c r="BF132" s="25">
        <f t="shared" si="35"/>
        <v>0.17690151299808607</v>
      </c>
      <c r="BG132" s="7">
        <v>19</v>
      </c>
      <c r="BH132" s="17">
        <f t="shared" si="163"/>
        <v>1.6155088852988692E-3</v>
      </c>
      <c r="BI132" s="25">
        <f t="shared" si="36"/>
        <v>0.1784257048171326</v>
      </c>
      <c r="BJ132" s="7">
        <f t="shared" ref="BJ132:BJ137" si="164">K132+T132+W132+Z132+Q132</f>
        <v>491</v>
      </c>
      <c r="BK132" s="17">
        <f t="shared" ref="BK132:BK136" si="165">BJ132/BJ$130</f>
        <v>7.7285104909414299E-3</v>
      </c>
      <c r="BL132" s="25">
        <f t="shared" ref="BL132:BL137" si="166">BK132/$G132</f>
        <v>0.8535792926188206</v>
      </c>
      <c r="BM132" s="7">
        <f t="shared" ref="BM132:BM137" si="167">BG132+AU132+AR132+AX132</f>
        <v>506</v>
      </c>
      <c r="BN132" s="17">
        <f t="shared" ref="BN132:BN137" si="168">BM132/BM$130</f>
        <v>8.8500218627022304E-3</v>
      </c>
      <c r="BO132" s="25">
        <f t="shared" ref="BO132:BO137" si="169">BN132/$G132</f>
        <v>0.97744518948130077</v>
      </c>
      <c r="BP132" s="7">
        <f t="shared" ref="BP132:BP137" si="170">BA132+AO132+AL132+BD132</f>
        <v>926</v>
      </c>
      <c r="BQ132" s="17">
        <f t="shared" ref="BQ132:BQ137" si="171">BP132/BP$130</f>
        <v>1.6086722373747024E-2</v>
      </c>
      <c r="BR132" s="25">
        <f t="shared" ref="BR132:BR137" si="172">BQ132/$G132</f>
        <v>1.7767062774169431</v>
      </c>
      <c r="BS132" s="7">
        <f t="shared" ref="BS132:BS137" si="173">AI132+AF132+AC132+N132</f>
        <v>160</v>
      </c>
      <c r="BT132" s="17">
        <f t="shared" ref="BT132:BT137" si="174">BS132/BS$130</f>
        <v>3.0894591515572803E-3</v>
      </c>
      <c r="BU132" s="25">
        <f t="shared" ref="BU132:BU137" si="175">BT132/$G132</f>
        <v>0.34121689557799556</v>
      </c>
      <c r="BV132" s="15">
        <f t="shared" si="49"/>
        <v>6.1779621945597047E-3</v>
      </c>
      <c r="BW132" s="15">
        <f t="shared" si="50"/>
        <v>2.110372480742851E-3</v>
      </c>
      <c r="BX132" s="15">
        <f t="shared" si="51"/>
        <v>2.94811320754717E-3</v>
      </c>
      <c r="BY132" s="15">
        <f t="shared" si="52"/>
        <v>6.1247926502488196E-3</v>
      </c>
      <c r="BZ132" s="15">
        <f t="shared" si="53"/>
        <v>1.4390730127086967E-2</v>
      </c>
      <c r="CA132" s="15">
        <f t="shared" si="161"/>
        <v>6.2129080118694365E-3</v>
      </c>
      <c r="CB132" s="15">
        <f t="shared" si="54"/>
        <v>2.979247996712554E-3</v>
      </c>
      <c r="CC132" s="15">
        <f t="shared" si="55"/>
        <v>2.7903396516886364E-3</v>
      </c>
      <c r="CD132" s="15">
        <f t="shared" si="56"/>
        <v>4.2566862099429762E-3</v>
      </c>
      <c r="CE132" s="15">
        <f t="shared" si="57"/>
        <v>9.087317265902806E-3</v>
      </c>
      <c r="CF132" s="15">
        <f t="shared" si="58"/>
        <v>5.163776493256262E-2</v>
      </c>
      <c r="CG132" s="15">
        <f t="shared" si="59"/>
        <v>7.2364453703196094E-3</v>
      </c>
      <c r="CH132" s="15">
        <f t="shared" si="162"/>
        <v>2.3009994966563602E-2</v>
      </c>
      <c r="CI132" s="15">
        <f t="shared" si="60"/>
        <v>2.638323533845922E-3</v>
      </c>
      <c r="CJ132" s="15">
        <f t="shared" si="61"/>
        <v>6.5196282424746848E-3</v>
      </c>
      <c r="CK132" s="15">
        <f t="shared" si="62"/>
        <v>1.6017084890549919E-3</v>
      </c>
      <c r="CL132" s="15">
        <f t="shared" si="63"/>
        <v>1.6155088852988692E-3</v>
      </c>
    </row>
    <row r="133" spans="1:90" x14ac:dyDescent="0.3">
      <c r="A133" s="3">
        <v>133</v>
      </c>
      <c r="B133" s="3" t="s">
        <v>52</v>
      </c>
      <c r="C133" s="3" t="s">
        <v>14</v>
      </c>
      <c r="D133" s="6">
        <v>40603</v>
      </c>
      <c r="E133" s="27"/>
      <c r="F133" s="7">
        <v>23895</v>
      </c>
      <c r="G133" s="17">
        <f t="shared" si="163"/>
        <v>0.10386511227603473</v>
      </c>
      <c r="H133" s="17"/>
      <c r="I133" s="17">
        <f t="shared" si="18"/>
        <v>0.33888193976715097</v>
      </c>
      <c r="J133" s="17">
        <f t="shared" si="19"/>
        <v>6.9075160353050816E-3</v>
      </c>
      <c r="K133" s="3">
        <v>3216</v>
      </c>
      <c r="L133" s="17">
        <f t="shared" si="163"/>
        <v>0.29654218533886584</v>
      </c>
      <c r="M133" s="25">
        <f t="shared" si="20"/>
        <v>2.8550701851721616</v>
      </c>
      <c r="N133" s="3">
        <v>2890</v>
      </c>
      <c r="O133" s="17">
        <f t="shared" si="163"/>
        <v>0.30494882346734198</v>
      </c>
      <c r="P133" s="25">
        <f t="shared" si="21"/>
        <v>2.9360082205168347</v>
      </c>
      <c r="Q133" s="3">
        <v>1809</v>
      </c>
      <c r="R133" s="17">
        <f t="shared" si="163"/>
        <v>0.17777122641509435</v>
      </c>
      <c r="S133" s="25">
        <f t="shared" si="22"/>
        <v>1.7115586024944038</v>
      </c>
      <c r="T133" s="3">
        <v>489</v>
      </c>
      <c r="U133" s="17">
        <f t="shared" si="163"/>
        <v>3.1198162562204926E-2</v>
      </c>
      <c r="V133" s="25">
        <f t="shared" si="23"/>
        <v>0.30037191390398582</v>
      </c>
      <c r="W133" s="3">
        <v>1749</v>
      </c>
      <c r="X133" s="17">
        <f t="shared" si="163"/>
        <v>0.10895838524794418</v>
      </c>
      <c r="Y133" s="25">
        <f t="shared" si="24"/>
        <v>1.0490373799276647</v>
      </c>
      <c r="Z133" s="3">
        <v>1599</v>
      </c>
      <c r="AA133" s="17">
        <f t="shared" si="163"/>
        <v>0.14827522255192879</v>
      </c>
      <c r="AB133" s="25">
        <f t="shared" si="25"/>
        <v>1.4275748545658773</v>
      </c>
      <c r="AC133" s="3">
        <v>302</v>
      </c>
      <c r="AD133" s="17">
        <f t="shared" si="163"/>
        <v>1.5512636120813644E-2</v>
      </c>
      <c r="AE133" s="25">
        <f t="shared" si="26"/>
        <v>0.14935367401892219</v>
      </c>
      <c r="AF133" s="3">
        <v>3522</v>
      </c>
      <c r="AG133" s="17">
        <f t="shared" si="163"/>
        <v>0.33888193976715097</v>
      </c>
      <c r="AH133" s="25">
        <f t="shared" si="27"/>
        <v>3.2627119187675757</v>
      </c>
      <c r="AI133" s="3">
        <v>998</v>
      </c>
      <c r="AJ133" s="17">
        <f t="shared" si="163"/>
        <v>8.0154204481567751E-2</v>
      </c>
      <c r="AK133" s="25">
        <f t="shared" si="28"/>
        <v>0.77171441617997549</v>
      </c>
      <c r="AL133" s="3">
        <v>1008</v>
      </c>
      <c r="AM133" s="17">
        <f t="shared" si="163"/>
        <v>6.6376926116159626E-2</v>
      </c>
      <c r="AN133" s="25">
        <f t="shared" si="29"/>
        <v>0.63906854439972594</v>
      </c>
      <c r="AO133" s="3">
        <v>109</v>
      </c>
      <c r="AP133" s="17">
        <f t="shared" si="163"/>
        <v>8.4007707129094417E-3</v>
      </c>
      <c r="AQ133" s="25">
        <f t="shared" si="30"/>
        <v>8.0881544618979728E-2</v>
      </c>
      <c r="AR133" s="3">
        <v>126</v>
      </c>
      <c r="AS133" s="17">
        <f t="shared" si="163"/>
        <v>6.9075160353050816E-3</v>
      </c>
      <c r="AT133" s="25">
        <f t="shared" si="31"/>
        <v>6.6504679809592654E-2</v>
      </c>
      <c r="AU133" s="3">
        <v>153</v>
      </c>
      <c r="AV133" s="17">
        <f t="shared" si="163"/>
        <v>1.1001653843388222E-2</v>
      </c>
      <c r="AW133" s="25">
        <f t="shared" si="32"/>
        <v>0.10592251432945</v>
      </c>
      <c r="AX133" s="3">
        <v>1484</v>
      </c>
      <c r="AY133" s="17">
        <f t="shared" si="163"/>
        <v>0.11186491783506709</v>
      </c>
      <c r="AZ133" s="25">
        <f t="shared" si="33"/>
        <v>1.0770211034651545</v>
      </c>
      <c r="BA133" s="3">
        <v>792</v>
      </c>
      <c r="BB133" s="17">
        <f t="shared" si="163"/>
        <v>5.4931335830212237E-2</v>
      </c>
      <c r="BC133" s="25">
        <f t="shared" si="34"/>
        <v>0.52887186685193421</v>
      </c>
      <c r="BD133" s="3">
        <v>2226</v>
      </c>
      <c r="BE133" s="17">
        <f t="shared" si="163"/>
        <v>0.14855846235985051</v>
      </c>
      <c r="BF133" s="25">
        <f t="shared" si="35"/>
        <v>1.4303018511647831</v>
      </c>
      <c r="BG133" s="7">
        <v>1423</v>
      </c>
      <c r="BH133" s="17">
        <f t="shared" si="163"/>
        <v>0.12099311283054162</v>
      </c>
      <c r="BI133" s="25">
        <f t="shared" si="36"/>
        <v>1.1649061959225255</v>
      </c>
      <c r="BJ133" s="7">
        <f t="shared" si="164"/>
        <v>8862</v>
      </c>
      <c r="BK133" s="17">
        <f t="shared" si="165"/>
        <v>0.13949095717051518</v>
      </c>
      <c r="BL133" s="25">
        <f t="shared" si="166"/>
        <v>1.3430010723889678</v>
      </c>
      <c r="BM133" s="7">
        <f t="shared" si="167"/>
        <v>3186</v>
      </c>
      <c r="BN133" s="17">
        <f t="shared" si="168"/>
        <v>5.5723655443812858E-2</v>
      </c>
      <c r="BO133" s="25">
        <f t="shared" si="169"/>
        <v>0.53650021862702235</v>
      </c>
      <c r="BP133" s="7">
        <f t="shared" si="170"/>
        <v>4135</v>
      </c>
      <c r="BQ133" s="17">
        <f t="shared" si="171"/>
        <v>7.1834338029637096E-2</v>
      </c>
      <c r="BR133" s="25">
        <f t="shared" si="172"/>
        <v>0.69161180742507855</v>
      </c>
      <c r="BS133" s="7">
        <f t="shared" si="173"/>
        <v>7712</v>
      </c>
      <c r="BT133" s="17">
        <f t="shared" si="174"/>
        <v>0.14891193110506093</v>
      </c>
      <c r="BU133" s="25">
        <f t="shared" si="175"/>
        <v>1.4337050029783682</v>
      </c>
      <c r="BV133" s="15">
        <f t="shared" si="49"/>
        <v>0.29654218533886584</v>
      </c>
      <c r="BW133" s="15">
        <f t="shared" si="50"/>
        <v>0.30494882346734198</v>
      </c>
      <c r="BX133" s="15">
        <f t="shared" si="51"/>
        <v>0.17777122641509435</v>
      </c>
      <c r="BY133" s="15">
        <f t="shared" si="52"/>
        <v>3.1198162562204926E-2</v>
      </c>
      <c r="BZ133" s="15">
        <f t="shared" si="53"/>
        <v>0.10895838524794418</v>
      </c>
      <c r="CA133" s="15">
        <f t="shared" si="161"/>
        <v>0.14827522255192879</v>
      </c>
      <c r="CB133" s="15">
        <f t="shared" si="54"/>
        <v>1.5512636120813644E-2</v>
      </c>
      <c r="CC133" s="15">
        <f t="shared" si="55"/>
        <v>0.33888193976715097</v>
      </c>
      <c r="CD133" s="15">
        <f t="shared" si="56"/>
        <v>8.0154204481567751E-2</v>
      </c>
      <c r="CE133" s="15">
        <f t="shared" si="57"/>
        <v>6.6376926116159626E-2</v>
      </c>
      <c r="CF133" s="15">
        <f t="shared" si="58"/>
        <v>8.4007707129094417E-3</v>
      </c>
      <c r="CG133" s="15">
        <f t="shared" si="59"/>
        <v>6.9075160353050816E-3</v>
      </c>
      <c r="CH133" s="15">
        <f t="shared" si="162"/>
        <v>1.1001653843388222E-2</v>
      </c>
      <c r="CI133" s="15">
        <f t="shared" si="60"/>
        <v>0.11186491783506709</v>
      </c>
      <c r="CJ133" s="15">
        <f t="shared" si="61"/>
        <v>5.4931335830212237E-2</v>
      </c>
      <c r="CK133" s="15">
        <f t="shared" si="62"/>
        <v>0.14855846235985051</v>
      </c>
      <c r="CL133" s="15">
        <f t="shared" si="63"/>
        <v>0.12099311283054162</v>
      </c>
    </row>
    <row r="134" spans="1:90" x14ac:dyDescent="0.3">
      <c r="A134" s="3">
        <v>134</v>
      </c>
      <c r="B134" s="3" t="s">
        <v>53</v>
      </c>
      <c r="C134" s="3" t="s">
        <v>14</v>
      </c>
      <c r="D134" s="6">
        <v>40603</v>
      </c>
      <c r="E134" s="27"/>
      <c r="F134" s="7">
        <v>29395</v>
      </c>
      <c r="G134" s="17">
        <f t="shared" si="163"/>
        <v>0.1277721270288362</v>
      </c>
      <c r="H134" s="17"/>
      <c r="I134" s="17">
        <f t="shared" si="18"/>
        <v>0.31180753402975625</v>
      </c>
      <c r="J134" s="17">
        <f t="shared" si="19"/>
        <v>1.1252408477842004E-2</v>
      </c>
      <c r="K134" s="3">
        <v>2707</v>
      </c>
      <c r="L134" s="17">
        <f t="shared" si="163"/>
        <v>0.2496081143384048</v>
      </c>
      <c r="M134" s="25">
        <f t="shared" si="20"/>
        <v>1.9535411998116936</v>
      </c>
      <c r="N134" s="3">
        <v>2955</v>
      </c>
      <c r="O134" s="17">
        <f t="shared" si="163"/>
        <v>0.31180753402975625</v>
      </c>
      <c r="P134" s="25">
        <f t="shared" si="21"/>
        <v>2.4403407948228497</v>
      </c>
      <c r="Q134" s="3">
        <v>2754</v>
      </c>
      <c r="R134" s="17">
        <f t="shared" si="163"/>
        <v>0.27063679245283018</v>
      </c>
      <c r="S134" s="25">
        <f t="shared" si="22"/>
        <v>2.1181207415585375</v>
      </c>
      <c r="T134" s="3">
        <v>1891</v>
      </c>
      <c r="U134" s="17">
        <f t="shared" si="163"/>
        <v>0.12064565522521373</v>
      </c>
      <c r="V134" s="25">
        <f t="shared" si="23"/>
        <v>0.94422514542616842</v>
      </c>
      <c r="W134" s="3">
        <v>1814</v>
      </c>
      <c r="X134" s="17">
        <f t="shared" si="163"/>
        <v>0.11300772489409419</v>
      </c>
      <c r="Y134" s="25">
        <f t="shared" si="24"/>
        <v>0.88444739492041247</v>
      </c>
      <c r="Z134" s="3">
        <v>1965</v>
      </c>
      <c r="AA134" s="17">
        <f t="shared" si="163"/>
        <v>0.18221439169139467</v>
      </c>
      <c r="AB134" s="25">
        <f t="shared" si="25"/>
        <v>1.4260887403891436</v>
      </c>
      <c r="AC134" s="3">
        <v>1433</v>
      </c>
      <c r="AD134" s="17">
        <f t="shared" si="163"/>
        <v>7.3607972056708451E-2</v>
      </c>
      <c r="AE134" s="25">
        <f t="shared" si="26"/>
        <v>0.57608786648825427</v>
      </c>
      <c r="AF134" s="3">
        <v>2329</v>
      </c>
      <c r="AG134" s="17">
        <f t="shared" si="163"/>
        <v>0.22409313961320118</v>
      </c>
      <c r="AH134" s="25">
        <f t="shared" si="27"/>
        <v>1.7538499579225664</v>
      </c>
      <c r="AI134" s="3">
        <v>578</v>
      </c>
      <c r="AJ134" s="17">
        <f t="shared" si="163"/>
        <v>4.6421974138623402E-2</v>
      </c>
      <c r="AK134" s="25">
        <f t="shared" si="28"/>
        <v>0.36331847342688972</v>
      </c>
      <c r="AL134" s="3">
        <v>776</v>
      </c>
      <c r="AM134" s="17">
        <f t="shared" si="163"/>
        <v>5.1099697089424467E-2</v>
      </c>
      <c r="AN134" s="25">
        <f t="shared" si="29"/>
        <v>0.39992835900659346</v>
      </c>
      <c r="AO134" s="3">
        <v>146</v>
      </c>
      <c r="AP134" s="17">
        <f t="shared" si="163"/>
        <v>1.1252408477842004E-2</v>
      </c>
      <c r="AQ134" s="25">
        <f t="shared" si="30"/>
        <v>8.8066221792664601E-2</v>
      </c>
      <c r="AR134" s="3">
        <v>288</v>
      </c>
      <c r="AS134" s="17">
        <f t="shared" si="163"/>
        <v>1.578860808069733E-2</v>
      </c>
      <c r="AT134" s="25">
        <f t="shared" si="31"/>
        <v>0.12356848436227476</v>
      </c>
      <c r="AU134" s="3">
        <v>561</v>
      </c>
      <c r="AV134" s="17">
        <f t="shared" si="163"/>
        <v>4.0339397425756811E-2</v>
      </c>
      <c r="AW134" s="25">
        <f t="shared" si="32"/>
        <v>0.31571359390967041</v>
      </c>
      <c r="AX134" s="3">
        <v>1776</v>
      </c>
      <c r="AY134" s="17">
        <f t="shared" si="163"/>
        <v>0.13387607417458164</v>
      </c>
      <c r="AZ134" s="25">
        <f t="shared" si="33"/>
        <v>1.0477721337797552</v>
      </c>
      <c r="BA134" s="3">
        <v>1246</v>
      </c>
      <c r="BB134" s="17">
        <f t="shared" si="163"/>
        <v>8.6419753086419748E-2</v>
      </c>
      <c r="BC134" s="25">
        <f t="shared" si="34"/>
        <v>0.67635841318440404</v>
      </c>
      <c r="BD134" s="3">
        <v>4153</v>
      </c>
      <c r="BE134" s="17">
        <f t="shared" si="163"/>
        <v>0.27716230646022422</v>
      </c>
      <c r="BF134" s="25">
        <f t="shared" si="35"/>
        <v>2.1691922401641865</v>
      </c>
      <c r="BG134" s="7">
        <v>2023</v>
      </c>
      <c r="BH134" s="17">
        <f t="shared" si="163"/>
        <v>0.17200918289261116</v>
      </c>
      <c r="BI134" s="25">
        <f t="shared" si="36"/>
        <v>1.3462183567922552</v>
      </c>
      <c r="BJ134" s="7">
        <f t="shared" si="164"/>
        <v>11131</v>
      </c>
      <c r="BK134" s="17">
        <f t="shared" si="165"/>
        <v>0.17520580504005917</v>
      </c>
      <c r="BL134" s="25">
        <f t="shared" si="166"/>
        <v>1.3712365060692613</v>
      </c>
      <c r="BM134" s="7">
        <f t="shared" si="167"/>
        <v>4648</v>
      </c>
      <c r="BN134" s="17">
        <f t="shared" si="168"/>
        <v>8.1294271972015747E-2</v>
      </c>
      <c r="BO134" s="25">
        <f t="shared" si="169"/>
        <v>0.6362441783071271</v>
      </c>
      <c r="BP134" s="7">
        <f t="shared" si="170"/>
        <v>6321</v>
      </c>
      <c r="BQ134" s="17">
        <f t="shared" si="171"/>
        <v>0.10981012108472456</v>
      </c>
      <c r="BR134" s="25">
        <f t="shared" si="172"/>
        <v>0.85942156273208248</v>
      </c>
      <c r="BS134" s="7">
        <f t="shared" si="173"/>
        <v>7295</v>
      </c>
      <c r="BT134" s="17">
        <f t="shared" si="174"/>
        <v>0.14086002819131477</v>
      </c>
      <c r="BU134" s="25">
        <f t="shared" si="175"/>
        <v>1.1024315824336621</v>
      </c>
      <c r="BV134" s="15">
        <f t="shared" si="49"/>
        <v>0.2496081143384048</v>
      </c>
      <c r="BW134" s="15">
        <f t="shared" si="50"/>
        <v>0.31180753402975625</v>
      </c>
      <c r="BX134" s="15">
        <f t="shared" si="51"/>
        <v>0.27063679245283018</v>
      </c>
      <c r="BY134" s="15">
        <f t="shared" si="52"/>
        <v>0.12064565522521373</v>
      </c>
      <c r="BZ134" s="15">
        <f t="shared" si="53"/>
        <v>0.11300772489409419</v>
      </c>
      <c r="CA134" s="15">
        <f t="shared" si="161"/>
        <v>0.18221439169139467</v>
      </c>
      <c r="CB134" s="15">
        <f t="shared" si="54"/>
        <v>7.3607972056708451E-2</v>
      </c>
      <c r="CC134" s="15">
        <f t="shared" si="55"/>
        <v>0.22409313961320118</v>
      </c>
      <c r="CD134" s="15">
        <f t="shared" si="56"/>
        <v>4.6421974138623402E-2</v>
      </c>
      <c r="CE134" s="15">
        <f t="shared" si="57"/>
        <v>5.1099697089424467E-2</v>
      </c>
      <c r="CF134" s="15">
        <f t="shared" si="58"/>
        <v>1.1252408477842004E-2</v>
      </c>
      <c r="CG134" s="15">
        <f t="shared" si="59"/>
        <v>1.578860808069733E-2</v>
      </c>
      <c r="CH134" s="15">
        <f t="shared" si="162"/>
        <v>4.0339397425756811E-2</v>
      </c>
      <c r="CI134" s="15">
        <f t="shared" si="60"/>
        <v>0.13387607417458164</v>
      </c>
      <c r="CJ134" s="15">
        <f t="shared" si="61"/>
        <v>8.6419753086419748E-2</v>
      </c>
      <c r="CK134" s="15">
        <f t="shared" si="62"/>
        <v>0.27716230646022422</v>
      </c>
      <c r="CL134" s="15">
        <f t="shared" si="63"/>
        <v>0.17200918289261116</v>
      </c>
    </row>
    <row r="135" spans="1:90" x14ac:dyDescent="0.3">
      <c r="A135" s="3">
        <v>135</v>
      </c>
      <c r="B135" s="3" t="s">
        <v>54</v>
      </c>
      <c r="C135" s="3" t="s">
        <v>14</v>
      </c>
      <c r="D135" s="6">
        <v>40603</v>
      </c>
      <c r="E135" s="27"/>
      <c r="F135" s="7">
        <v>29346</v>
      </c>
      <c r="G135" s="17">
        <f t="shared" si="163"/>
        <v>0.12755913726103851</v>
      </c>
      <c r="H135" s="17"/>
      <c r="I135" s="17">
        <f t="shared" si="18"/>
        <v>0.25233582487987188</v>
      </c>
      <c r="J135" s="17">
        <f t="shared" si="19"/>
        <v>5.3410404624277458E-2</v>
      </c>
      <c r="K135" s="3">
        <v>2408</v>
      </c>
      <c r="L135" s="17">
        <f t="shared" si="163"/>
        <v>0.22203780544029506</v>
      </c>
      <c r="M135" s="25">
        <f t="shared" si="20"/>
        <v>1.7406656254339059</v>
      </c>
      <c r="N135" s="3">
        <v>1223</v>
      </c>
      <c r="O135" s="17">
        <f t="shared" si="163"/>
        <v>0.12904927719742534</v>
      </c>
      <c r="P135" s="25">
        <f t="shared" si="21"/>
        <v>1.0116819537069883</v>
      </c>
      <c r="Q135" s="3">
        <v>2394</v>
      </c>
      <c r="R135" s="17">
        <f t="shared" si="163"/>
        <v>0.23525943396226415</v>
      </c>
      <c r="S135" s="25">
        <f t="shared" si="22"/>
        <v>1.8443165970997946</v>
      </c>
      <c r="T135" s="3">
        <v>2043</v>
      </c>
      <c r="U135" s="17">
        <f t="shared" si="163"/>
        <v>0.1303432435881077</v>
      </c>
      <c r="V135" s="25">
        <f t="shared" si="23"/>
        <v>1.0218260046818266</v>
      </c>
      <c r="W135" s="3">
        <v>1887</v>
      </c>
      <c r="X135" s="17">
        <f t="shared" si="163"/>
        <v>0.11755544480438575</v>
      </c>
      <c r="Y135" s="25">
        <f t="shared" si="24"/>
        <v>0.92157604173677432</v>
      </c>
      <c r="Z135" s="3">
        <v>1783</v>
      </c>
      <c r="AA135" s="17">
        <f t="shared" si="163"/>
        <v>0.16533753709198812</v>
      </c>
      <c r="AB135" s="25">
        <f t="shared" si="25"/>
        <v>1.2961638079570845</v>
      </c>
      <c r="AC135" s="3">
        <v>1622</v>
      </c>
      <c r="AD135" s="17">
        <f t="shared" si="163"/>
        <v>8.3316211218409694E-2</v>
      </c>
      <c r="AE135" s="25">
        <f t="shared" si="26"/>
        <v>0.65315753153700329</v>
      </c>
      <c r="AF135" s="3">
        <v>1220</v>
      </c>
      <c r="AG135" s="17">
        <f t="shared" si="163"/>
        <v>0.11738670258828057</v>
      </c>
      <c r="AH135" s="25">
        <f t="shared" si="27"/>
        <v>0.92025318694386471</v>
      </c>
      <c r="AI135" s="3">
        <v>1231</v>
      </c>
      <c r="AJ135" s="17">
        <f t="shared" si="163"/>
        <v>9.886756083848687E-2</v>
      </c>
      <c r="AK135" s="25">
        <f t="shared" si="28"/>
        <v>0.77507235437131516</v>
      </c>
      <c r="AL135" s="3">
        <v>1251</v>
      </c>
      <c r="AM135" s="17">
        <f t="shared" si="163"/>
        <v>8.2378506519162384E-2</v>
      </c>
      <c r="AN135" s="25">
        <f t="shared" si="29"/>
        <v>0.64580639449279154</v>
      </c>
      <c r="AO135" s="3">
        <v>693</v>
      </c>
      <c r="AP135" s="17">
        <f t="shared" si="163"/>
        <v>5.3410404624277458E-2</v>
      </c>
      <c r="AQ135" s="25">
        <f t="shared" si="30"/>
        <v>0.41871092711279301</v>
      </c>
      <c r="AR135" s="3">
        <v>1214</v>
      </c>
      <c r="AS135" s="17">
        <f t="shared" si="163"/>
        <v>6.6553368784606104E-2</v>
      </c>
      <c r="AT135" s="25">
        <f t="shared" si="31"/>
        <v>0.52174520942714209</v>
      </c>
      <c r="AU135" s="3">
        <v>1336</v>
      </c>
      <c r="AV135" s="17">
        <f t="shared" si="163"/>
        <v>9.6066728985403041E-2</v>
      </c>
      <c r="AW135" s="25">
        <f t="shared" si="32"/>
        <v>0.75311522990948865</v>
      </c>
      <c r="AX135" s="3">
        <v>1624</v>
      </c>
      <c r="AY135" s="17">
        <f t="shared" si="163"/>
        <v>0.12241821197045077</v>
      </c>
      <c r="AZ135" s="25">
        <f t="shared" si="33"/>
        <v>0.9596977104033928</v>
      </c>
      <c r="BA135" s="3">
        <v>1170</v>
      </c>
      <c r="BB135" s="17">
        <f t="shared" si="163"/>
        <v>8.1148564294631714E-2</v>
      </c>
      <c r="BC135" s="25">
        <f t="shared" si="34"/>
        <v>0.63616426104049562</v>
      </c>
      <c r="BD135" s="3">
        <v>3781</v>
      </c>
      <c r="BE135" s="17">
        <f t="shared" si="163"/>
        <v>0.25233582487987188</v>
      </c>
      <c r="BF135" s="25">
        <f t="shared" si="35"/>
        <v>1.9781869829010281</v>
      </c>
      <c r="BG135" s="7">
        <v>2466</v>
      </c>
      <c r="BH135" s="17">
        <f t="shared" si="163"/>
        <v>0.20967604795510586</v>
      </c>
      <c r="BI135" s="25">
        <f t="shared" si="36"/>
        <v>1.6437556137277907</v>
      </c>
      <c r="BJ135" s="7">
        <f t="shared" si="164"/>
        <v>10515</v>
      </c>
      <c r="BK135" s="17">
        <f t="shared" si="165"/>
        <v>0.16550975114511027</v>
      </c>
      <c r="BL135" s="25">
        <f t="shared" si="166"/>
        <v>1.2975138802201929</v>
      </c>
      <c r="BM135" s="7">
        <f t="shared" si="167"/>
        <v>6640</v>
      </c>
      <c r="BN135" s="17">
        <f t="shared" si="168"/>
        <v>0.11613467424573677</v>
      </c>
      <c r="BO135" s="25">
        <f t="shared" si="169"/>
        <v>0.9104379093445687</v>
      </c>
      <c r="BP135" s="7">
        <f t="shared" si="170"/>
        <v>6895</v>
      </c>
      <c r="BQ135" s="17">
        <f t="shared" si="171"/>
        <v>0.11978180428400187</v>
      </c>
      <c r="BR135" s="25">
        <f t="shared" si="172"/>
        <v>0.93902958938079817</v>
      </c>
      <c r="BS135" s="7">
        <f t="shared" si="173"/>
        <v>5296</v>
      </c>
      <c r="BT135" s="17">
        <f t="shared" si="174"/>
        <v>0.10226109791654599</v>
      </c>
      <c r="BU135" s="25">
        <f t="shared" si="175"/>
        <v>0.80167599211084095</v>
      </c>
      <c r="BV135" s="15">
        <f t="shared" si="49"/>
        <v>0.22203780544029506</v>
      </c>
      <c r="BW135" s="15">
        <f t="shared" si="50"/>
        <v>0.12904927719742534</v>
      </c>
      <c r="BX135" s="15">
        <f t="shared" si="51"/>
        <v>0.23525943396226415</v>
      </c>
      <c r="BY135" s="15">
        <f t="shared" si="52"/>
        <v>0.1303432435881077</v>
      </c>
      <c r="BZ135" s="15">
        <f t="shared" si="53"/>
        <v>0.11755544480438575</v>
      </c>
      <c r="CA135" s="15">
        <f t="shared" si="161"/>
        <v>0.16533753709198812</v>
      </c>
      <c r="CB135" s="15">
        <f t="shared" si="54"/>
        <v>8.3316211218409694E-2</v>
      </c>
      <c r="CC135" s="15">
        <f t="shared" si="55"/>
        <v>0.11738670258828057</v>
      </c>
      <c r="CD135" s="15">
        <f t="shared" si="56"/>
        <v>9.886756083848687E-2</v>
      </c>
      <c r="CE135" s="15">
        <f t="shared" si="57"/>
        <v>8.2378506519162384E-2</v>
      </c>
      <c r="CF135" s="15">
        <f t="shared" si="58"/>
        <v>5.3410404624277458E-2</v>
      </c>
      <c r="CG135" s="15">
        <f t="shared" si="59"/>
        <v>6.6553368784606104E-2</v>
      </c>
      <c r="CH135" s="15">
        <f t="shared" si="162"/>
        <v>9.6066728985403041E-2</v>
      </c>
      <c r="CI135" s="15">
        <f t="shared" si="60"/>
        <v>0.12241821197045077</v>
      </c>
      <c r="CJ135" s="15">
        <f t="shared" si="61"/>
        <v>8.1148564294631714E-2</v>
      </c>
      <c r="CK135" s="15">
        <f t="shared" si="62"/>
        <v>0.25233582487987188</v>
      </c>
      <c r="CL135" s="15">
        <f t="shared" si="63"/>
        <v>0.20967604795510586</v>
      </c>
    </row>
    <row r="136" spans="1:90" x14ac:dyDescent="0.3">
      <c r="A136" s="3">
        <v>136</v>
      </c>
      <c r="B136" s="3" t="s">
        <v>345</v>
      </c>
      <c r="C136" s="3" t="s">
        <v>14</v>
      </c>
      <c r="D136" s="6">
        <v>40603</v>
      </c>
      <c r="E136" s="27"/>
      <c r="F136" s="7">
        <v>147486</v>
      </c>
      <c r="G136" s="17">
        <f t="shared" si="163"/>
        <v>0.64108181415121401</v>
      </c>
      <c r="H136" s="17"/>
      <c r="I136" s="17">
        <f t="shared" si="18"/>
        <v>0.92755298651252405</v>
      </c>
      <c r="J136" s="17">
        <f t="shared" si="19"/>
        <v>0.23162747810050716</v>
      </c>
      <c r="K136" s="3">
        <v>2512</v>
      </c>
      <c r="L136" s="17">
        <f t="shared" si="163"/>
        <v>0.23162747810050716</v>
      </c>
      <c r="M136" s="25">
        <f t="shared" si="20"/>
        <v>0.36130720445904341</v>
      </c>
      <c r="N136" s="3">
        <v>2405</v>
      </c>
      <c r="O136" s="17">
        <f t="shared" si="163"/>
        <v>0.25377229080932784</v>
      </c>
      <c r="P136" s="25">
        <f t="shared" si="21"/>
        <v>0.39585008528953491</v>
      </c>
      <c r="Q136" s="3">
        <v>3217</v>
      </c>
      <c r="R136" s="17">
        <f t="shared" si="163"/>
        <v>0.31613600628930816</v>
      </c>
      <c r="S136" s="25">
        <f t="shared" si="22"/>
        <v>0.49312895688340358</v>
      </c>
      <c r="T136" s="3">
        <v>11280</v>
      </c>
      <c r="U136" s="17">
        <f t="shared" si="163"/>
        <v>0.71966313640423629</v>
      </c>
      <c r="V136" s="25">
        <f t="shared" si="23"/>
        <v>1.1225761213598973</v>
      </c>
      <c r="W136" s="3">
        <v>10607</v>
      </c>
      <c r="X136" s="17">
        <f t="shared" si="163"/>
        <v>0.66078993271866437</v>
      </c>
      <c r="Y136" s="25">
        <f t="shared" si="24"/>
        <v>1.0307419710439669</v>
      </c>
      <c r="Z136" s="3">
        <v>5437</v>
      </c>
      <c r="AA136" s="17">
        <f t="shared" si="163"/>
        <v>0.50417284866468848</v>
      </c>
      <c r="AB136" s="25">
        <f t="shared" si="25"/>
        <v>0.78644072805622844</v>
      </c>
      <c r="AC136" s="3">
        <v>16117</v>
      </c>
      <c r="AD136" s="17">
        <f t="shared" si="163"/>
        <v>0.82787137867269367</v>
      </c>
      <c r="AE136" s="25">
        <f t="shared" si="26"/>
        <v>1.2913661882123224</v>
      </c>
      <c r="AF136" s="3">
        <v>3323</v>
      </c>
      <c r="AG136" s="17">
        <f t="shared" si="163"/>
        <v>0.31973443664004619</v>
      </c>
      <c r="AH136" s="25">
        <f t="shared" si="27"/>
        <v>0.49874201635772719</v>
      </c>
      <c r="AI136" s="3">
        <v>9644</v>
      </c>
      <c r="AJ136" s="17">
        <f t="shared" si="163"/>
        <v>0.77455626054132198</v>
      </c>
      <c r="AK136" s="25">
        <f t="shared" si="28"/>
        <v>1.2082018916210044</v>
      </c>
      <c r="AL136" s="3">
        <v>12171</v>
      </c>
      <c r="AM136" s="17">
        <f t="shared" si="163"/>
        <v>0.80146187277755832</v>
      </c>
      <c r="AN136" s="25">
        <f t="shared" si="29"/>
        <v>1.2501709689561011</v>
      </c>
      <c r="AO136" s="3">
        <v>12035</v>
      </c>
      <c r="AP136" s="17">
        <f t="shared" si="163"/>
        <v>0.92755298651252405</v>
      </c>
      <c r="AQ136" s="25">
        <f t="shared" si="30"/>
        <v>1.4468558708697656</v>
      </c>
      <c r="AR136" s="3">
        <v>16619</v>
      </c>
      <c r="AS136" s="17">
        <f t="shared" si="163"/>
        <v>0.91107943643440603</v>
      </c>
      <c r="AT136" s="25">
        <f t="shared" si="31"/>
        <v>1.4211593845329495</v>
      </c>
      <c r="AU136" s="3">
        <v>11874</v>
      </c>
      <c r="AV136" s="17">
        <f t="shared" si="163"/>
        <v>0.85381462572805067</v>
      </c>
      <c r="AW136" s="25">
        <f t="shared" si="32"/>
        <v>1.3318341074118485</v>
      </c>
      <c r="AX136" s="3">
        <v>8383</v>
      </c>
      <c r="AY136" s="17">
        <f t="shared" si="163"/>
        <v>0.63191617669229605</v>
      </c>
      <c r="AZ136" s="25">
        <f t="shared" si="33"/>
        <v>0.98570285842368932</v>
      </c>
      <c r="BA136" s="3">
        <v>11223</v>
      </c>
      <c r="BB136" s="17">
        <f t="shared" si="163"/>
        <v>0.77840199750312111</v>
      </c>
      <c r="BC136" s="25">
        <f t="shared" si="34"/>
        <v>1.2142007156040102</v>
      </c>
      <c r="BD136" s="3">
        <v>4828</v>
      </c>
      <c r="BE136" s="17">
        <f t="shared" si="163"/>
        <v>0.32221035771489587</v>
      </c>
      <c r="BF136" s="25">
        <f t="shared" si="35"/>
        <v>0.50260411479851319</v>
      </c>
      <c r="BG136" s="7">
        <v>5811</v>
      </c>
      <c r="BH136" s="17">
        <f t="shared" si="163"/>
        <v>0.4940906385511436</v>
      </c>
      <c r="BI136" s="25">
        <f t="shared" si="36"/>
        <v>0.7707138584258777</v>
      </c>
      <c r="BJ136" s="7">
        <f t="shared" si="164"/>
        <v>33053</v>
      </c>
      <c r="BK136" s="17">
        <f t="shared" si="165"/>
        <v>0.52026569706127712</v>
      </c>
      <c r="BL136" s="25">
        <f t="shared" si="166"/>
        <v>0.81154337180832958</v>
      </c>
      <c r="BM136" s="7">
        <f t="shared" si="167"/>
        <v>42687</v>
      </c>
      <c r="BN136" s="17">
        <f t="shared" si="168"/>
        <v>0.74660253607345872</v>
      </c>
      <c r="BO136" s="25">
        <f t="shared" si="169"/>
        <v>1.1645979024720161</v>
      </c>
      <c r="BP136" s="7">
        <f t="shared" si="170"/>
        <v>40257</v>
      </c>
      <c r="BQ136" s="17">
        <f t="shared" si="171"/>
        <v>0.69935548876882725</v>
      </c>
      <c r="BR136" s="25">
        <f t="shared" si="172"/>
        <v>1.0908989669201068</v>
      </c>
      <c r="BS136" s="7">
        <f t="shared" si="173"/>
        <v>31489</v>
      </c>
      <c r="BT136" s="17">
        <f t="shared" si="174"/>
        <v>0.60802487014617002</v>
      </c>
      <c r="BU136" s="25">
        <f t="shared" si="175"/>
        <v>0.9484356859368861</v>
      </c>
      <c r="BV136" s="15">
        <f t="shared" si="49"/>
        <v>0.23162747810050716</v>
      </c>
      <c r="BW136" s="15">
        <f t="shared" si="50"/>
        <v>0.25377229080932784</v>
      </c>
      <c r="BX136" s="15">
        <f t="shared" si="51"/>
        <v>0.31613600628930816</v>
      </c>
      <c r="BY136" s="15">
        <f t="shared" si="52"/>
        <v>0.71966313640423629</v>
      </c>
      <c r="BZ136" s="15">
        <f t="shared" si="53"/>
        <v>0.66078993271866437</v>
      </c>
      <c r="CA136" s="15">
        <f t="shared" si="161"/>
        <v>0.50417284866468848</v>
      </c>
      <c r="CB136" s="15">
        <f t="shared" si="54"/>
        <v>0.82787137867269367</v>
      </c>
      <c r="CC136" s="15">
        <f t="shared" si="55"/>
        <v>0.31973443664004619</v>
      </c>
      <c r="CD136" s="15">
        <f t="shared" si="56"/>
        <v>0.77455626054132198</v>
      </c>
      <c r="CE136" s="15">
        <f t="shared" si="57"/>
        <v>0.80146187277755832</v>
      </c>
      <c r="CF136" s="15">
        <f t="shared" si="58"/>
        <v>0.92755298651252405</v>
      </c>
      <c r="CG136" s="15">
        <f t="shared" si="59"/>
        <v>0.91107943643440603</v>
      </c>
      <c r="CH136" s="15">
        <f t="shared" si="162"/>
        <v>0.85381462572805067</v>
      </c>
      <c r="CI136" s="15">
        <f t="shared" si="60"/>
        <v>0.63191617669229605</v>
      </c>
      <c r="CJ136" s="15">
        <f t="shared" si="61"/>
        <v>0.77840199750312111</v>
      </c>
      <c r="CK136" s="15">
        <f t="shared" si="62"/>
        <v>0.32221035771489587</v>
      </c>
      <c r="CL136" s="15">
        <f t="shared" si="63"/>
        <v>0.4940906385511436</v>
      </c>
    </row>
    <row r="137" spans="1:90" x14ac:dyDescent="0.3">
      <c r="A137" s="3">
        <v>137</v>
      </c>
      <c r="B137" s="3" t="s">
        <v>346</v>
      </c>
      <c r="C137" s="3" t="s">
        <v>14</v>
      </c>
      <c r="D137" s="6">
        <v>40603</v>
      </c>
      <c r="E137" s="27"/>
      <c r="F137" s="7">
        <v>77</v>
      </c>
      <c r="G137" s="17">
        <f t="shared" si="163"/>
        <v>3.3469820653922054E-4</v>
      </c>
      <c r="H137" s="17"/>
      <c r="I137" s="17">
        <f t="shared" si="18"/>
        <v>3.486098120908086E-3</v>
      </c>
      <c r="J137" s="17">
        <f t="shared" si="19"/>
        <v>0</v>
      </c>
      <c r="K137" s="3">
        <v>2</v>
      </c>
      <c r="L137" s="17">
        <f t="shared" si="163"/>
        <v>1.8441678192715537E-4</v>
      </c>
      <c r="M137" s="25">
        <f t="shared" si="20"/>
        <v>0.55099423398178582</v>
      </c>
      <c r="N137" s="3">
        <v>6</v>
      </c>
      <c r="O137" s="17">
        <f t="shared" si="163"/>
        <v>6.3311174422285533E-4</v>
      </c>
      <c r="P137" s="25">
        <f t="shared" si="21"/>
        <v>1.8915898915898917</v>
      </c>
      <c r="Q137" s="3">
        <v>2</v>
      </c>
      <c r="R137" s="17">
        <f t="shared" si="163"/>
        <v>1.9654088050314466E-4</v>
      </c>
      <c r="S137" s="25">
        <f t="shared" si="22"/>
        <v>0.58721820632197996</v>
      </c>
      <c r="T137" s="3">
        <v>1</v>
      </c>
      <c r="U137" s="17">
        <f t="shared" si="163"/>
        <v>6.3799923440091867E-5</v>
      </c>
      <c r="V137" s="25">
        <f t="shared" si="23"/>
        <v>0.19061925697117735</v>
      </c>
      <c r="W137" s="3">
        <v>0</v>
      </c>
      <c r="X137" s="17">
        <f t="shared" si="163"/>
        <v>0</v>
      </c>
      <c r="Y137" s="25">
        <f t="shared" si="24"/>
        <v>0</v>
      </c>
      <c r="Z137" s="3">
        <v>0</v>
      </c>
      <c r="AA137" s="17">
        <f t="shared" si="163"/>
        <v>0</v>
      </c>
      <c r="AB137" s="25">
        <f t="shared" si="25"/>
        <v>0</v>
      </c>
      <c r="AC137" s="3">
        <v>3</v>
      </c>
      <c r="AD137" s="17">
        <f t="shared" si="163"/>
        <v>1.5409903431271832E-4</v>
      </c>
      <c r="AE137" s="25">
        <f t="shared" si="26"/>
        <v>0.46041189137552402</v>
      </c>
      <c r="AF137" s="3">
        <v>0</v>
      </c>
      <c r="AG137" s="17">
        <f t="shared" si="163"/>
        <v>0</v>
      </c>
      <c r="AH137" s="25">
        <f t="shared" si="27"/>
        <v>0</v>
      </c>
      <c r="AI137" s="3">
        <v>2</v>
      </c>
      <c r="AJ137" s="17">
        <f t="shared" si="163"/>
        <v>1.6062966829973497E-4</v>
      </c>
      <c r="AK137" s="25">
        <f t="shared" si="28"/>
        <v>0.47992389908701855</v>
      </c>
      <c r="AL137" s="3">
        <v>1</v>
      </c>
      <c r="AM137" s="17">
        <f t="shared" si="163"/>
        <v>6.5850125115237725E-5</v>
      </c>
      <c r="AN137" s="25">
        <f t="shared" si="29"/>
        <v>0.19674478030858911</v>
      </c>
      <c r="AO137" s="3">
        <v>1</v>
      </c>
      <c r="AP137" s="17">
        <f t="shared" si="163"/>
        <v>7.7071290944123321E-5</v>
      </c>
      <c r="AQ137" s="25">
        <f t="shared" si="30"/>
        <v>0.23027100067562498</v>
      </c>
      <c r="AR137" s="3">
        <v>3</v>
      </c>
      <c r="AS137" s="17">
        <f t="shared" si="163"/>
        <v>1.6446466750726386E-4</v>
      </c>
      <c r="AT137" s="25">
        <f t="shared" si="31"/>
        <v>0.49138198022579366</v>
      </c>
      <c r="AU137" s="3">
        <v>8</v>
      </c>
      <c r="AV137" s="17">
        <f t="shared" si="163"/>
        <v>5.7524987416409008E-4</v>
      </c>
      <c r="AW137" s="25">
        <f t="shared" si="32"/>
        <v>1.7187121500057434</v>
      </c>
      <c r="AX137" s="3">
        <v>0</v>
      </c>
      <c r="AY137" s="17">
        <f t="shared" si="163"/>
        <v>0</v>
      </c>
      <c r="AZ137" s="25">
        <f t="shared" si="33"/>
        <v>0</v>
      </c>
      <c r="BA137" s="3">
        <v>3</v>
      </c>
      <c r="BB137" s="17">
        <f t="shared" si="163"/>
        <v>2.0807324178110696E-4</v>
      </c>
      <c r="BC137" s="25">
        <f t="shared" si="34"/>
        <v>0.62167420594386891</v>
      </c>
      <c r="BD137" s="3">
        <v>4</v>
      </c>
      <c r="BE137" s="17">
        <f t="shared" si="163"/>
        <v>2.6695141484249865E-4</v>
      </c>
      <c r="BF137" s="25">
        <f t="shared" si="35"/>
        <v>0.79758842332253965</v>
      </c>
      <c r="BG137" s="7">
        <v>41</v>
      </c>
      <c r="BH137" s="17">
        <f t="shared" si="163"/>
        <v>3.486098120908086E-3</v>
      </c>
      <c r="BI137" s="25">
        <f t="shared" si="36"/>
        <v>10.415646253245097</v>
      </c>
      <c r="BJ137" s="7">
        <f t="shared" si="164"/>
        <v>5</v>
      </c>
      <c r="BK137" s="17">
        <f>BJ137/BJ$130</f>
        <v>7.8701736160299702E-5</v>
      </c>
      <c r="BL137" s="25">
        <f t="shared" si="166"/>
        <v>0.23514238983852245</v>
      </c>
      <c r="BM137" s="7">
        <f t="shared" si="167"/>
        <v>52</v>
      </c>
      <c r="BN137" s="17">
        <f t="shared" si="168"/>
        <v>9.0948841276781815E-4</v>
      </c>
      <c r="BO137" s="25">
        <f t="shared" si="169"/>
        <v>2.7173387696693339</v>
      </c>
      <c r="BP137" s="7">
        <f t="shared" si="170"/>
        <v>9</v>
      </c>
      <c r="BQ137" s="17">
        <f t="shared" si="171"/>
        <v>1.5635043343814603E-4</v>
      </c>
      <c r="BR137" s="25">
        <f t="shared" si="172"/>
        <v>0.46713854566120777</v>
      </c>
      <c r="BS137" s="7">
        <f t="shared" si="173"/>
        <v>11</v>
      </c>
      <c r="BT137" s="17">
        <f t="shared" si="174"/>
        <v>2.1240031666956303E-4</v>
      </c>
      <c r="BU137" s="25">
        <f t="shared" si="175"/>
        <v>0.63460249418657577</v>
      </c>
      <c r="BV137" s="15">
        <f t="shared" si="49"/>
        <v>1.8441678192715537E-4</v>
      </c>
      <c r="BW137" s="15">
        <f t="shared" si="50"/>
        <v>6.3311174422285533E-4</v>
      </c>
      <c r="BX137" s="15">
        <f t="shared" si="51"/>
        <v>1.9654088050314466E-4</v>
      </c>
      <c r="BY137" s="15">
        <f t="shared" si="52"/>
        <v>6.3799923440091867E-5</v>
      </c>
      <c r="BZ137" s="15">
        <f t="shared" si="53"/>
        <v>0</v>
      </c>
      <c r="CA137" s="15">
        <f t="shared" si="161"/>
        <v>0</v>
      </c>
      <c r="CB137" s="15">
        <f t="shared" si="54"/>
        <v>1.5409903431271832E-4</v>
      </c>
      <c r="CC137" s="15">
        <f t="shared" si="55"/>
        <v>0</v>
      </c>
      <c r="CD137" s="15">
        <f t="shared" si="56"/>
        <v>1.6062966829973497E-4</v>
      </c>
      <c r="CE137" s="15">
        <f t="shared" si="57"/>
        <v>6.5850125115237725E-5</v>
      </c>
      <c r="CF137" s="15">
        <f t="shared" si="58"/>
        <v>7.7071290944123321E-5</v>
      </c>
      <c r="CG137" s="15">
        <f t="shared" si="59"/>
        <v>1.6446466750726386E-4</v>
      </c>
      <c r="CH137" s="15">
        <f t="shared" si="162"/>
        <v>5.7524987416409008E-4</v>
      </c>
      <c r="CI137" s="15">
        <f t="shared" si="60"/>
        <v>0</v>
      </c>
      <c r="CJ137" s="15">
        <f t="shared" si="61"/>
        <v>2.0807324178110696E-4</v>
      </c>
      <c r="CK137" s="15">
        <f t="shared" si="62"/>
        <v>2.6695141484249865E-4</v>
      </c>
      <c r="CL137" s="15">
        <f t="shared" si="63"/>
        <v>3.486098120908086E-3</v>
      </c>
    </row>
    <row r="138" spans="1:90" x14ac:dyDescent="0.3">
      <c r="A138" s="3">
        <v>138</v>
      </c>
      <c r="D138" s="6"/>
      <c r="E138" s="27"/>
      <c r="F138" s="7"/>
      <c r="G138" s="17"/>
      <c r="H138" s="17"/>
      <c r="I138" s="17"/>
      <c r="J138" s="17"/>
      <c r="L138" s="17"/>
      <c r="M138" s="25"/>
      <c r="O138" s="17"/>
      <c r="P138" s="25"/>
      <c r="R138" s="17"/>
      <c r="S138" s="25"/>
      <c r="U138" s="17"/>
      <c r="V138" s="25"/>
      <c r="X138" s="17"/>
      <c r="Y138" s="25"/>
      <c r="AA138" s="17"/>
      <c r="AB138" s="25"/>
      <c r="AD138" s="17"/>
      <c r="AE138" s="25"/>
      <c r="AG138" s="17"/>
      <c r="AH138" s="25"/>
      <c r="AJ138" s="17"/>
      <c r="AK138" s="25"/>
      <c r="AM138" s="17"/>
      <c r="AN138" s="25"/>
      <c r="AP138" s="17"/>
      <c r="AQ138" s="25"/>
      <c r="AS138" s="17"/>
      <c r="AT138" s="25"/>
      <c r="AV138" s="17"/>
      <c r="AW138" s="25"/>
      <c r="AY138" s="17"/>
      <c r="AZ138" s="25"/>
      <c r="BB138" s="17"/>
      <c r="BC138" s="25"/>
      <c r="BE138" s="17"/>
      <c r="BF138" s="25"/>
      <c r="BG138" s="7"/>
      <c r="BH138" s="17"/>
      <c r="BI138" s="25"/>
      <c r="BJ138" s="25"/>
      <c r="BK138" s="25"/>
      <c r="BL138" s="25"/>
      <c r="BM138" s="25"/>
      <c r="BN138" s="25"/>
      <c r="BO138" s="25"/>
      <c r="BP138" s="25"/>
      <c r="BQ138" s="25"/>
      <c r="BR138" s="25"/>
      <c r="BS138" s="25"/>
      <c r="BT138" s="25"/>
      <c r="BU138" s="25"/>
      <c r="BV138" s="15"/>
      <c r="BW138" s="15"/>
      <c r="BX138" s="15"/>
      <c r="BY138" s="15"/>
      <c r="BZ138" s="15"/>
      <c r="CA138" s="15"/>
      <c r="CB138" s="15"/>
      <c r="CC138" s="15"/>
      <c r="CD138" s="15"/>
      <c r="CE138" s="15"/>
      <c r="CF138" s="15"/>
      <c r="CG138" s="15"/>
      <c r="CH138" s="15"/>
      <c r="CI138" s="15"/>
      <c r="CJ138" s="15"/>
      <c r="CK138" s="15"/>
      <c r="CL138" s="15"/>
    </row>
    <row r="139" spans="1:90" x14ac:dyDescent="0.3">
      <c r="A139" s="3">
        <v>139</v>
      </c>
      <c r="D139" s="6"/>
      <c r="E139" s="27"/>
      <c r="F139" s="7"/>
      <c r="G139" s="17"/>
      <c r="H139" s="17"/>
      <c r="I139" s="17"/>
      <c r="J139" s="17"/>
      <c r="L139" s="17"/>
      <c r="M139" s="25"/>
      <c r="O139" s="17"/>
      <c r="P139" s="25"/>
      <c r="R139" s="17"/>
      <c r="S139" s="25"/>
      <c r="U139" s="17"/>
      <c r="V139" s="25"/>
      <c r="X139" s="17"/>
      <c r="Y139" s="25"/>
      <c r="AA139" s="17"/>
      <c r="AB139" s="25"/>
      <c r="AD139" s="17"/>
      <c r="AE139" s="25"/>
      <c r="AG139" s="17"/>
      <c r="AH139" s="25"/>
      <c r="AJ139" s="17"/>
      <c r="AK139" s="25"/>
      <c r="AM139" s="17"/>
      <c r="AN139" s="25"/>
      <c r="AP139" s="17"/>
      <c r="AQ139" s="25"/>
      <c r="AS139" s="17"/>
      <c r="AT139" s="25"/>
      <c r="AV139" s="17"/>
      <c r="AW139" s="25"/>
      <c r="AY139" s="17"/>
      <c r="AZ139" s="25"/>
      <c r="BB139" s="17"/>
      <c r="BC139" s="25"/>
      <c r="BE139" s="17"/>
      <c r="BF139" s="25"/>
      <c r="BG139" s="7"/>
      <c r="BH139" s="17"/>
      <c r="BI139" s="25"/>
      <c r="BJ139" s="25"/>
      <c r="BK139" s="25"/>
      <c r="BL139" s="25"/>
      <c r="BM139" s="25"/>
      <c r="BN139" s="25"/>
      <c r="BO139" s="25"/>
      <c r="BP139" s="25"/>
      <c r="BQ139" s="25"/>
      <c r="BR139" s="25"/>
      <c r="BS139" s="25"/>
      <c r="BT139" s="25"/>
      <c r="BU139" s="25"/>
      <c r="BV139" s="15"/>
      <c r="BW139" s="15"/>
      <c r="BX139" s="15"/>
      <c r="BY139" s="15"/>
      <c r="BZ139" s="15"/>
      <c r="CA139" s="15"/>
      <c r="CB139" s="15"/>
      <c r="CC139" s="15"/>
      <c r="CD139" s="15"/>
      <c r="CE139" s="15"/>
      <c r="CF139" s="15"/>
      <c r="CG139" s="15"/>
      <c r="CH139" s="15"/>
      <c r="CI139" s="15"/>
      <c r="CJ139" s="15"/>
      <c r="CK139" s="15"/>
      <c r="CL139" s="15"/>
    </row>
    <row r="140" spans="1:90" x14ac:dyDescent="0.3">
      <c r="A140" s="3">
        <v>140</v>
      </c>
      <c r="D140" s="6"/>
      <c r="E140" s="27"/>
      <c r="F140" s="7"/>
      <c r="G140" s="17"/>
      <c r="H140" s="17"/>
      <c r="I140" s="17"/>
      <c r="J140" s="17"/>
      <c r="L140" s="17"/>
      <c r="M140" s="25"/>
      <c r="O140" s="17"/>
      <c r="P140" s="25"/>
      <c r="R140" s="17"/>
      <c r="S140" s="25"/>
      <c r="U140" s="17"/>
      <c r="V140" s="25"/>
      <c r="X140" s="17"/>
      <c r="Y140" s="25"/>
      <c r="AA140" s="17"/>
      <c r="AB140" s="25"/>
      <c r="AD140" s="17"/>
      <c r="AE140" s="25"/>
      <c r="AG140" s="17"/>
      <c r="AH140" s="25"/>
      <c r="AJ140" s="17"/>
      <c r="AK140" s="25"/>
      <c r="AM140" s="17"/>
      <c r="AN140" s="25"/>
      <c r="AP140" s="17"/>
      <c r="AQ140" s="25"/>
      <c r="AS140" s="17"/>
      <c r="AT140" s="25"/>
      <c r="AV140" s="17"/>
      <c r="AW140" s="25"/>
      <c r="AY140" s="17"/>
      <c r="AZ140" s="25"/>
      <c r="BB140" s="17"/>
      <c r="BC140" s="25"/>
      <c r="BE140" s="17"/>
      <c r="BF140" s="25"/>
      <c r="BG140" s="7"/>
      <c r="BH140" s="17"/>
      <c r="BI140" s="25"/>
      <c r="BJ140" s="25"/>
      <c r="BK140" s="25"/>
      <c r="BL140" s="25"/>
      <c r="BM140" s="25"/>
      <c r="BN140" s="25"/>
      <c r="BO140" s="25"/>
      <c r="BP140" s="25"/>
      <c r="BQ140" s="25"/>
      <c r="BR140" s="25"/>
      <c r="BS140" s="25"/>
      <c r="BT140" s="25"/>
      <c r="BU140" s="25"/>
      <c r="BV140" s="15"/>
      <c r="BW140" s="15"/>
      <c r="BX140" s="15"/>
      <c r="BY140" s="15"/>
      <c r="BZ140" s="15"/>
      <c r="CA140" s="15"/>
      <c r="CB140" s="15"/>
      <c r="CC140" s="15"/>
      <c r="CD140" s="15"/>
      <c r="CE140" s="15"/>
      <c r="CF140" s="15"/>
      <c r="CG140" s="15"/>
      <c r="CH140" s="15"/>
      <c r="CI140" s="15"/>
      <c r="CJ140" s="15"/>
      <c r="CK140" s="15"/>
      <c r="CL140" s="15"/>
    </row>
    <row r="141" spans="1:90" x14ac:dyDescent="0.3">
      <c r="A141" s="3">
        <v>141</v>
      </c>
      <c r="D141" s="6"/>
      <c r="E141" s="27"/>
      <c r="F141" s="7"/>
      <c r="G141" s="17"/>
      <c r="H141" s="17"/>
      <c r="I141" s="17"/>
      <c r="J141" s="17"/>
      <c r="L141" s="17"/>
      <c r="M141" s="25"/>
      <c r="O141" s="17"/>
      <c r="P141" s="25"/>
      <c r="R141" s="17"/>
      <c r="S141" s="25"/>
      <c r="U141" s="17"/>
      <c r="V141" s="25"/>
      <c r="X141" s="17"/>
      <c r="Y141" s="25"/>
      <c r="AA141" s="17"/>
      <c r="AB141" s="25"/>
      <c r="AD141" s="17"/>
      <c r="AE141" s="25"/>
      <c r="AG141" s="17"/>
      <c r="AH141" s="25"/>
      <c r="AJ141" s="17"/>
      <c r="AK141" s="25"/>
      <c r="AM141" s="17"/>
      <c r="AN141" s="25"/>
      <c r="AP141" s="17"/>
      <c r="AQ141" s="25"/>
      <c r="AS141" s="17"/>
      <c r="AT141" s="25"/>
      <c r="AV141" s="17"/>
      <c r="AW141" s="25"/>
      <c r="AY141" s="17"/>
      <c r="AZ141" s="25"/>
      <c r="BB141" s="17"/>
      <c r="BC141" s="25"/>
      <c r="BE141" s="17"/>
      <c r="BF141" s="25"/>
      <c r="BG141" s="7"/>
      <c r="BH141" s="17"/>
      <c r="BI141" s="25"/>
      <c r="BJ141" s="25"/>
      <c r="BK141" s="25"/>
      <c r="BL141" s="25"/>
      <c r="BM141" s="25"/>
      <c r="BN141" s="25"/>
      <c r="BO141" s="25"/>
      <c r="BP141" s="25"/>
      <c r="BQ141" s="25"/>
      <c r="BR141" s="25"/>
      <c r="BS141" s="25"/>
      <c r="BT141" s="25"/>
      <c r="BU141" s="25"/>
      <c r="BV141" s="15"/>
      <c r="BW141" s="15"/>
      <c r="BX141" s="15"/>
      <c r="BY141" s="15"/>
      <c r="BZ141" s="15"/>
      <c r="CA141" s="15"/>
      <c r="CB141" s="15"/>
      <c r="CC141" s="15"/>
      <c r="CD141" s="15"/>
      <c r="CE141" s="15"/>
      <c r="CF141" s="15"/>
      <c r="CG141" s="15"/>
      <c r="CH141" s="15"/>
      <c r="CI141" s="15"/>
      <c r="CJ141" s="15"/>
      <c r="CK141" s="15"/>
      <c r="CL141" s="15"/>
    </row>
    <row r="142" spans="1:90" x14ac:dyDescent="0.3">
      <c r="A142" s="3">
        <v>142</v>
      </c>
      <c r="D142" s="6"/>
      <c r="E142" s="27"/>
      <c r="F142" s="7"/>
      <c r="G142" s="17"/>
      <c r="H142" s="17"/>
      <c r="I142" s="17"/>
      <c r="J142" s="17"/>
      <c r="L142" s="17"/>
      <c r="M142" s="25"/>
      <c r="O142" s="17"/>
      <c r="P142" s="25"/>
      <c r="R142" s="17"/>
      <c r="S142" s="25"/>
      <c r="U142" s="17"/>
      <c r="V142" s="25"/>
      <c r="X142" s="17"/>
      <c r="Y142" s="25"/>
      <c r="AA142" s="17"/>
      <c r="AB142" s="25"/>
      <c r="AD142" s="17"/>
      <c r="AE142" s="25"/>
      <c r="AG142" s="17"/>
      <c r="AH142" s="25"/>
      <c r="AJ142" s="17"/>
      <c r="AK142" s="25"/>
      <c r="AM142" s="17"/>
      <c r="AN142" s="25"/>
      <c r="AP142" s="17"/>
      <c r="AQ142" s="25"/>
      <c r="AS142" s="17"/>
      <c r="AT142" s="25"/>
      <c r="AV142" s="17"/>
      <c r="AW142" s="25"/>
      <c r="AY142" s="17"/>
      <c r="AZ142" s="25"/>
      <c r="BB142" s="17"/>
      <c r="BC142" s="25"/>
      <c r="BE142" s="17"/>
      <c r="BF142" s="25"/>
      <c r="BG142" s="7"/>
      <c r="BH142" s="17"/>
      <c r="BI142" s="25"/>
      <c r="BJ142" s="25"/>
      <c r="BK142" s="25"/>
      <c r="BL142" s="25"/>
      <c r="BM142" s="25"/>
      <c r="BN142" s="25"/>
      <c r="BO142" s="25"/>
      <c r="BP142" s="25"/>
      <c r="BQ142" s="25"/>
      <c r="BR142" s="25"/>
      <c r="BS142" s="25"/>
      <c r="BT142" s="25"/>
      <c r="BU142" s="25"/>
      <c r="BV142" s="15"/>
      <c r="BW142" s="15"/>
      <c r="BX142" s="15"/>
      <c r="BY142" s="15"/>
      <c r="BZ142" s="15"/>
      <c r="CA142" s="15"/>
      <c r="CB142" s="15"/>
      <c r="CC142" s="15"/>
      <c r="CD142" s="15"/>
      <c r="CE142" s="15"/>
      <c r="CF142" s="15"/>
      <c r="CG142" s="15"/>
      <c r="CH142" s="15"/>
      <c r="CI142" s="15"/>
      <c r="CJ142" s="15"/>
      <c r="CK142" s="15"/>
      <c r="CL142" s="15"/>
    </row>
    <row r="143" spans="1:90" x14ac:dyDescent="0.3">
      <c r="A143" s="3">
        <v>143</v>
      </c>
      <c r="D143" s="6"/>
      <c r="E143" s="27"/>
      <c r="F143" s="7"/>
      <c r="G143" s="17"/>
      <c r="H143" s="17"/>
      <c r="I143" s="17"/>
      <c r="J143" s="17"/>
      <c r="L143" s="17"/>
      <c r="M143" s="25"/>
      <c r="O143" s="17"/>
      <c r="P143" s="25"/>
      <c r="R143" s="17"/>
      <c r="S143" s="25"/>
      <c r="U143" s="17"/>
      <c r="V143" s="25"/>
      <c r="X143" s="17"/>
      <c r="Y143" s="25"/>
      <c r="AA143" s="17"/>
      <c r="AB143" s="25"/>
      <c r="AD143" s="17"/>
      <c r="AE143" s="25"/>
      <c r="AG143" s="17"/>
      <c r="AH143" s="25"/>
      <c r="AJ143" s="17"/>
      <c r="AK143" s="25"/>
      <c r="AM143" s="17"/>
      <c r="AN143" s="25"/>
      <c r="AP143" s="17"/>
      <c r="AQ143" s="25"/>
      <c r="AS143" s="17"/>
      <c r="AT143" s="25"/>
      <c r="AV143" s="17"/>
      <c r="AW143" s="25"/>
      <c r="AY143" s="17"/>
      <c r="AZ143" s="25"/>
      <c r="BB143" s="17"/>
      <c r="BC143" s="25"/>
      <c r="BE143" s="17"/>
      <c r="BF143" s="25"/>
      <c r="BG143" s="7"/>
      <c r="BH143" s="17"/>
      <c r="BI143" s="25"/>
      <c r="BJ143" s="25"/>
      <c r="BK143" s="25"/>
      <c r="BL143" s="25"/>
      <c r="BM143" s="25"/>
      <c r="BN143" s="25"/>
      <c r="BO143" s="25"/>
      <c r="BP143" s="25"/>
      <c r="BQ143" s="25"/>
      <c r="BR143" s="25"/>
      <c r="BS143" s="25"/>
      <c r="BT143" s="25"/>
      <c r="BU143" s="25"/>
      <c r="BV143" s="15"/>
      <c r="BW143" s="15"/>
      <c r="BX143" s="15"/>
      <c r="BY143" s="15"/>
      <c r="BZ143" s="15"/>
      <c r="CA143" s="15"/>
      <c r="CB143" s="15"/>
      <c r="CC143" s="15"/>
      <c r="CD143" s="15"/>
      <c r="CE143" s="15"/>
      <c r="CF143" s="15"/>
      <c r="CG143" s="15"/>
      <c r="CH143" s="15"/>
      <c r="CI143" s="15"/>
      <c r="CJ143" s="15"/>
      <c r="CK143" s="15"/>
      <c r="CL143" s="15"/>
    </row>
    <row r="144" spans="1:90" x14ac:dyDescent="0.3">
      <c r="A144" s="3">
        <v>144</v>
      </c>
      <c r="D144" s="6"/>
      <c r="E144" s="27"/>
      <c r="F144" s="7"/>
      <c r="G144" s="17"/>
      <c r="H144" s="17"/>
      <c r="I144" s="17"/>
      <c r="J144" s="17"/>
      <c r="L144" s="17"/>
      <c r="M144" s="25"/>
      <c r="O144" s="17"/>
      <c r="P144" s="25"/>
      <c r="R144" s="17"/>
      <c r="S144" s="25"/>
      <c r="U144" s="17"/>
      <c r="V144" s="25"/>
      <c r="X144" s="17"/>
      <c r="Y144" s="25"/>
      <c r="AA144" s="17"/>
      <c r="AB144" s="25"/>
      <c r="AD144" s="17"/>
      <c r="AE144" s="25"/>
      <c r="AG144" s="17"/>
      <c r="AH144" s="25"/>
      <c r="AJ144" s="17"/>
      <c r="AK144" s="25"/>
      <c r="AM144" s="17"/>
      <c r="AN144" s="25"/>
      <c r="AP144" s="17"/>
      <c r="AQ144" s="25"/>
      <c r="AS144" s="17"/>
      <c r="AT144" s="25"/>
      <c r="AV144" s="17"/>
      <c r="AW144" s="25"/>
      <c r="AY144" s="17"/>
      <c r="AZ144" s="25"/>
      <c r="BB144" s="17"/>
      <c r="BC144" s="25"/>
      <c r="BE144" s="17"/>
      <c r="BF144" s="25"/>
      <c r="BG144" s="7"/>
      <c r="BH144" s="17"/>
      <c r="BI144" s="25"/>
      <c r="BJ144" s="25"/>
      <c r="BK144" s="25"/>
      <c r="BL144" s="25"/>
      <c r="BM144" s="25"/>
      <c r="BN144" s="25"/>
      <c r="BO144" s="25"/>
      <c r="BP144" s="25"/>
      <c r="BQ144" s="25"/>
      <c r="BR144" s="25"/>
      <c r="BS144" s="25"/>
      <c r="BT144" s="25"/>
      <c r="BU144" s="25"/>
      <c r="BV144" s="15"/>
      <c r="BW144" s="15"/>
      <c r="BX144" s="15"/>
      <c r="BY144" s="15"/>
      <c r="BZ144" s="15"/>
      <c r="CA144" s="15"/>
      <c r="CB144" s="15"/>
      <c r="CC144" s="15"/>
      <c r="CD144" s="15"/>
      <c r="CE144" s="15"/>
      <c r="CF144" s="15"/>
      <c r="CG144" s="15"/>
      <c r="CH144" s="15"/>
      <c r="CI144" s="15"/>
      <c r="CJ144" s="15"/>
      <c r="CK144" s="15"/>
      <c r="CL144" s="15"/>
    </row>
    <row r="145" spans="1:90" x14ac:dyDescent="0.3">
      <c r="A145" s="3">
        <v>145</v>
      </c>
      <c r="D145" s="6"/>
      <c r="E145" s="27"/>
      <c r="F145" s="7"/>
      <c r="G145" s="17"/>
      <c r="H145" s="17"/>
      <c r="I145" s="17"/>
      <c r="J145" s="17"/>
      <c r="L145" s="17"/>
      <c r="M145" s="25"/>
      <c r="O145" s="17"/>
      <c r="P145" s="25"/>
      <c r="R145" s="17"/>
      <c r="S145" s="25"/>
      <c r="U145" s="17"/>
      <c r="V145" s="25"/>
      <c r="X145" s="17"/>
      <c r="Y145" s="25"/>
      <c r="AA145" s="17"/>
      <c r="AB145" s="25"/>
      <c r="AD145" s="17"/>
      <c r="AE145" s="25"/>
      <c r="AG145" s="17"/>
      <c r="AH145" s="25"/>
      <c r="AJ145" s="17"/>
      <c r="AK145" s="25"/>
      <c r="AM145" s="17"/>
      <c r="AN145" s="25"/>
      <c r="AP145" s="17"/>
      <c r="AQ145" s="25"/>
      <c r="AS145" s="17"/>
      <c r="AT145" s="25"/>
      <c r="AV145" s="17"/>
      <c r="AW145" s="25"/>
      <c r="AY145" s="17"/>
      <c r="AZ145" s="25"/>
      <c r="BB145" s="17"/>
      <c r="BC145" s="25"/>
      <c r="BE145" s="17"/>
      <c r="BF145" s="25"/>
      <c r="BG145" s="7"/>
      <c r="BH145" s="17"/>
      <c r="BI145" s="25"/>
      <c r="BJ145" s="25"/>
      <c r="BK145" s="25"/>
      <c r="BL145" s="25"/>
      <c r="BM145" s="25"/>
      <c r="BN145" s="25"/>
      <c r="BO145" s="25"/>
      <c r="BP145" s="25"/>
      <c r="BQ145" s="25"/>
      <c r="BR145" s="25"/>
      <c r="BS145" s="25"/>
      <c r="BT145" s="25"/>
      <c r="BU145" s="25"/>
      <c r="BV145" s="15"/>
      <c r="BW145" s="15"/>
      <c r="BX145" s="15"/>
      <c r="BY145" s="15"/>
      <c r="BZ145" s="15"/>
      <c r="CA145" s="15"/>
      <c r="CB145" s="15"/>
      <c r="CC145" s="15"/>
      <c r="CD145" s="15"/>
      <c r="CE145" s="15"/>
      <c r="CF145" s="15"/>
      <c r="CG145" s="15"/>
      <c r="CH145" s="15"/>
      <c r="CI145" s="15"/>
      <c r="CJ145" s="15"/>
      <c r="CK145" s="15"/>
      <c r="CL145" s="15"/>
    </row>
    <row r="146" spans="1:90" x14ac:dyDescent="0.3">
      <c r="A146" s="3">
        <v>146</v>
      </c>
      <c r="D146" s="6"/>
      <c r="E146" s="27"/>
      <c r="F146" s="7"/>
      <c r="G146" s="17"/>
      <c r="H146" s="17"/>
      <c r="I146" s="17"/>
      <c r="J146" s="17"/>
      <c r="L146" s="17"/>
      <c r="M146" s="25"/>
      <c r="O146" s="17"/>
      <c r="P146" s="25"/>
      <c r="R146" s="17"/>
      <c r="S146" s="25"/>
      <c r="U146" s="17"/>
      <c r="V146" s="25"/>
      <c r="X146" s="17"/>
      <c r="Y146" s="25"/>
      <c r="AA146" s="17"/>
      <c r="AB146" s="25"/>
      <c r="AD146" s="17"/>
      <c r="AE146" s="25"/>
      <c r="AG146" s="17"/>
      <c r="AH146" s="25"/>
      <c r="AJ146" s="17"/>
      <c r="AK146" s="25"/>
      <c r="AM146" s="17"/>
      <c r="AN146" s="25"/>
      <c r="AP146" s="17"/>
      <c r="AQ146" s="25"/>
      <c r="AS146" s="17"/>
      <c r="AT146" s="25"/>
      <c r="AV146" s="17"/>
      <c r="AW146" s="25"/>
      <c r="AY146" s="17"/>
      <c r="AZ146" s="25"/>
      <c r="BB146" s="17"/>
      <c r="BC146" s="25"/>
      <c r="BE146" s="17"/>
      <c r="BF146" s="25"/>
      <c r="BG146" s="7"/>
      <c r="BH146" s="17"/>
      <c r="BI146" s="25"/>
      <c r="BJ146" s="25"/>
      <c r="BK146" s="25"/>
      <c r="BL146" s="25"/>
      <c r="BM146" s="25"/>
      <c r="BN146" s="25"/>
      <c r="BO146" s="25"/>
      <c r="BP146" s="25"/>
      <c r="BQ146" s="25"/>
      <c r="BR146" s="25"/>
      <c r="BS146" s="25"/>
      <c r="BT146" s="25"/>
      <c r="BU146" s="25"/>
      <c r="BV146" s="15"/>
      <c r="BW146" s="15"/>
      <c r="BX146" s="15"/>
      <c r="BY146" s="15"/>
      <c r="BZ146" s="15"/>
      <c r="CA146" s="15"/>
      <c r="CB146" s="15"/>
      <c r="CC146" s="15"/>
      <c r="CD146" s="15"/>
      <c r="CE146" s="15"/>
      <c r="CF146" s="15"/>
      <c r="CG146" s="15"/>
      <c r="CH146" s="15"/>
      <c r="CI146" s="15"/>
      <c r="CJ146" s="15"/>
      <c r="CK146" s="15"/>
      <c r="CL146" s="15"/>
    </row>
    <row r="147" spans="1:90" x14ac:dyDescent="0.3">
      <c r="A147" s="3">
        <v>147</v>
      </c>
      <c r="D147" s="6"/>
      <c r="E147" s="27"/>
      <c r="F147" s="7"/>
      <c r="G147" s="17"/>
      <c r="H147" s="17"/>
      <c r="I147" s="17"/>
      <c r="J147" s="17"/>
      <c r="L147" s="17"/>
      <c r="M147" s="25"/>
      <c r="O147" s="17"/>
      <c r="P147" s="25"/>
      <c r="R147" s="17"/>
      <c r="S147" s="25"/>
      <c r="U147" s="17"/>
      <c r="V147" s="25"/>
      <c r="X147" s="17"/>
      <c r="Y147" s="25"/>
      <c r="AA147" s="17"/>
      <c r="AB147" s="25"/>
      <c r="AD147" s="17"/>
      <c r="AE147" s="25"/>
      <c r="AG147" s="17"/>
      <c r="AH147" s="25"/>
      <c r="AJ147" s="17"/>
      <c r="AK147" s="25"/>
      <c r="AM147" s="17"/>
      <c r="AN147" s="25"/>
      <c r="AP147" s="17"/>
      <c r="AQ147" s="25"/>
      <c r="AS147" s="17"/>
      <c r="AT147" s="25"/>
      <c r="AV147" s="17"/>
      <c r="AW147" s="25"/>
      <c r="AY147" s="17"/>
      <c r="AZ147" s="25"/>
      <c r="BB147" s="17"/>
      <c r="BC147" s="25"/>
      <c r="BE147" s="17"/>
      <c r="BF147" s="25"/>
      <c r="BG147" s="7"/>
      <c r="BH147" s="17"/>
      <c r="BI147" s="25"/>
      <c r="BJ147" s="25"/>
      <c r="BK147" s="25"/>
      <c r="BL147" s="25"/>
      <c r="BM147" s="25"/>
      <c r="BN147" s="25"/>
      <c r="BO147" s="25"/>
      <c r="BP147" s="25"/>
      <c r="BQ147" s="25"/>
      <c r="BR147" s="25"/>
      <c r="BS147" s="25"/>
      <c r="BT147" s="25"/>
      <c r="BU147" s="25"/>
      <c r="BV147" s="15"/>
      <c r="BW147" s="15"/>
      <c r="BX147" s="15"/>
      <c r="BY147" s="15"/>
      <c r="BZ147" s="15"/>
      <c r="CA147" s="15"/>
      <c r="CB147" s="15"/>
      <c r="CC147" s="15"/>
      <c r="CD147" s="15"/>
      <c r="CE147" s="15"/>
      <c r="CF147" s="15"/>
      <c r="CG147" s="15"/>
      <c r="CH147" s="15"/>
      <c r="CI147" s="15"/>
      <c r="CJ147" s="15"/>
      <c r="CK147" s="15"/>
      <c r="CL147" s="15"/>
    </row>
    <row r="148" spans="1:90" x14ac:dyDescent="0.3">
      <c r="A148" s="3">
        <v>148</v>
      </c>
      <c r="D148" s="6"/>
      <c r="E148" s="27"/>
      <c r="F148" s="7"/>
      <c r="G148" s="17"/>
      <c r="H148" s="17"/>
      <c r="I148" s="17"/>
      <c r="J148" s="17"/>
      <c r="L148" s="17"/>
      <c r="M148" s="25"/>
      <c r="O148" s="17"/>
      <c r="P148" s="25"/>
      <c r="R148" s="17"/>
      <c r="S148" s="25"/>
      <c r="U148" s="17"/>
      <c r="V148" s="25"/>
      <c r="X148" s="17"/>
      <c r="Y148" s="25"/>
      <c r="AA148" s="17"/>
      <c r="AB148" s="25"/>
      <c r="AD148" s="17"/>
      <c r="AE148" s="25"/>
      <c r="AG148" s="17"/>
      <c r="AH148" s="25"/>
      <c r="AJ148" s="17"/>
      <c r="AK148" s="25"/>
      <c r="AM148" s="17"/>
      <c r="AN148" s="25"/>
      <c r="AP148" s="17"/>
      <c r="AQ148" s="25"/>
      <c r="AS148" s="17"/>
      <c r="AT148" s="25"/>
      <c r="AV148" s="17"/>
      <c r="AW148" s="25"/>
      <c r="AY148" s="17"/>
      <c r="AZ148" s="25"/>
      <c r="BB148" s="17"/>
      <c r="BC148" s="25"/>
      <c r="BE148" s="17"/>
      <c r="BF148" s="25"/>
      <c r="BG148" s="7"/>
      <c r="BH148" s="17"/>
      <c r="BI148" s="25"/>
      <c r="BJ148" s="25"/>
      <c r="BK148" s="25"/>
      <c r="BL148" s="25"/>
      <c r="BM148" s="25"/>
      <c r="BN148" s="25"/>
      <c r="BO148" s="25"/>
      <c r="BP148" s="25"/>
      <c r="BQ148" s="25"/>
      <c r="BR148" s="25"/>
      <c r="BS148" s="25"/>
      <c r="BT148" s="25"/>
      <c r="BU148" s="25"/>
      <c r="BV148" s="15"/>
      <c r="BW148" s="15"/>
      <c r="BX148" s="15"/>
      <c r="BY148" s="15"/>
      <c r="BZ148" s="15"/>
      <c r="CA148" s="15"/>
      <c r="CB148" s="15"/>
      <c r="CC148" s="15"/>
      <c r="CD148" s="15"/>
      <c r="CE148" s="15"/>
      <c r="CF148" s="15"/>
      <c r="CG148" s="15"/>
      <c r="CH148" s="15"/>
      <c r="CI148" s="15"/>
      <c r="CJ148" s="15"/>
      <c r="CK148" s="15"/>
      <c r="CL148" s="15"/>
    </row>
    <row r="149" spans="1:90" x14ac:dyDescent="0.3">
      <c r="A149" s="3">
        <v>149</v>
      </c>
      <c r="D149" s="6"/>
      <c r="E149" s="27"/>
      <c r="F149" s="7"/>
      <c r="G149" s="17"/>
      <c r="H149" s="17"/>
      <c r="I149" s="17"/>
      <c r="J149" s="17"/>
      <c r="L149" s="17"/>
      <c r="M149" s="25"/>
      <c r="O149" s="17"/>
      <c r="P149" s="25"/>
      <c r="R149" s="17"/>
      <c r="S149" s="25"/>
      <c r="U149" s="17"/>
      <c r="V149" s="25"/>
      <c r="X149" s="17"/>
      <c r="Y149" s="25"/>
      <c r="AA149" s="17"/>
      <c r="AB149" s="25"/>
      <c r="AD149" s="17"/>
      <c r="AE149" s="25"/>
      <c r="AG149" s="17"/>
      <c r="AH149" s="25"/>
      <c r="AJ149" s="17"/>
      <c r="AK149" s="25"/>
      <c r="AM149" s="17"/>
      <c r="AN149" s="25"/>
      <c r="AP149" s="17"/>
      <c r="AQ149" s="25"/>
      <c r="AS149" s="17"/>
      <c r="AT149" s="25"/>
      <c r="AV149" s="17"/>
      <c r="AW149" s="25"/>
      <c r="AY149" s="17"/>
      <c r="AZ149" s="25"/>
      <c r="BB149" s="17"/>
      <c r="BC149" s="25"/>
      <c r="BE149" s="17"/>
      <c r="BF149" s="25"/>
      <c r="BG149" s="7"/>
      <c r="BH149" s="17"/>
      <c r="BI149" s="25"/>
      <c r="BJ149" s="25"/>
      <c r="BK149" s="25"/>
      <c r="BL149" s="25"/>
      <c r="BM149" s="25"/>
      <c r="BN149" s="25"/>
      <c r="BO149" s="25"/>
      <c r="BP149" s="25"/>
      <c r="BQ149" s="25"/>
      <c r="BR149" s="25"/>
      <c r="BS149" s="25"/>
      <c r="BT149" s="25"/>
      <c r="BU149" s="25"/>
      <c r="BV149" s="15"/>
      <c r="BW149" s="15"/>
      <c r="BX149" s="15"/>
      <c r="BY149" s="15"/>
      <c r="BZ149" s="15"/>
      <c r="CA149" s="15"/>
      <c r="CB149" s="15"/>
      <c r="CC149" s="15"/>
      <c r="CD149" s="15"/>
      <c r="CE149" s="15"/>
      <c r="CF149" s="15"/>
      <c r="CG149" s="15"/>
      <c r="CH149" s="15"/>
      <c r="CI149" s="15"/>
      <c r="CJ149" s="15"/>
      <c r="CK149" s="15"/>
      <c r="CL149" s="15"/>
    </row>
    <row r="150" spans="1:90" x14ac:dyDescent="0.3">
      <c r="A150" s="3">
        <v>150</v>
      </c>
      <c r="B150" s="4" t="s">
        <v>7</v>
      </c>
      <c r="D150" s="6"/>
      <c r="E150" s="27"/>
      <c r="F150" s="7"/>
      <c r="I150" s="17"/>
      <c r="J150" s="17"/>
      <c r="M150" s="25"/>
      <c r="P150" s="25"/>
      <c r="S150" s="25"/>
      <c r="V150" s="25"/>
      <c r="Y150" s="25"/>
      <c r="AB150" s="25"/>
      <c r="AE150" s="25"/>
      <c r="AH150" s="25"/>
      <c r="AK150" s="25"/>
      <c r="AN150" s="25"/>
      <c r="AQ150" s="25"/>
      <c r="AT150" s="25"/>
      <c r="AW150" s="25"/>
      <c r="AZ150" s="25"/>
      <c r="BC150" s="25"/>
      <c r="BF150" s="25"/>
      <c r="BI150" s="25"/>
      <c r="BJ150" s="25"/>
      <c r="BK150" s="25"/>
      <c r="BL150" s="25"/>
      <c r="BM150" s="25"/>
      <c r="BN150" s="25"/>
      <c r="BO150" s="25"/>
      <c r="BP150" s="25"/>
      <c r="BQ150" s="25"/>
      <c r="BR150" s="25"/>
      <c r="BS150" s="25"/>
      <c r="BT150" s="25"/>
      <c r="BU150" s="25"/>
      <c r="BV150" s="15"/>
      <c r="BW150" s="15"/>
      <c r="BX150" s="15"/>
      <c r="BY150" s="15"/>
      <c r="BZ150" s="15"/>
      <c r="CA150" s="15"/>
      <c r="CB150" s="15"/>
      <c r="CC150" s="15"/>
      <c r="CD150" s="15"/>
      <c r="CE150" s="15"/>
      <c r="CF150" s="15"/>
      <c r="CG150" s="15"/>
      <c r="CH150" s="15"/>
      <c r="CI150" s="15"/>
      <c r="CJ150" s="15"/>
      <c r="CK150" s="15"/>
      <c r="CL150" s="15"/>
    </row>
    <row r="151" spans="1:90" x14ac:dyDescent="0.3">
      <c r="A151" s="3">
        <v>151</v>
      </c>
      <c r="B151" s="3" t="s">
        <v>8</v>
      </c>
      <c r="C151" s="3" t="s">
        <v>14</v>
      </c>
      <c r="D151" s="6">
        <v>40603</v>
      </c>
      <c r="E151" s="27"/>
      <c r="F151" s="7">
        <v>370018</v>
      </c>
      <c r="G151" s="15">
        <f>F151/F$2</f>
        <v>0.77632777062099001</v>
      </c>
      <c r="I151" s="17">
        <f t="shared" si="18"/>
        <v>0.89519668737060043</v>
      </c>
      <c r="J151" s="17">
        <f t="shared" si="19"/>
        <v>0.71243501939103882</v>
      </c>
      <c r="K151" s="3">
        <v>17862</v>
      </c>
      <c r="L151" s="15">
        <f>K151/K$2</f>
        <v>0.7140230252638311</v>
      </c>
      <c r="M151" s="25">
        <f t="shared" si="20"/>
        <v>0.91974427849293483</v>
      </c>
      <c r="N151" s="3">
        <v>17709</v>
      </c>
      <c r="O151" s="15">
        <f>N151/N$2</f>
        <v>0.74674256799493988</v>
      </c>
      <c r="P151" s="25">
        <f t="shared" si="21"/>
        <v>0.96189083561652733</v>
      </c>
      <c r="Q151" s="3">
        <v>16348</v>
      </c>
      <c r="R151" s="15">
        <f>Q151/Q$2</f>
        <v>0.7357004635254939</v>
      </c>
      <c r="S151" s="25">
        <f t="shared" si="22"/>
        <v>0.94766732734164838</v>
      </c>
      <c r="T151" s="3">
        <v>24457</v>
      </c>
      <c r="U151" s="15">
        <f>T151/T$2</f>
        <v>0.73641263436813109</v>
      </c>
      <c r="V151" s="25">
        <f t="shared" si="23"/>
        <v>0.94858468579459609</v>
      </c>
      <c r="W151" s="3">
        <v>23556</v>
      </c>
      <c r="X151" s="15">
        <f>W151/W$2</f>
        <v>0.75713551041398819</v>
      </c>
      <c r="Y151" s="25">
        <f t="shared" si="24"/>
        <v>0.97527814805381774</v>
      </c>
      <c r="Z151" s="3">
        <v>16462</v>
      </c>
      <c r="AA151" s="15">
        <f>Z151/Z$2</f>
        <v>0.71676753602995602</v>
      </c>
      <c r="AB151" s="25">
        <f t="shared" si="25"/>
        <v>0.92327952593607288</v>
      </c>
      <c r="AC151" s="3">
        <v>29916</v>
      </c>
      <c r="AD151" s="15">
        <f>AC151/AC$2</f>
        <v>0.80208054051155553</v>
      </c>
      <c r="AE151" s="25">
        <f t="shared" si="26"/>
        <v>1.0331725475567695</v>
      </c>
      <c r="AF151" s="3">
        <v>17268</v>
      </c>
      <c r="AG151" s="15">
        <f>AF151/AF$2</f>
        <v>0.71243501939103882</v>
      </c>
      <c r="AH151" s="25">
        <f t="shared" si="27"/>
        <v>0.9176987431753949</v>
      </c>
      <c r="AI151" s="3">
        <v>19782</v>
      </c>
      <c r="AJ151" s="15">
        <f>AI151/AI$2</f>
        <v>0.82445611402850716</v>
      </c>
      <c r="AK151" s="25">
        <f t="shared" si="28"/>
        <v>1.0619948753978219</v>
      </c>
      <c r="AL151" s="3">
        <v>27883</v>
      </c>
      <c r="AM151" s="15">
        <f>AL151/AL$2</f>
        <v>0.81612761598126737</v>
      </c>
      <c r="AN151" s="25">
        <f t="shared" si="29"/>
        <v>1.0512668061950703</v>
      </c>
      <c r="AO151" s="3">
        <v>21619</v>
      </c>
      <c r="AP151" s="15">
        <f>AO151/AO$2</f>
        <v>0.89519668737060043</v>
      </c>
      <c r="AQ151" s="25">
        <f t="shared" si="30"/>
        <v>1.1531169194868893</v>
      </c>
      <c r="AR151" s="3">
        <v>27309</v>
      </c>
      <c r="AS151" s="15">
        <f>AR151/AR$2</f>
        <v>0.85696802334703615</v>
      </c>
      <c r="AT151" s="25">
        <f t="shared" si="31"/>
        <v>1.1038739766600665</v>
      </c>
      <c r="AU151" s="3">
        <v>20365</v>
      </c>
      <c r="AV151" s="15">
        <f>AU151/AU$2</f>
        <v>0.8168545184709799</v>
      </c>
      <c r="AW151" s="25">
        <f t="shared" si="32"/>
        <v>1.0522031407140984</v>
      </c>
      <c r="AX151" s="3">
        <v>19688</v>
      </c>
      <c r="AY151" s="15">
        <f>AX151/AX$2</f>
        <v>0.7647013128252933</v>
      </c>
      <c r="AZ151" s="25">
        <f t="shared" si="33"/>
        <v>0.98502377702346444</v>
      </c>
      <c r="BA151" s="3">
        <v>27194</v>
      </c>
      <c r="BB151" s="15">
        <f>BA151/BA$2</f>
        <v>0.8185293320892153</v>
      </c>
      <c r="BC151" s="25">
        <f t="shared" si="34"/>
        <v>1.0543604944525788</v>
      </c>
      <c r="BD151" s="3">
        <v>24165</v>
      </c>
      <c r="BE151" s="15">
        <f>BD151/BD$2</f>
        <v>0.72367632965979878</v>
      </c>
      <c r="BF151" s="25">
        <f t="shared" si="35"/>
        <v>0.93217885157054869</v>
      </c>
      <c r="BG151" s="7">
        <v>18435</v>
      </c>
      <c r="BH151" s="15">
        <f>BG151/BG$2</f>
        <v>0.72635933806146569</v>
      </c>
      <c r="BI151" s="25">
        <f t="shared" si="36"/>
        <v>0.93563487685162383</v>
      </c>
      <c r="BJ151" s="7">
        <f>K151+T151+W151+Z151+Q151</f>
        <v>98685</v>
      </c>
      <c r="BK151" s="15">
        <f>BJ151/BJ$2</f>
        <v>0.73357021267106226</v>
      </c>
      <c r="BL151" s="25">
        <f t="shared" ref="BL151" si="176">BK151/$G151</f>
        <v>0.94492331774280636</v>
      </c>
      <c r="BM151" s="7">
        <f>BG151+AU151+AR151+AX151</f>
        <v>85797</v>
      </c>
      <c r="BN151" s="15">
        <f>BM151/BM$2</f>
        <v>0.79497609428857341</v>
      </c>
      <c r="BO151" s="25">
        <f t="shared" ref="BO151" si="177">BN151/$G151</f>
        <v>1.024021198742725</v>
      </c>
      <c r="BP151" s="7">
        <f>BA151+AO151+AL151+BD151</f>
        <v>100861</v>
      </c>
      <c r="BQ151" s="15">
        <f>BP151/BP$2</f>
        <v>0.80734011046185861</v>
      </c>
      <c r="BR151" s="25">
        <f t="shared" ref="BR151" si="178">BQ151/$G151</f>
        <v>1.0399474822549006</v>
      </c>
      <c r="BS151" s="7">
        <f>AI151+AF151+AC151+N151</f>
        <v>84675</v>
      </c>
      <c r="BT151" s="15">
        <f>BS151/BS$2</f>
        <v>0.77509268158725797</v>
      </c>
      <c r="BU151" s="25">
        <f t="shared" ref="BU151" si="179">BT151/$G151</f>
        <v>0.99840906240833804</v>
      </c>
      <c r="BV151" s="15">
        <f t="shared" si="49"/>
        <v>0.7140230252638311</v>
      </c>
      <c r="BW151" s="15">
        <f t="shared" si="50"/>
        <v>0.74674256799493988</v>
      </c>
      <c r="BX151" s="15">
        <f t="shared" si="51"/>
        <v>0.7357004635254939</v>
      </c>
      <c r="BY151" s="15">
        <f t="shared" si="52"/>
        <v>0.73641263436813109</v>
      </c>
      <c r="BZ151" s="15">
        <f t="shared" si="53"/>
        <v>0.75713551041398819</v>
      </c>
      <c r="CA151" s="15">
        <f t="shared" ref="CA151:CA189" si="180">AA151</f>
        <v>0.71676753602995602</v>
      </c>
      <c r="CB151" s="15">
        <f t="shared" si="54"/>
        <v>0.80208054051155553</v>
      </c>
      <c r="CC151" s="15">
        <f t="shared" si="55"/>
        <v>0.71243501939103882</v>
      </c>
      <c r="CD151" s="15">
        <f t="shared" si="56"/>
        <v>0.82445611402850716</v>
      </c>
      <c r="CE151" s="15">
        <f t="shared" si="57"/>
        <v>0.81612761598126737</v>
      </c>
      <c r="CF151" s="15">
        <f t="shared" si="58"/>
        <v>0.89519668737060043</v>
      </c>
      <c r="CG151" s="15">
        <f t="shared" si="59"/>
        <v>0.85696802334703615</v>
      </c>
      <c r="CH151" s="15">
        <f t="shared" ref="CH151:CH189" si="181">AV151</f>
        <v>0.8168545184709799</v>
      </c>
      <c r="CI151" s="15">
        <f t="shared" si="60"/>
        <v>0.7647013128252933</v>
      </c>
      <c r="CJ151" s="15">
        <f t="shared" si="61"/>
        <v>0.8185293320892153</v>
      </c>
      <c r="CK151" s="15">
        <f t="shared" si="62"/>
        <v>0.72367632965979878</v>
      </c>
      <c r="CL151" s="15">
        <f t="shared" si="63"/>
        <v>0.72635933806146569</v>
      </c>
    </row>
    <row r="152" spans="1:90" x14ac:dyDescent="0.3">
      <c r="A152" s="3">
        <v>152</v>
      </c>
      <c r="B152" s="3" t="s">
        <v>57</v>
      </c>
      <c r="C152" s="3" t="s">
        <v>14</v>
      </c>
      <c r="D152" s="6">
        <v>40603</v>
      </c>
      <c r="E152" s="27"/>
      <c r="F152" s="7">
        <v>255445</v>
      </c>
      <c r="G152" s="15">
        <f>F152/F$151</f>
        <v>0.69035830689317812</v>
      </c>
      <c r="I152" s="17">
        <f t="shared" ref="I152:I258" si="182">LARGE(BV152:CL152,1)</f>
        <v>0.79252261159324766</v>
      </c>
      <c r="J152" s="17">
        <f t="shared" ref="J152:J258" si="183">SMALL(BV152:CL152,1)</f>
        <v>0.53699345443847912</v>
      </c>
      <c r="K152" s="7">
        <v>12734</v>
      </c>
      <c r="L152" s="15">
        <f>K152/K$151</f>
        <v>0.71291008845593995</v>
      </c>
      <c r="M152" s="25">
        <f t="shared" ref="M152:M258" si="184">L152/$G152</f>
        <v>1.0326667780159722</v>
      </c>
      <c r="N152" s="3">
        <v>11546</v>
      </c>
      <c r="O152" s="15">
        <f>N152/N$151</f>
        <v>0.65198486645208653</v>
      </c>
      <c r="P152" s="25">
        <f t="shared" ref="P152:P258" si="185">O152/$G152</f>
        <v>0.94441518258281887</v>
      </c>
      <c r="Q152" s="3">
        <v>11953</v>
      </c>
      <c r="R152" s="15">
        <f>Q152/Q$151</f>
        <v>0.73115977489601169</v>
      </c>
      <c r="S152" s="25">
        <f t="shared" ref="S152:S258" si="186">R152/$G152</f>
        <v>1.0591018715867309</v>
      </c>
      <c r="T152" s="3">
        <v>17314</v>
      </c>
      <c r="U152" s="15">
        <f>T152/T$151</f>
        <v>0.70793637813304988</v>
      </c>
      <c r="V152" s="25">
        <f t="shared" ref="V152:V258" si="187">U152/$G152</f>
        <v>1.0254622433949965</v>
      </c>
      <c r="W152" s="3">
        <v>17347</v>
      </c>
      <c r="X152" s="15">
        <f>W152/W$151</f>
        <v>0.73641535065376129</v>
      </c>
      <c r="Y152" s="25">
        <f t="shared" ref="Y152:Y258" si="188">X152/$G152</f>
        <v>1.066714694819642</v>
      </c>
      <c r="Z152" s="3">
        <v>11977</v>
      </c>
      <c r="AA152" s="15">
        <f>Z152/Z$151</f>
        <v>0.72755436763455228</v>
      </c>
      <c r="AB152" s="25">
        <f t="shared" ref="AB152:AB258" si="189">AA152/$G152</f>
        <v>1.0538793556476023</v>
      </c>
      <c r="AC152" s="3">
        <v>20272</v>
      </c>
      <c r="AD152" s="15">
        <f>AC152/AC$151</f>
        <v>0.67763069929134911</v>
      </c>
      <c r="AE152" s="25">
        <f t="shared" ref="AE152:AE258" si="190">AD152/$G152</f>
        <v>0.98156376554791225</v>
      </c>
      <c r="AF152" s="3">
        <v>12058</v>
      </c>
      <c r="AG152" s="15">
        <f>AF152/AF$151</f>
        <v>0.69828584665276816</v>
      </c>
      <c r="AH152" s="25">
        <f t="shared" ref="AH152:AH258" si="191">AG152/$G152</f>
        <v>1.0114832249868426</v>
      </c>
      <c r="AI152" s="3">
        <v>14338</v>
      </c>
      <c r="AJ152" s="15">
        <f>AI152/AI$151</f>
        <v>0.72480032352643819</v>
      </c>
      <c r="AK152" s="25">
        <f t="shared" ref="AK152:AK258" si="192">AJ152/$G152</f>
        <v>1.0498900589583104</v>
      </c>
      <c r="AL152" s="3">
        <v>17731</v>
      </c>
      <c r="AM152" s="15">
        <f>AL152/AL$151</f>
        <v>0.63590718358856646</v>
      </c>
      <c r="AN152" s="25">
        <f t="shared" ref="AN152:AN258" si="193">AM152/$G152</f>
        <v>0.92112628650814932</v>
      </c>
      <c r="AO152" s="3">
        <v>13913</v>
      </c>
      <c r="AP152" s="15">
        <f>AO152/AO$151</f>
        <v>0.64355428095656597</v>
      </c>
      <c r="AQ152" s="25">
        <f t="shared" ref="AQ152:AQ258" si="194">AP152/$G152</f>
        <v>0.93220328419419696</v>
      </c>
      <c r="AR152" s="3">
        <v>21643</v>
      </c>
      <c r="AS152" s="15">
        <f>AR152/AR$151</f>
        <v>0.79252261159324766</v>
      </c>
      <c r="AT152" s="25">
        <f t="shared" ref="AT152:AT258" si="195">AS152/$G152</f>
        <v>1.1479873620407928</v>
      </c>
      <c r="AU152" s="3">
        <v>15594</v>
      </c>
      <c r="AV152" s="15">
        <f>AU152/AU$151</f>
        <v>0.76572550945249207</v>
      </c>
      <c r="AW152" s="25">
        <f t="shared" ref="AW152:AW258" si="196">AV152/$G152</f>
        <v>1.1091711388228083</v>
      </c>
      <c r="AX152" s="3">
        <v>13866</v>
      </c>
      <c r="AY152" s="15">
        <f>AX152/AX$151</f>
        <v>0.70428687525396183</v>
      </c>
      <c r="AZ152" s="25">
        <f t="shared" ref="AZ152:AZ258" si="197">AY152/$G152</f>
        <v>1.0201758539322376</v>
      </c>
      <c r="BA152" s="3">
        <v>14603</v>
      </c>
      <c r="BB152" s="15">
        <f>BA152/BA$151</f>
        <v>0.53699345443847912</v>
      </c>
      <c r="BC152" s="25">
        <f t="shared" ref="BC152:BC258" si="198">BB152/$G152</f>
        <v>0.77784745845257175</v>
      </c>
      <c r="BD152" s="3">
        <v>16259</v>
      </c>
      <c r="BE152" s="15">
        <f>BD152/BD$151</f>
        <v>0.67283260914545828</v>
      </c>
      <c r="BF152" s="25">
        <f t="shared" ref="BF152:BF258" si="199">BE152/$G152</f>
        <v>0.97461362082164149</v>
      </c>
      <c r="BG152" s="3">
        <v>12297</v>
      </c>
      <c r="BH152" s="15">
        <f>BG152/BG$151</f>
        <v>0.66704637917005694</v>
      </c>
      <c r="BI152" s="25">
        <f t="shared" ref="BI152:BI258" si="200">BH152/$G152</f>
        <v>0.96623213266161456</v>
      </c>
      <c r="BJ152" s="7">
        <f t="shared" ref="BJ152:BJ189" si="201">K152+T152+W152+Z152+Q152</f>
        <v>71325</v>
      </c>
      <c r="BK152" s="15">
        <f>BJ152/BJ$151</f>
        <v>0.72275421796625627</v>
      </c>
      <c r="BL152" s="25">
        <f t="shared" ref="BL152:BL189" si="202">BK152/$G152</f>
        <v>1.0469262276554179</v>
      </c>
      <c r="BM152" s="7">
        <f t="shared" ref="BM152:BM189" si="203">BG152+AU152+AR152+AX152</f>
        <v>63400</v>
      </c>
      <c r="BN152" s="15">
        <f>BM152/BM$151</f>
        <v>0.73895357646537763</v>
      </c>
      <c r="BO152" s="25">
        <f t="shared" ref="BO152:BO189" si="204">BN152/$G152</f>
        <v>1.0703913737069275</v>
      </c>
      <c r="BP152" s="7">
        <f t="shared" ref="BP152:BP189" si="205">BA152+AO152+AL152+BD152</f>
        <v>62506</v>
      </c>
      <c r="BQ152" s="15">
        <f>BP152/BP$151</f>
        <v>0.61972417485450271</v>
      </c>
      <c r="BR152" s="25">
        <f t="shared" ref="BR152:BR189" si="206">BQ152/$G152</f>
        <v>0.89768482347007539</v>
      </c>
      <c r="BS152" s="7">
        <f t="shared" ref="BS152:BS189" si="207">AI152+AF152+AC152+N152</f>
        <v>58214</v>
      </c>
      <c r="BT152" s="15">
        <f>BS152/BS$151</f>
        <v>0.68749926188367283</v>
      </c>
      <c r="BU152" s="25">
        <f t="shared" ref="BU152:BU189" si="208">BT152/$G152</f>
        <v>0.99585860707264917</v>
      </c>
      <c r="BV152" s="15">
        <f t="shared" ref="BV152:BV258" si="209">L152</f>
        <v>0.71291008845593995</v>
      </c>
      <c r="BW152" s="15">
        <f t="shared" ref="BW152:BW258" si="210">O152</f>
        <v>0.65198486645208653</v>
      </c>
      <c r="BX152" s="15">
        <f t="shared" ref="BX152:BX258" si="211">R152</f>
        <v>0.73115977489601169</v>
      </c>
      <c r="BY152" s="15">
        <f t="shared" ref="BY152:BY258" si="212">U152</f>
        <v>0.70793637813304988</v>
      </c>
      <c r="BZ152" s="15">
        <f t="shared" ref="BZ152:BZ258" si="213">X152</f>
        <v>0.73641535065376129</v>
      </c>
      <c r="CA152" s="15">
        <f t="shared" si="180"/>
        <v>0.72755436763455228</v>
      </c>
      <c r="CB152" s="15">
        <f t="shared" ref="CB152:CB258" si="214">AD152</f>
        <v>0.67763069929134911</v>
      </c>
      <c r="CC152" s="15">
        <f t="shared" ref="CC152:CC258" si="215">AG152</f>
        <v>0.69828584665276816</v>
      </c>
      <c r="CD152" s="15">
        <f t="shared" ref="CD152:CD258" si="216">AJ152</f>
        <v>0.72480032352643819</v>
      </c>
      <c r="CE152" s="15">
        <f t="shared" ref="CE152:CE258" si="217">AM152</f>
        <v>0.63590718358856646</v>
      </c>
      <c r="CF152" s="15">
        <f t="shared" ref="CF152:CF258" si="218">AP152</f>
        <v>0.64355428095656597</v>
      </c>
      <c r="CG152" s="15">
        <f t="shared" ref="CG152:CG258" si="219">AS152</f>
        <v>0.79252261159324766</v>
      </c>
      <c r="CH152" s="15">
        <f t="shared" si="181"/>
        <v>0.76572550945249207</v>
      </c>
      <c r="CI152" s="15">
        <f t="shared" ref="CI152:CI258" si="220">AY152</f>
        <v>0.70428687525396183</v>
      </c>
      <c r="CJ152" s="15">
        <f t="shared" ref="CJ152:CJ258" si="221">BB152</f>
        <v>0.53699345443847912</v>
      </c>
      <c r="CK152" s="15">
        <f t="shared" ref="CK152:CK258" si="222">BE152</f>
        <v>0.67283260914545828</v>
      </c>
      <c r="CL152" s="15">
        <f t="shared" ref="CL152:CL258" si="223">BH152</f>
        <v>0.66704637917005694</v>
      </c>
    </row>
    <row r="153" spans="1:90" x14ac:dyDescent="0.3">
      <c r="A153" s="3">
        <v>153</v>
      </c>
      <c r="B153" s="3" t="s">
        <v>59</v>
      </c>
      <c r="C153" s="3" t="s">
        <v>14</v>
      </c>
      <c r="D153" s="6">
        <v>40603</v>
      </c>
      <c r="E153" s="27"/>
      <c r="F153" s="7">
        <v>42272</v>
      </c>
      <c r="G153" s="15">
        <f t="shared" ref="G153:L163" si="224">F153/F$151</f>
        <v>0.11424309087666006</v>
      </c>
      <c r="I153" s="17">
        <f t="shared" si="182"/>
        <v>0.14877229557563124</v>
      </c>
      <c r="J153" s="17">
        <f t="shared" si="183"/>
        <v>5.9901012997825985E-2</v>
      </c>
      <c r="K153" s="7">
        <v>2553</v>
      </c>
      <c r="L153" s="15">
        <f t="shared" si="224"/>
        <v>0.14292912327846827</v>
      </c>
      <c r="M153" s="25">
        <f t="shared" si="184"/>
        <v>1.2510964311424175</v>
      </c>
      <c r="N153" s="3">
        <v>2437</v>
      </c>
      <c r="O153" s="15">
        <f t="shared" ref="O153" si="225">N153/N$151</f>
        <v>0.13761364278050708</v>
      </c>
      <c r="P153" s="25">
        <f t="shared" si="185"/>
        <v>1.2045686240148956</v>
      </c>
      <c r="Q153" s="3">
        <v>2419</v>
      </c>
      <c r="R153" s="15">
        <f t="shared" ref="R153" si="226">Q153/Q$151</f>
        <v>0.14796917054073894</v>
      </c>
      <c r="S153" s="25">
        <f t="shared" si="186"/>
        <v>1.2952132982859372</v>
      </c>
      <c r="T153" s="3">
        <v>3327</v>
      </c>
      <c r="U153" s="15">
        <f t="shared" ref="U153" si="227">T153/T$151</f>
        <v>0.13603467309972606</v>
      </c>
      <c r="V153" s="25">
        <f t="shared" si="187"/>
        <v>1.1907474846473891</v>
      </c>
      <c r="W153" s="3">
        <v>2619</v>
      </c>
      <c r="X153" s="15">
        <f t="shared" ref="X153" si="228">W153/W$151</f>
        <v>0.11118186449312277</v>
      </c>
      <c r="Y153" s="25">
        <f t="shared" si="188"/>
        <v>0.97320427554921229</v>
      </c>
      <c r="Z153" s="3">
        <v>2105</v>
      </c>
      <c r="AA153" s="15">
        <f t="shared" ref="AA153" si="229">Z153/Z$151</f>
        <v>0.12787024662859919</v>
      </c>
      <c r="AB153" s="25">
        <f t="shared" si="189"/>
        <v>1.1192820996645774</v>
      </c>
      <c r="AC153" s="3">
        <v>3351</v>
      </c>
      <c r="AD153" s="15">
        <f t="shared" ref="AD153" si="230">AC153/AC$151</f>
        <v>0.11201363818692339</v>
      </c>
      <c r="AE153" s="25">
        <f t="shared" si="190"/>
        <v>0.98048501075532313</v>
      </c>
      <c r="AF153" s="3">
        <v>2569</v>
      </c>
      <c r="AG153" s="15">
        <f t="shared" ref="AG153" si="231">AF153/AF$151</f>
        <v>0.14877229557563124</v>
      </c>
      <c r="AH153" s="25">
        <f t="shared" si="191"/>
        <v>1.3022432642009822</v>
      </c>
      <c r="AI153" s="3">
        <v>1931</v>
      </c>
      <c r="AJ153" s="15">
        <f t="shared" ref="AJ153" si="232">AI153/AI$151</f>
        <v>9.7613992518451112E-2</v>
      </c>
      <c r="AK153" s="25">
        <f t="shared" si="192"/>
        <v>0.85444110247190208</v>
      </c>
      <c r="AL153" s="3">
        <v>2311</v>
      </c>
      <c r="AM153" s="15">
        <f t="shared" ref="AM153" si="233">AL153/AL$151</f>
        <v>8.2882042821791055E-2</v>
      </c>
      <c r="AN153" s="25">
        <f t="shared" si="193"/>
        <v>0.72548844911131438</v>
      </c>
      <c r="AO153" s="3">
        <v>1295</v>
      </c>
      <c r="AP153" s="15">
        <f t="shared" ref="AP153" si="234">AO153/AO$151</f>
        <v>5.9901012997825985E-2</v>
      </c>
      <c r="AQ153" s="25">
        <f t="shared" si="194"/>
        <v>0.52432941491837559</v>
      </c>
      <c r="AR153" s="3">
        <v>2687</v>
      </c>
      <c r="AS153" s="15">
        <f t="shared" ref="AS153" si="235">AR153/AR$151</f>
        <v>9.8392471346442564E-2</v>
      </c>
      <c r="AT153" s="25">
        <f t="shared" si="195"/>
        <v>0.86125533361724038</v>
      </c>
      <c r="AU153" s="3">
        <v>2206</v>
      </c>
      <c r="AV153" s="15">
        <f t="shared" ref="AV153" si="236">AU153/AU$151</f>
        <v>0.10832310336361405</v>
      </c>
      <c r="AW153" s="25">
        <f t="shared" si="196"/>
        <v>0.94818078303363318</v>
      </c>
      <c r="AX153" s="3">
        <v>2569</v>
      </c>
      <c r="AY153" s="15">
        <f t="shared" ref="AY153" si="237">AX153/AX$151</f>
        <v>0.13048557496952459</v>
      </c>
      <c r="AZ153" s="25">
        <f t="shared" si="197"/>
        <v>1.1421747605761154</v>
      </c>
      <c r="BA153" s="3">
        <v>2041</v>
      </c>
      <c r="BB153" s="15">
        <f t="shared" ref="BB153" si="238">BA153/BA$151</f>
        <v>7.5053320585423258E-2</v>
      </c>
      <c r="BC153" s="25">
        <f t="shared" si="198"/>
        <v>0.65696157211338813</v>
      </c>
      <c r="BD153" s="3">
        <v>3328</v>
      </c>
      <c r="BE153" s="15">
        <f t="shared" ref="BE153" si="239">BD153/BD$151</f>
        <v>0.13771984274777571</v>
      </c>
      <c r="BF153" s="25">
        <f t="shared" si="199"/>
        <v>1.205498220425967</v>
      </c>
      <c r="BG153" s="3">
        <v>2524</v>
      </c>
      <c r="BH153" s="15">
        <f t="shared" ref="BH153" si="240">BG153/BG$151</f>
        <v>0.13691347979387036</v>
      </c>
      <c r="BI153" s="25">
        <f t="shared" si="200"/>
        <v>1.1984399121491371</v>
      </c>
      <c r="BJ153" s="7">
        <f t="shared" si="201"/>
        <v>13023</v>
      </c>
      <c r="BK153" s="15">
        <f t="shared" ref="BK153:BK164" si="241">BJ153/BJ$151</f>
        <v>0.13196534427724579</v>
      </c>
      <c r="BL153" s="25">
        <f t="shared" si="202"/>
        <v>1.155127572832559</v>
      </c>
      <c r="BM153" s="7">
        <f t="shared" si="203"/>
        <v>9986</v>
      </c>
      <c r="BN153" s="15">
        <f t="shared" ref="BN153" si="242">BM153/BM$151</f>
        <v>0.11639101600289055</v>
      </c>
      <c r="BO153" s="25">
        <f t="shared" si="204"/>
        <v>1.018801356911373</v>
      </c>
      <c r="BP153" s="7">
        <f t="shared" si="205"/>
        <v>8975</v>
      </c>
      <c r="BQ153" s="15">
        <f t="shared" ref="BQ153" si="243">BP153/BP$151</f>
        <v>8.8983849059596873E-2</v>
      </c>
      <c r="BR153" s="25">
        <f t="shared" si="206"/>
        <v>0.77889917347970083</v>
      </c>
      <c r="BS153" s="7">
        <f t="shared" si="207"/>
        <v>10288</v>
      </c>
      <c r="BT153" s="15">
        <f t="shared" ref="BT153" si="244">BS153/BS$151</f>
        <v>0.12149985237673458</v>
      </c>
      <c r="BU153" s="25">
        <f t="shared" si="208"/>
        <v>1.0635203533481874</v>
      </c>
      <c r="BV153" s="15">
        <f t="shared" si="209"/>
        <v>0.14292912327846827</v>
      </c>
      <c r="BW153" s="15">
        <f t="shared" si="210"/>
        <v>0.13761364278050708</v>
      </c>
      <c r="BX153" s="15">
        <f t="shared" si="211"/>
        <v>0.14796917054073894</v>
      </c>
      <c r="BY153" s="15">
        <f t="shared" si="212"/>
        <v>0.13603467309972606</v>
      </c>
      <c r="BZ153" s="15">
        <f t="shared" si="213"/>
        <v>0.11118186449312277</v>
      </c>
      <c r="CA153" s="15">
        <f t="shared" si="180"/>
        <v>0.12787024662859919</v>
      </c>
      <c r="CB153" s="15">
        <f t="shared" si="214"/>
        <v>0.11201363818692339</v>
      </c>
      <c r="CC153" s="15">
        <f t="shared" si="215"/>
        <v>0.14877229557563124</v>
      </c>
      <c r="CD153" s="15">
        <f t="shared" si="216"/>
        <v>9.7613992518451112E-2</v>
      </c>
      <c r="CE153" s="15">
        <f t="shared" si="217"/>
        <v>8.2882042821791055E-2</v>
      </c>
      <c r="CF153" s="15">
        <f t="shared" si="218"/>
        <v>5.9901012997825985E-2</v>
      </c>
      <c r="CG153" s="15">
        <f t="shared" si="219"/>
        <v>9.8392471346442564E-2</v>
      </c>
      <c r="CH153" s="15">
        <f t="shared" si="181"/>
        <v>0.10832310336361405</v>
      </c>
      <c r="CI153" s="15">
        <f t="shared" si="220"/>
        <v>0.13048557496952459</v>
      </c>
      <c r="CJ153" s="15">
        <f t="shared" si="221"/>
        <v>7.5053320585423258E-2</v>
      </c>
      <c r="CK153" s="15">
        <f t="shared" si="222"/>
        <v>0.13771984274777571</v>
      </c>
      <c r="CL153" s="15">
        <f t="shared" si="223"/>
        <v>0.13691347979387036</v>
      </c>
    </row>
    <row r="154" spans="1:90" x14ac:dyDescent="0.3">
      <c r="A154" s="3">
        <v>154</v>
      </c>
      <c r="B154" s="3" t="s">
        <v>62</v>
      </c>
      <c r="C154" s="3" t="s">
        <v>14</v>
      </c>
      <c r="D154" s="6">
        <v>40603</v>
      </c>
      <c r="E154" s="27"/>
      <c r="F154" s="7">
        <v>149108</v>
      </c>
      <c r="G154" s="15">
        <f t="shared" si="224"/>
        <v>0.40297499040587215</v>
      </c>
      <c r="I154" s="17">
        <f t="shared" si="182"/>
        <v>0.5099783954007836</v>
      </c>
      <c r="J154" s="17">
        <f t="shared" si="183"/>
        <v>0.26980216224167097</v>
      </c>
      <c r="K154" s="7">
        <v>7417</v>
      </c>
      <c r="L154" s="15">
        <f t="shared" si="224"/>
        <v>0.41523905497704622</v>
      </c>
      <c r="M154" s="25">
        <f t="shared" si="184"/>
        <v>1.0304338106908864</v>
      </c>
      <c r="N154" s="3">
        <v>6256</v>
      </c>
      <c r="O154" s="15">
        <f t="shared" ref="O154" si="245">N154/N$151</f>
        <v>0.35326670054774406</v>
      </c>
      <c r="P154" s="25">
        <f t="shared" si="185"/>
        <v>0.87664671247200121</v>
      </c>
      <c r="Q154" s="3">
        <v>7200</v>
      </c>
      <c r="R154" s="15">
        <f t="shared" ref="R154" si="246">Q154/Q$151</f>
        <v>0.44042084658673841</v>
      </c>
      <c r="S154" s="25">
        <f t="shared" si="186"/>
        <v>1.0929235239714286</v>
      </c>
      <c r="T154" s="3">
        <v>9760</v>
      </c>
      <c r="U154" s="15">
        <f t="shared" ref="U154" si="247">T154/T$151</f>
        <v>0.3990677515639694</v>
      </c>
      <c r="V154" s="25">
        <f t="shared" si="187"/>
        <v>0.99030401653966804</v>
      </c>
      <c r="W154" s="3">
        <v>10688</v>
      </c>
      <c r="X154" s="15">
        <f t="shared" ref="X154" si="248">W154/W$151</f>
        <v>0.45372728816437424</v>
      </c>
      <c r="Y154" s="25">
        <f t="shared" si="188"/>
        <v>1.1259440386297546</v>
      </c>
      <c r="Z154" s="3">
        <v>7267</v>
      </c>
      <c r="AA154" s="15">
        <f t="shared" ref="AA154" si="249">Z154/Z$151</f>
        <v>0.441440894180537</v>
      </c>
      <c r="AB154" s="25">
        <f t="shared" si="189"/>
        <v>1.0954548165282476</v>
      </c>
      <c r="AC154" s="3">
        <v>12214</v>
      </c>
      <c r="AD154" s="15">
        <f t="shared" ref="AD154" si="250">AC154/AC$151</f>
        <v>0.40827650755448591</v>
      </c>
      <c r="AE154" s="25">
        <f t="shared" si="190"/>
        <v>1.0131559458398998</v>
      </c>
      <c r="AF154" s="3">
        <v>6876</v>
      </c>
      <c r="AG154" s="15">
        <f t="shared" ref="AG154" si="251">AF154/AF$151</f>
        <v>0.39819318971507994</v>
      </c>
      <c r="AH154" s="25">
        <f t="shared" si="191"/>
        <v>0.98813375319898633</v>
      </c>
      <c r="AI154" s="3">
        <v>8838</v>
      </c>
      <c r="AJ154" s="15">
        <f t="shared" ref="AJ154" si="252">AI154/AI$151</f>
        <v>0.44676979071883532</v>
      </c>
      <c r="AK154" s="25">
        <f t="shared" si="192"/>
        <v>1.1086787055168201</v>
      </c>
      <c r="AL154" s="3">
        <v>9724</v>
      </c>
      <c r="AM154" s="15">
        <f t="shared" ref="AM154" si="253">AL154/AL$151</f>
        <v>0.34874296166122726</v>
      </c>
      <c r="AN154" s="25">
        <f t="shared" si="193"/>
        <v>0.8654208572844112</v>
      </c>
      <c r="AO154" s="3">
        <v>7605</v>
      </c>
      <c r="AP154" s="15">
        <f t="shared" ref="AP154" si="254">AO154/AO$151</f>
        <v>0.35177390258568852</v>
      </c>
      <c r="AQ154" s="25">
        <f t="shared" si="194"/>
        <v>0.87294226927429308</v>
      </c>
      <c r="AR154" s="3">
        <v>13927</v>
      </c>
      <c r="AS154" s="15">
        <f t="shared" ref="AS154" si="255">AR154/AR$151</f>
        <v>0.5099783954007836</v>
      </c>
      <c r="AT154" s="25">
        <f t="shared" si="195"/>
        <v>1.2655336126123826</v>
      </c>
      <c r="AU154" s="3">
        <v>9893</v>
      </c>
      <c r="AV154" s="15">
        <f t="shared" ref="AV154" si="256">AU154/AU$151</f>
        <v>0.48578443407807514</v>
      </c>
      <c r="AW154" s="25">
        <f t="shared" si="196"/>
        <v>1.2054952432377954</v>
      </c>
      <c r="AX154" s="3">
        <v>8205</v>
      </c>
      <c r="AY154" s="15">
        <f t="shared" ref="AY154" si="257">AX154/AX$151</f>
        <v>0.41675132060138154</v>
      </c>
      <c r="AZ154" s="25">
        <f t="shared" si="197"/>
        <v>1.034186563740926</v>
      </c>
      <c r="BA154" s="3">
        <v>7337</v>
      </c>
      <c r="BB154" s="15">
        <f t="shared" ref="BB154" si="258">BA154/BA$151</f>
        <v>0.26980216224167097</v>
      </c>
      <c r="BC154" s="25">
        <f t="shared" si="198"/>
        <v>0.66952582335178934</v>
      </c>
      <c r="BD154" s="3">
        <v>9194</v>
      </c>
      <c r="BE154" s="15">
        <f t="shared" ref="BE154" si="259">BD154/BD$151</f>
        <v>0.38046761845644528</v>
      </c>
      <c r="BF154" s="25">
        <f t="shared" si="199"/>
        <v>0.94414697565534356</v>
      </c>
      <c r="BG154" s="3">
        <v>6707</v>
      </c>
      <c r="BH154" s="15">
        <f t="shared" ref="BH154" si="260">BG154/BG$151</f>
        <v>0.36381882289123951</v>
      </c>
      <c r="BI154" s="25">
        <f t="shared" si="200"/>
        <v>0.90283226391991489</v>
      </c>
      <c r="BJ154" s="7">
        <f t="shared" si="201"/>
        <v>42332</v>
      </c>
      <c r="BK154" s="15">
        <f t="shared" si="241"/>
        <v>0.42896083497998683</v>
      </c>
      <c r="BL154" s="25">
        <f t="shared" si="202"/>
        <v>1.0644850057517019</v>
      </c>
      <c r="BM154" s="7">
        <f t="shared" si="203"/>
        <v>38732</v>
      </c>
      <c r="BN154" s="15">
        <f t="shared" ref="BN154" si="261">BM154/BM$151</f>
        <v>0.45143769595673511</v>
      </c>
      <c r="BO154" s="25">
        <f t="shared" si="204"/>
        <v>1.1202623157880141</v>
      </c>
      <c r="BP154" s="7">
        <f t="shared" si="205"/>
        <v>33860</v>
      </c>
      <c r="BQ154" s="15">
        <f t="shared" ref="BQ154" si="262">BP154/BP$151</f>
        <v>0.3357095408532535</v>
      </c>
      <c r="BR154" s="25">
        <f t="shared" si="206"/>
        <v>0.83307785556401504</v>
      </c>
      <c r="BS154" s="7">
        <f t="shared" si="207"/>
        <v>34184</v>
      </c>
      <c r="BT154" s="15">
        <f t="shared" ref="BT154" si="263">BS154/BS$151</f>
        <v>0.40370829642751699</v>
      </c>
      <c r="BU154" s="25">
        <f t="shared" si="208"/>
        <v>1.0018197308495653</v>
      </c>
      <c r="BV154" s="15">
        <f t="shared" si="209"/>
        <v>0.41523905497704622</v>
      </c>
      <c r="BW154" s="15">
        <f t="shared" si="210"/>
        <v>0.35326670054774406</v>
      </c>
      <c r="BX154" s="15">
        <f t="shared" si="211"/>
        <v>0.44042084658673841</v>
      </c>
      <c r="BY154" s="15">
        <f t="shared" si="212"/>
        <v>0.3990677515639694</v>
      </c>
      <c r="BZ154" s="15">
        <f t="shared" si="213"/>
        <v>0.45372728816437424</v>
      </c>
      <c r="CA154" s="15">
        <f t="shared" si="180"/>
        <v>0.441440894180537</v>
      </c>
      <c r="CB154" s="15">
        <f t="shared" si="214"/>
        <v>0.40827650755448591</v>
      </c>
      <c r="CC154" s="15">
        <f t="shared" si="215"/>
        <v>0.39819318971507994</v>
      </c>
      <c r="CD154" s="15">
        <f t="shared" si="216"/>
        <v>0.44676979071883532</v>
      </c>
      <c r="CE154" s="15">
        <f t="shared" si="217"/>
        <v>0.34874296166122726</v>
      </c>
      <c r="CF154" s="15">
        <f t="shared" si="218"/>
        <v>0.35177390258568852</v>
      </c>
      <c r="CG154" s="15">
        <f t="shared" si="219"/>
        <v>0.5099783954007836</v>
      </c>
      <c r="CH154" s="15">
        <f t="shared" si="181"/>
        <v>0.48578443407807514</v>
      </c>
      <c r="CI154" s="15">
        <f t="shared" si="220"/>
        <v>0.41675132060138154</v>
      </c>
      <c r="CJ154" s="15">
        <f t="shared" si="221"/>
        <v>0.26980216224167097</v>
      </c>
      <c r="CK154" s="15">
        <f t="shared" si="222"/>
        <v>0.38046761845644528</v>
      </c>
      <c r="CL154" s="15">
        <f t="shared" si="223"/>
        <v>0.36381882289123951</v>
      </c>
    </row>
    <row r="155" spans="1:90" x14ac:dyDescent="0.3">
      <c r="A155" s="3">
        <v>155</v>
      </c>
      <c r="B155" s="3" t="s">
        <v>65</v>
      </c>
      <c r="C155" s="3" t="s">
        <v>14</v>
      </c>
      <c r="D155" s="6">
        <v>40603</v>
      </c>
      <c r="E155" s="27"/>
      <c r="F155" s="7">
        <v>29284</v>
      </c>
      <c r="G155" s="15">
        <f t="shared" si="224"/>
        <v>7.9142095789934544E-2</v>
      </c>
      <c r="I155" s="17">
        <f t="shared" si="182"/>
        <v>0.10961113941246392</v>
      </c>
      <c r="J155" s="17">
        <f t="shared" si="183"/>
        <v>4.3655568926327049E-2</v>
      </c>
      <c r="K155" s="7">
        <v>1735</v>
      </c>
      <c r="L155" s="15">
        <f t="shared" si="224"/>
        <v>9.7133579666330752E-2</v>
      </c>
      <c r="M155" s="25">
        <f t="shared" si="184"/>
        <v>1.2273314055790319</v>
      </c>
      <c r="N155" s="3">
        <v>1353</v>
      </c>
      <c r="O155" s="15">
        <f t="shared" ref="O155" si="264">N155/N$151</f>
        <v>7.6401829578180591E-2</v>
      </c>
      <c r="P155" s="25">
        <f t="shared" si="185"/>
        <v>0.96537536459702311</v>
      </c>
      <c r="Q155" s="3">
        <v>1265</v>
      </c>
      <c r="R155" s="15">
        <f t="shared" ref="R155" si="265">Q155/Q$151</f>
        <v>7.7379495962808909E-2</v>
      </c>
      <c r="S155" s="25">
        <f t="shared" si="186"/>
        <v>0.97772866880093656</v>
      </c>
      <c r="T155" s="3">
        <v>1788</v>
      </c>
      <c r="U155" s="15">
        <f t="shared" ref="U155" si="266">T155/T$151</f>
        <v>7.3107903667661608E-2</v>
      </c>
      <c r="V155" s="25">
        <f t="shared" si="187"/>
        <v>0.92375496172998273</v>
      </c>
      <c r="W155" s="3">
        <v>2582</v>
      </c>
      <c r="X155" s="15">
        <f t="shared" ref="X155" si="267">W155/W$151</f>
        <v>0.10961113941246392</v>
      </c>
      <c r="Y155" s="25">
        <f t="shared" si="188"/>
        <v>1.3849916194208809</v>
      </c>
      <c r="Z155" s="3">
        <v>1625</v>
      </c>
      <c r="AA155" s="15">
        <f t="shared" ref="AA155" si="268">Z155/Z$151</f>
        <v>9.8712185639654962E-2</v>
      </c>
      <c r="AB155" s="25">
        <f t="shared" si="189"/>
        <v>1.2472778823252919</v>
      </c>
      <c r="AC155" s="3">
        <v>1306</v>
      </c>
      <c r="AD155" s="15">
        <f t="shared" ref="AD155" si="269">AC155/AC$151</f>
        <v>4.3655568926327049E-2</v>
      </c>
      <c r="AE155" s="25">
        <f t="shared" si="190"/>
        <v>0.55160996800237949</v>
      </c>
      <c r="AF155" s="3">
        <v>1549</v>
      </c>
      <c r="AG155" s="15">
        <f t="shared" ref="AG155" si="270">AF155/AF$151</f>
        <v>8.9703497799397736E-2</v>
      </c>
      <c r="AH155" s="25">
        <f t="shared" si="191"/>
        <v>1.1334486015823504</v>
      </c>
      <c r="AI155" s="3">
        <v>1363</v>
      </c>
      <c r="AJ155" s="15">
        <f t="shared" ref="AJ155" si="271">AI155/AI$151</f>
        <v>6.8901021130320497E-2</v>
      </c>
      <c r="AK155" s="25">
        <f t="shared" si="192"/>
        <v>0.87059889484356401</v>
      </c>
      <c r="AL155" s="3">
        <v>2345</v>
      </c>
      <c r="AM155" s="15">
        <f t="shared" ref="AM155" si="272">AL155/AL$151</f>
        <v>8.4101423806620515E-2</v>
      </c>
      <c r="AN155" s="25">
        <f t="shared" si="193"/>
        <v>1.0626635922031864</v>
      </c>
      <c r="AO155" s="3">
        <v>2060</v>
      </c>
      <c r="AP155" s="15">
        <f t="shared" ref="AP155" si="273">AO155/AO$151</f>
        <v>9.5286553494611223E-2</v>
      </c>
      <c r="AQ155" s="25">
        <f t="shared" si="194"/>
        <v>1.2039933052509582</v>
      </c>
      <c r="AR155" s="3">
        <v>2093</v>
      </c>
      <c r="AS155" s="15">
        <f t="shared" ref="AS155" si="274">AR155/AR$151</f>
        <v>7.6641400270972937E-2</v>
      </c>
      <c r="AT155" s="25">
        <f t="shared" si="195"/>
        <v>0.96840246023305776</v>
      </c>
      <c r="AU155" s="3">
        <v>1716</v>
      </c>
      <c r="AV155" s="15">
        <f t="shared" ref="AV155" si="275">AU155/AU$151</f>
        <v>8.4262214583844836E-2</v>
      </c>
      <c r="AW155" s="25">
        <f t="shared" si="196"/>
        <v>1.0646952641676375</v>
      </c>
      <c r="AX155" s="3">
        <v>1465</v>
      </c>
      <c r="AY155" s="15">
        <f t="shared" ref="AY155" si="276">AX155/AX$151</f>
        <v>7.4410808614384399E-2</v>
      </c>
      <c r="AZ155" s="25">
        <f t="shared" si="197"/>
        <v>0.94021781798515525</v>
      </c>
      <c r="BA155" s="3">
        <v>1795</v>
      </c>
      <c r="BB155" s="15">
        <f t="shared" ref="BB155" si="277">BA155/BA$151</f>
        <v>6.6007207472236526E-2</v>
      </c>
      <c r="BC155" s="25">
        <f t="shared" si="198"/>
        <v>0.83403411058810317</v>
      </c>
      <c r="BD155" s="3">
        <v>1760</v>
      </c>
      <c r="BE155" s="15">
        <f t="shared" ref="BE155" si="278">BD155/BD$151</f>
        <v>7.2832609145458305E-2</v>
      </c>
      <c r="BF155" s="25">
        <f t="shared" si="199"/>
        <v>0.92027647762546749</v>
      </c>
      <c r="BG155" s="3">
        <v>1484</v>
      </c>
      <c r="BH155" s="15">
        <f t="shared" ref="BH155" si="279">BG155/BG$151</f>
        <v>8.0499050718741527E-2</v>
      </c>
      <c r="BI155" s="25">
        <f t="shared" si="200"/>
        <v>1.0171458048370203</v>
      </c>
      <c r="BJ155" s="7">
        <f t="shared" si="201"/>
        <v>8995</v>
      </c>
      <c r="BK155" s="15">
        <f t="shared" si="241"/>
        <v>9.1148604144500184E-2</v>
      </c>
      <c r="BL155" s="25">
        <f t="shared" si="202"/>
        <v>1.1517082436941561</v>
      </c>
      <c r="BM155" s="7">
        <f t="shared" si="203"/>
        <v>6758</v>
      </c>
      <c r="BN155" s="15">
        <f t="shared" ref="BN155" si="280">BM155/BM$151</f>
        <v>7.8767322866766909E-2</v>
      </c>
      <c r="BO155" s="25">
        <f t="shared" si="204"/>
        <v>0.99526455649895362</v>
      </c>
      <c r="BP155" s="7">
        <f t="shared" si="205"/>
        <v>7960</v>
      </c>
      <c r="BQ155" s="15">
        <f t="shared" ref="BQ155" si="281">BP155/BP$151</f>
        <v>7.892049454199343E-2</v>
      </c>
      <c r="BR155" s="25">
        <f t="shared" si="206"/>
        <v>0.99719995729542843</v>
      </c>
      <c r="BS155" s="7">
        <f t="shared" si="207"/>
        <v>5571</v>
      </c>
      <c r="BT155" s="15">
        <f t="shared" ref="BT155" si="282">BS155/BS$151</f>
        <v>6.5792736935341004E-2</v>
      </c>
      <c r="BU155" s="25">
        <f t="shared" si="208"/>
        <v>0.83132416798733122</v>
      </c>
      <c r="BV155" s="15">
        <f t="shared" si="209"/>
        <v>9.7133579666330752E-2</v>
      </c>
      <c r="BW155" s="15">
        <f t="shared" si="210"/>
        <v>7.6401829578180591E-2</v>
      </c>
      <c r="BX155" s="15">
        <f t="shared" si="211"/>
        <v>7.7379495962808909E-2</v>
      </c>
      <c r="BY155" s="15">
        <f t="shared" si="212"/>
        <v>7.3107903667661608E-2</v>
      </c>
      <c r="BZ155" s="15">
        <f t="shared" si="213"/>
        <v>0.10961113941246392</v>
      </c>
      <c r="CA155" s="15">
        <f t="shared" si="180"/>
        <v>9.8712185639654962E-2</v>
      </c>
      <c r="CB155" s="15">
        <f t="shared" si="214"/>
        <v>4.3655568926327049E-2</v>
      </c>
      <c r="CC155" s="15">
        <f t="shared" si="215"/>
        <v>8.9703497799397736E-2</v>
      </c>
      <c r="CD155" s="15">
        <f t="shared" si="216"/>
        <v>6.8901021130320497E-2</v>
      </c>
      <c r="CE155" s="15">
        <f t="shared" si="217"/>
        <v>8.4101423806620515E-2</v>
      </c>
      <c r="CF155" s="15">
        <f t="shared" si="218"/>
        <v>9.5286553494611223E-2</v>
      </c>
      <c r="CG155" s="15">
        <f t="shared" si="219"/>
        <v>7.6641400270972937E-2</v>
      </c>
      <c r="CH155" s="15">
        <f t="shared" si="181"/>
        <v>8.4262214583844836E-2</v>
      </c>
      <c r="CI155" s="15">
        <f t="shared" si="220"/>
        <v>7.4410808614384399E-2</v>
      </c>
      <c r="CJ155" s="15">
        <f t="shared" si="221"/>
        <v>6.6007207472236526E-2</v>
      </c>
      <c r="CK155" s="15">
        <f t="shared" si="222"/>
        <v>7.2832609145458305E-2</v>
      </c>
      <c r="CL155" s="15">
        <f t="shared" si="223"/>
        <v>8.0499050718741527E-2</v>
      </c>
    </row>
    <row r="156" spans="1:90" x14ac:dyDescent="0.3">
      <c r="A156" s="3">
        <v>156</v>
      </c>
      <c r="B156" s="3" t="s">
        <v>9</v>
      </c>
      <c r="C156" s="3" t="s">
        <v>14</v>
      </c>
      <c r="D156" s="6">
        <v>40603</v>
      </c>
      <c r="E156" s="27"/>
      <c r="F156" s="7">
        <v>14517</v>
      </c>
      <c r="G156" s="15">
        <f t="shared" si="224"/>
        <v>3.9233226491684189E-2</v>
      </c>
      <c r="I156" s="17">
        <f t="shared" si="182"/>
        <v>6.0882364967085087E-2</v>
      </c>
      <c r="J156" s="17">
        <f t="shared" si="183"/>
        <v>2.1052254061614605E-2</v>
      </c>
      <c r="K156" s="3">
        <v>522</v>
      </c>
      <c r="L156" s="15">
        <f t="shared" si="224"/>
        <v>2.9224051058112193E-2</v>
      </c>
      <c r="M156" s="25">
        <f t="shared" si="184"/>
        <v>0.7448801353186304</v>
      </c>
      <c r="N156" s="3">
        <v>565</v>
      </c>
      <c r="O156" s="15">
        <f t="shared" ref="O156" si="283">N156/N$151</f>
        <v>3.1904681235529954E-2</v>
      </c>
      <c r="P156" s="25">
        <f t="shared" si="185"/>
        <v>0.81320564451390243</v>
      </c>
      <c r="Q156" s="3">
        <v>549</v>
      </c>
      <c r="R156" s="15">
        <f t="shared" ref="R156" si="284">Q156/Q$151</f>
        <v>3.3582089552238806E-2</v>
      </c>
      <c r="S156" s="25">
        <f t="shared" si="186"/>
        <v>0.85596043341877093</v>
      </c>
      <c r="T156" s="3">
        <v>1489</v>
      </c>
      <c r="U156" s="15">
        <f t="shared" ref="U156" si="285">T156/T$151</f>
        <v>6.0882364967085087E-2</v>
      </c>
      <c r="V156" s="25">
        <f t="shared" si="187"/>
        <v>1.5518062216980704</v>
      </c>
      <c r="W156" s="3">
        <v>700</v>
      </c>
      <c r="X156" s="15">
        <f t="shared" ref="X156" si="286">W156/W$151</f>
        <v>2.9716420444897265E-2</v>
      </c>
      <c r="Y156" s="25">
        <f t="shared" si="188"/>
        <v>0.75742994146035658</v>
      </c>
      <c r="Z156" s="3">
        <v>428</v>
      </c>
      <c r="AA156" s="15">
        <f t="shared" ref="AA156" si="287">Z156/Z$151</f>
        <v>2.5999271048475277E-2</v>
      </c>
      <c r="AB156" s="25">
        <f t="shared" si="189"/>
        <v>0.66268500894225557</v>
      </c>
      <c r="AC156" s="3">
        <v>1818</v>
      </c>
      <c r="AD156" s="15">
        <f t="shared" ref="AD156" si="288">AC156/AC$151</f>
        <v>6.0770156438026475E-2</v>
      </c>
      <c r="AE156" s="25">
        <f t="shared" si="190"/>
        <v>1.5489461834322298</v>
      </c>
      <c r="AF156" s="3">
        <v>520</v>
      </c>
      <c r="AG156" s="15">
        <f t="shared" ref="AG156" si="289">AF156/AF$151</f>
        <v>3.0113504748668057E-2</v>
      </c>
      <c r="AH156" s="25">
        <f t="shared" si="191"/>
        <v>0.76755106427585984</v>
      </c>
      <c r="AI156" s="3">
        <v>642</v>
      </c>
      <c r="AJ156" s="15">
        <f t="shared" ref="AJ156" si="290">AI156/AI$151</f>
        <v>3.2453745829542011E-2</v>
      </c>
      <c r="AK156" s="25">
        <f t="shared" si="192"/>
        <v>0.82720053209034061</v>
      </c>
      <c r="AL156" s="3">
        <v>587</v>
      </c>
      <c r="AM156" s="15">
        <f t="shared" ref="AM156" si="291">AL156/AL$151</f>
        <v>2.1052254061614605E-2</v>
      </c>
      <c r="AN156" s="25">
        <f t="shared" si="193"/>
        <v>0.53659247388375786</v>
      </c>
      <c r="AO156" s="3">
        <v>714</v>
      </c>
      <c r="AP156" s="15">
        <f t="shared" ref="AP156" si="292">AO156/AO$151</f>
        <v>3.3026504463666222E-2</v>
      </c>
      <c r="AQ156" s="25">
        <f t="shared" si="194"/>
        <v>0.84179934756746211</v>
      </c>
      <c r="AR156" s="3">
        <v>1236</v>
      </c>
      <c r="AS156" s="15">
        <f t="shared" ref="AS156" si="293">AR156/AR$151</f>
        <v>4.5259804460068109E-2</v>
      </c>
      <c r="AT156" s="25">
        <f t="shared" si="195"/>
        <v>1.1536090326310864</v>
      </c>
      <c r="AU156" s="3">
        <v>1003</v>
      </c>
      <c r="AV156" s="15">
        <f t="shared" ref="AV156" si="294">AU156/AU$151</f>
        <v>4.9251166216548001E-2</v>
      </c>
      <c r="AW156" s="25">
        <f t="shared" si="196"/>
        <v>1.255343254192647</v>
      </c>
      <c r="AX156" s="3">
        <v>850</v>
      </c>
      <c r="AY156" s="15">
        <f t="shared" ref="AY156" si="295">AX156/AX$151</f>
        <v>4.3173506704591628E-2</v>
      </c>
      <c r="AZ156" s="25">
        <f t="shared" si="197"/>
        <v>1.1004322245518761</v>
      </c>
      <c r="BA156" s="3">
        <v>709</v>
      </c>
      <c r="BB156" s="15">
        <f t="shared" ref="BB156" si="296">BA156/BA$151</f>
        <v>2.6071927631095095E-2</v>
      </c>
      <c r="BC156" s="25">
        <f t="shared" si="198"/>
        <v>0.66453692348298854</v>
      </c>
      <c r="BD156" s="3">
        <v>1212</v>
      </c>
      <c r="BE156" s="15">
        <f t="shared" ref="BE156" si="297">BD156/BD$151</f>
        <v>5.0155183116076973E-2</v>
      </c>
      <c r="BF156" s="25">
        <f t="shared" si="199"/>
        <v>1.2783853789518889</v>
      </c>
      <c r="BG156" s="3">
        <v>973</v>
      </c>
      <c r="BH156" s="15">
        <f t="shared" ref="BH156" si="298">BG156/BG$151</f>
        <v>5.2780037971250339E-2</v>
      </c>
      <c r="BI156" s="25">
        <f t="shared" si="200"/>
        <v>1.3452892532924232</v>
      </c>
      <c r="BJ156" s="7">
        <f t="shared" si="201"/>
        <v>3688</v>
      </c>
      <c r="BK156" s="15">
        <f t="shared" si="241"/>
        <v>3.7371434361858441E-2</v>
      </c>
      <c r="BL156" s="25">
        <f t="shared" si="202"/>
        <v>0.95254552591486785</v>
      </c>
      <c r="BM156" s="7">
        <f t="shared" si="203"/>
        <v>4062</v>
      </c>
      <c r="BN156" s="15">
        <f t="shared" ref="BN156" si="299">BM156/BM$151</f>
        <v>4.7344312738207626E-2</v>
      </c>
      <c r="BO156" s="25">
        <f t="shared" si="204"/>
        <v>1.2067402294390102</v>
      </c>
      <c r="BP156" s="7">
        <f t="shared" si="205"/>
        <v>3222</v>
      </c>
      <c r="BQ156" s="15">
        <f t="shared" ref="BQ156" si="300">BP156/BP$151</f>
        <v>3.1944953946520457E-2</v>
      </c>
      <c r="BR156" s="25">
        <f t="shared" si="206"/>
        <v>0.81423213951805518</v>
      </c>
      <c r="BS156" s="7">
        <f t="shared" si="207"/>
        <v>3545</v>
      </c>
      <c r="BT156" s="15">
        <f t="shared" ref="BT156" si="301">BS156/BS$151</f>
        <v>4.1865958074992618E-2</v>
      </c>
      <c r="BU156" s="25">
        <f t="shared" si="208"/>
        <v>1.0671046411099137</v>
      </c>
      <c r="BV156" s="15">
        <f t="shared" si="209"/>
        <v>2.9224051058112193E-2</v>
      </c>
      <c r="BW156" s="15">
        <f t="shared" si="210"/>
        <v>3.1904681235529954E-2</v>
      </c>
      <c r="BX156" s="15">
        <f t="shared" si="211"/>
        <v>3.3582089552238806E-2</v>
      </c>
      <c r="BY156" s="15">
        <f t="shared" si="212"/>
        <v>6.0882364967085087E-2</v>
      </c>
      <c r="BZ156" s="15">
        <f t="shared" si="213"/>
        <v>2.9716420444897265E-2</v>
      </c>
      <c r="CA156" s="15">
        <f t="shared" si="180"/>
        <v>2.5999271048475277E-2</v>
      </c>
      <c r="CB156" s="15">
        <f t="shared" si="214"/>
        <v>6.0770156438026475E-2</v>
      </c>
      <c r="CC156" s="15">
        <f t="shared" si="215"/>
        <v>3.0113504748668057E-2</v>
      </c>
      <c r="CD156" s="15">
        <f t="shared" si="216"/>
        <v>3.2453745829542011E-2</v>
      </c>
      <c r="CE156" s="15">
        <f t="shared" si="217"/>
        <v>2.1052254061614605E-2</v>
      </c>
      <c r="CF156" s="15">
        <f t="shared" si="218"/>
        <v>3.3026504463666222E-2</v>
      </c>
      <c r="CG156" s="15">
        <f t="shared" si="219"/>
        <v>4.5259804460068109E-2</v>
      </c>
      <c r="CH156" s="15">
        <f t="shared" si="181"/>
        <v>4.9251166216548001E-2</v>
      </c>
      <c r="CI156" s="15">
        <f t="shared" si="220"/>
        <v>4.3173506704591628E-2</v>
      </c>
      <c r="CJ156" s="15">
        <f t="shared" si="221"/>
        <v>2.6071927631095095E-2</v>
      </c>
      <c r="CK156" s="15">
        <f t="shared" si="222"/>
        <v>5.0155183116076973E-2</v>
      </c>
      <c r="CL156" s="15">
        <f t="shared" si="223"/>
        <v>5.2780037971250339E-2</v>
      </c>
    </row>
    <row r="157" spans="1:90" x14ac:dyDescent="0.3">
      <c r="A157" s="3">
        <v>157</v>
      </c>
      <c r="B157" s="3" t="s">
        <v>70</v>
      </c>
      <c r="C157" s="3" t="s">
        <v>14</v>
      </c>
      <c r="D157" s="6">
        <v>40603</v>
      </c>
      <c r="E157" s="27"/>
      <c r="F157" s="7">
        <v>20255</v>
      </c>
      <c r="G157" s="15">
        <f t="shared" si="224"/>
        <v>5.4740580187990856E-2</v>
      </c>
      <c r="I157" s="17">
        <f t="shared" si="182"/>
        <v>0.10356630741477404</v>
      </c>
      <c r="J157" s="17">
        <f t="shared" si="183"/>
        <v>2.8384279475982533E-2</v>
      </c>
      <c r="K157" s="3">
        <v>507</v>
      </c>
      <c r="L157" s="15">
        <f t="shared" si="224"/>
        <v>2.8384279475982533E-2</v>
      </c>
      <c r="M157" s="25">
        <f t="shared" si="184"/>
        <v>0.51852354100933618</v>
      </c>
      <c r="N157" s="3">
        <v>935</v>
      </c>
      <c r="O157" s="15">
        <f t="shared" ref="O157" si="302">N157/N$151</f>
        <v>5.2798012310124792E-2</v>
      </c>
      <c r="P157" s="25">
        <f t="shared" si="185"/>
        <v>0.96451320261504592</v>
      </c>
      <c r="Q157" s="3">
        <v>520</v>
      </c>
      <c r="R157" s="15">
        <f t="shared" ref="R157" si="303">Q157/Q$151</f>
        <v>3.1808172253486665E-2</v>
      </c>
      <c r="S157" s="25">
        <f t="shared" si="186"/>
        <v>0.58107115679539023</v>
      </c>
      <c r="T157" s="3">
        <v>950</v>
      </c>
      <c r="U157" s="15">
        <f t="shared" ref="U157" si="304">T157/T$151</f>
        <v>3.8843684834607678E-2</v>
      </c>
      <c r="V157" s="25">
        <f t="shared" si="187"/>
        <v>0.70959578252934408</v>
      </c>
      <c r="W157" s="3">
        <v>758</v>
      </c>
      <c r="X157" s="15">
        <f t="shared" ref="X157" si="305">W157/W$151</f>
        <v>3.2178638138903037E-2</v>
      </c>
      <c r="Y157" s="25">
        <f t="shared" si="188"/>
        <v>0.58783882137154397</v>
      </c>
      <c r="Z157" s="3">
        <v>543</v>
      </c>
      <c r="AA157" s="15">
        <f t="shared" ref="AA157" si="306">Z157/Z$151</f>
        <v>3.2985056493743163E-2</v>
      </c>
      <c r="AB157" s="25">
        <f t="shared" si="189"/>
        <v>0.60257045834124201</v>
      </c>
      <c r="AC157" s="3">
        <v>1583</v>
      </c>
      <c r="AD157" s="15">
        <f t="shared" ref="AD157" si="307">AC157/AC$151</f>
        <v>5.2914828185586307E-2</v>
      </c>
      <c r="AE157" s="25">
        <f t="shared" si="190"/>
        <v>0.96664719306710811</v>
      </c>
      <c r="AF157" s="3">
        <v>544</v>
      </c>
      <c r="AG157" s="15">
        <f t="shared" ref="AG157" si="308">AF157/AF$151</f>
        <v>3.1503358813991196E-2</v>
      </c>
      <c r="AH157" s="25">
        <f t="shared" si="191"/>
        <v>0.57550282999927893</v>
      </c>
      <c r="AI157" s="3">
        <v>1564</v>
      </c>
      <c r="AJ157" s="15">
        <f t="shared" ref="AJ157" si="309">AI157/AI$151</f>
        <v>7.9061773329289251E-2</v>
      </c>
      <c r="AK157" s="25">
        <f t="shared" si="192"/>
        <v>1.4442991480502072</v>
      </c>
      <c r="AL157" s="3">
        <v>2764</v>
      </c>
      <c r="AM157" s="15">
        <f t="shared" ref="AM157" si="310">AL157/AL$151</f>
        <v>9.9128501237313052E-2</v>
      </c>
      <c r="AN157" s="25">
        <f t="shared" si="193"/>
        <v>1.8108777966343175</v>
      </c>
      <c r="AO157" s="3">
        <v>2239</v>
      </c>
      <c r="AP157" s="15">
        <f t="shared" ref="AP157" si="311">AO157/AO$151</f>
        <v>0.10356630741477404</v>
      </c>
      <c r="AQ157" s="25">
        <f t="shared" si="194"/>
        <v>1.8919475653912545</v>
      </c>
      <c r="AR157" s="3">
        <v>1700</v>
      </c>
      <c r="AS157" s="15">
        <f t="shared" ref="AS157" si="312">AR157/AR$151</f>
        <v>6.2250540114980407E-2</v>
      </c>
      <c r="AT157" s="25">
        <f t="shared" si="195"/>
        <v>1.1371918218842172</v>
      </c>
      <c r="AU157" s="3">
        <v>776</v>
      </c>
      <c r="AV157" s="15">
        <f t="shared" ref="AV157" si="313">AU157/AU$151</f>
        <v>3.8104591210410016E-2</v>
      </c>
      <c r="AW157" s="25">
        <f t="shared" si="196"/>
        <v>0.69609403260891101</v>
      </c>
      <c r="AX157" s="3">
        <v>777</v>
      </c>
      <c r="AY157" s="15">
        <f t="shared" ref="AY157" si="314">AX157/AX$151</f>
        <v>3.9465664364079639E-2</v>
      </c>
      <c r="AZ157" s="25">
        <f t="shared" si="197"/>
        <v>0.72095809413320266</v>
      </c>
      <c r="BA157" s="3">
        <v>2721</v>
      </c>
      <c r="BB157" s="15">
        <f t="shared" ref="BB157" si="315">BA157/BA$151</f>
        <v>0.10005883650805325</v>
      </c>
      <c r="BC157" s="25">
        <f t="shared" si="198"/>
        <v>1.8278731457436113</v>
      </c>
      <c r="BD157" s="3">
        <v>765</v>
      </c>
      <c r="BE157" s="15">
        <f t="shared" ref="BE157" si="316">BD157/BD$151</f>
        <v>3.165735567970205E-2</v>
      </c>
      <c r="BF157" s="25">
        <f t="shared" si="199"/>
        <v>0.57831604215709664</v>
      </c>
      <c r="BG157" s="3">
        <v>609</v>
      </c>
      <c r="BH157" s="15">
        <f t="shared" ref="BH157" si="317">BG157/BG$151</f>
        <v>3.3034987794955249E-2</v>
      </c>
      <c r="BI157" s="25">
        <f t="shared" si="200"/>
        <v>0.60348260251363861</v>
      </c>
      <c r="BJ157" s="7">
        <f t="shared" si="201"/>
        <v>3278</v>
      </c>
      <c r="BK157" s="15">
        <f t="shared" si="241"/>
        <v>3.3216800932259212E-2</v>
      </c>
      <c r="BL157" s="25">
        <f t="shared" si="202"/>
        <v>0.60680396185399599</v>
      </c>
      <c r="BM157" s="7">
        <f t="shared" si="203"/>
        <v>3862</v>
      </c>
      <c r="BN157" s="15">
        <f t="shared" ref="BN157" si="318">BM157/BM$151</f>
        <v>4.5013228900777413E-2</v>
      </c>
      <c r="BO157" s="25">
        <f t="shared" si="204"/>
        <v>0.82230090996829708</v>
      </c>
      <c r="BP157" s="7">
        <f t="shared" si="205"/>
        <v>8489</v>
      </c>
      <c r="BQ157" s="15">
        <f t="shared" ref="BQ157" si="319">BP157/BP$151</f>
        <v>8.4165336453138478E-2</v>
      </c>
      <c r="BR157" s="25">
        <f t="shared" si="206"/>
        <v>1.5375309535283828</v>
      </c>
      <c r="BS157" s="7">
        <f t="shared" si="207"/>
        <v>4626</v>
      </c>
      <c r="BT157" s="15">
        <f t="shared" ref="BT157" si="320">BS157/BS$151</f>
        <v>5.4632418069087689E-2</v>
      </c>
      <c r="BU157" s="25">
        <f t="shared" si="208"/>
        <v>0.998024096227484</v>
      </c>
      <c r="BV157" s="15">
        <f t="shared" si="209"/>
        <v>2.8384279475982533E-2</v>
      </c>
      <c r="BW157" s="15">
        <f t="shared" si="210"/>
        <v>5.2798012310124792E-2</v>
      </c>
      <c r="BX157" s="15">
        <f t="shared" si="211"/>
        <v>3.1808172253486665E-2</v>
      </c>
      <c r="BY157" s="15">
        <f t="shared" si="212"/>
        <v>3.8843684834607678E-2</v>
      </c>
      <c r="BZ157" s="15">
        <f t="shared" si="213"/>
        <v>3.2178638138903037E-2</v>
      </c>
      <c r="CA157" s="15">
        <f t="shared" si="180"/>
        <v>3.2985056493743163E-2</v>
      </c>
      <c r="CB157" s="15">
        <f t="shared" si="214"/>
        <v>5.2914828185586307E-2</v>
      </c>
      <c r="CC157" s="15">
        <f t="shared" si="215"/>
        <v>3.1503358813991196E-2</v>
      </c>
      <c r="CD157" s="15">
        <f t="shared" si="216"/>
        <v>7.9061773329289251E-2</v>
      </c>
      <c r="CE157" s="15">
        <f t="shared" si="217"/>
        <v>9.9128501237313052E-2</v>
      </c>
      <c r="CF157" s="15">
        <f t="shared" si="218"/>
        <v>0.10356630741477404</v>
      </c>
      <c r="CG157" s="15">
        <f t="shared" si="219"/>
        <v>6.2250540114980407E-2</v>
      </c>
      <c r="CH157" s="15">
        <f t="shared" si="181"/>
        <v>3.8104591210410016E-2</v>
      </c>
      <c r="CI157" s="15">
        <f t="shared" si="220"/>
        <v>3.9465664364079639E-2</v>
      </c>
      <c r="CJ157" s="15">
        <f t="shared" si="221"/>
        <v>0.10005883650805325</v>
      </c>
      <c r="CK157" s="15">
        <f t="shared" si="222"/>
        <v>3.165735567970205E-2</v>
      </c>
      <c r="CL157" s="15">
        <f t="shared" si="223"/>
        <v>3.3034987794955249E-2</v>
      </c>
    </row>
    <row r="158" spans="1:90" x14ac:dyDescent="0.3">
      <c r="A158" s="3">
        <v>158</v>
      </c>
      <c r="B158" s="3" t="s">
        <v>73</v>
      </c>
      <c r="C158" s="3" t="s">
        <v>14</v>
      </c>
      <c r="D158" s="6">
        <v>40603</v>
      </c>
      <c r="E158" s="27"/>
      <c r="F158" s="7">
        <v>114573</v>
      </c>
      <c r="G158" s="15">
        <f t="shared" si="224"/>
        <v>0.30964169310682182</v>
      </c>
      <c r="I158" s="17">
        <f t="shared" si="182"/>
        <v>0.46300654556152093</v>
      </c>
      <c r="J158" s="17">
        <f t="shared" si="183"/>
        <v>0.20747738840675234</v>
      </c>
      <c r="K158" s="7">
        <v>5128</v>
      </c>
      <c r="L158" s="15">
        <f t="shared" si="224"/>
        <v>0.28708991154405999</v>
      </c>
      <c r="M158" s="25">
        <f t="shared" si="184"/>
        <v>0.9271681363821318</v>
      </c>
      <c r="N158" s="3">
        <v>6163</v>
      </c>
      <c r="O158" s="15">
        <f t="shared" ref="O158" si="321">N158/N$151</f>
        <v>0.34801513354791347</v>
      </c>
      <c r="P158" s="25">
        <f t="shared" si="185"/>
        <v>1.1239285318978454</v>
      </c>
      <c r="Q158" s="3">
        <v>4395</v>
      </c>
      <c r="R158" s="15">
        <f t="shared" ref="R158" si="322">Q158/Q$151</f>
        <v>0.26884022510398825</v>
      </c>
      <c r="S158" s="25">
        <f t="shared" si="186"/>
        <v>0.8682300578018165</v>
      </c>
      <c r="T158" s="3">
        <v>7143</v>
      </c>
      <c r="U158" s="15">
        <f t="shared" ref="U158" si="323">T158/T$151</f>
        <v>0.29206362186695017</v>
      </c>
      <c r="V158" s="25">
        <f t="shared" si="187"/>
        <v>0.94323092906675365</v>
      </c>
      <c r="W158" s="3">
        <v>6209</v>
      </c>
      <c r="X158" s="15">
        <f t="shared" ref="X158" si="324">W158/W$151</f>
        <v>0.26358464934623876</v>
      </c>
      <c r="Y158" s="25">
        <f t="shared" si="188"/>
        <v>0.85125696963330433</v>
      </c>
      <c r="Z158" s="3">
        <v>4485</v>
      </c>
      <c r="AA158" s="15">
        <f t="shared" ref="AA158" si="325">Z158/Z$151</f>
        <v>0.27244563236544772</v>
      </c>
      <c r="AB158" s="25">
        <f t="shared" si="189"/>
        <v>0.87987386204950757</v>
      </c>
      <c r="AC158" s="3">
        <v>9644</v>
      </c>
      <c r="AD158" s="15">
        <f t="shared" ref="AD158" si="326">AC158/AC$151</f>
        <v>0.32236930070865089</v>
      </c>
      <c r="AE158" s="25">
        <f t="shared" si="190"/>
        <v>1.0411043082542448</v>
      </c>
      <c r="AF158" s="3">
        <v>5210</v>
      </c>
      <c r="AG158" s="15">
        <f t="shared" ref="AG158" si="327">AF158/AF$151</f>
        <v>0.30171415334723189</v>
      </c>
      <c r="AH158" s="25">
        <f t="shared" si="191"/>
        <v>0.97439769922439012</v>
      </c>
      <c r="AI158" s="3">
        <v>5444</v>
      </c>
      <c r="AJ158" s="15">
        <f t="shared" ref="AJ158" si="328">AI158/AI$151</f>
        <v>0.27519967647356181</v>
      </c>
      <c r="AK158" s="25">
        <f t="shared" si="192"/>
        <v>0.88876815558110889</v>
      </c>
      <c r="AL158" s="3">
        <v>10152</v>
      </c>
      <c r="AM158" s="15">
        <f t="shared" ref="AM158" si="329">AL158/AL$151</f>
        <v>0.36409281641143348</v>
      </c>
      <c r="AN158" s="25">
        <f t="shared" si="193"/>
        <v>1.1758520396858405</v>
      </c>
      <c r="AO158" s="3">
        <v>7706</v>
      </c>
      <c r="AP158" s="15">
        <f t="shared" ref="AP158" si="330">AO158/AO$151</f>
        <v>0.35644571904343403</v>
      </c>
      <c r="AQ158" s="25">
        <f t="shared" si="194"/>
        <v>1.151155438620036</v>
      </c>
      <c r="AR158" s="3">
        <v>5666</v>
      </c>
      <c r="AS158" s="15">
        <f t="shared" ref="AS158" si="331">AR158/AR$151</f>
        <v>0.20747738840675234</v>
      </c>
      <c r="AT158" s="25">
        <f t="shared" si="195"/>
        <v>0.67005636845932015</v>
      </c>
      <c r="AU158" s="3">
        <v>4771</v>
      </c>
      <c r="AV158" s="15">
        <f t="shared" ref="AV158" si="332">AU158/AU$151</f>
        <v>0.23427449054750799</v>
      </c>
      <c r="AW158" s="25">
        <f t="shared" si="196"/>
        <v>0.75659866149448662</v>
      </c>
      <c r="AX158" s="3">
        <v>5822</v>
      </c>
      <c r="AY158" s="15">
        <f t="shared" ref="AY158" si="333">AX158/AX$151</f>
        <v>0.29571312474603817</v>
      </c>
      <c r="AZ158" s="25">
        <f t="shared" si="197"/>
        <v>0.95501714184214037</v>
      </c>
      <c r="BA158" s="3">
        <v>12591</v>
      </c>
      <c r="BB158" s="15">
        <f t="shared" ref="BB158" si="334">BA158/BA$151</f>
        <v>0.46300654556152093</v>
      </c>
      <c r="BC158" s="25">
        <f t="shared" si="198"/>
        <v>1.495297809916672</v>
      </c>
      <c r="BD158" s="3">
        <v>7906</v>
      </c>
      <c r="BE158" s="15">
        <f t="shared" ref="BE158" si="335">BD158/BD$151</f>
        <v>0.32716739085454172</v>
      </c>
      <c r="BF158" s="25">
        <f t="shared" si="199"/>
        <v>1.0565999286849068</v>
      </c>
      <c r="BG158" s="3">
        <v>6138</v>
      </c>
      <c r="BH158" s="15">
        <f t="shared" ref="BH158" si="336">BG158/BG$151</f>
        <v>0.33295362082994306</v>
      </c>
      <c r="BI158" s="25">
        <f t="shared" si="200"/>
        <v>1.075286785475233</v>
      </c>
      <c r="BJ158" s="7">
        <f t="shared" si="201"/>
        <v>27360</v>
      </c>
      <c r="BK158" s="15">
        <f t="shared" si="241"/>
        <v>0.27724578203374373</v>
      </c>
      <c r="BL158" s="25">
        <f t="shared" si="202"/>
        <v>0.89537613378860459</v>
      </c>
      <c r="BM158" s="7">
        <f t="shared" si="203"/>
        <v>22397</v>
      </c>
      <c r="BN158" s="15">
        <f t="shared" ref="BN158" si="337">BM158/BM$151</f>
        <v>0.26104642353462243</v>
      </c>
      <c r="BO158" s="25">
        <f t="shared" si="204"/>
        <v>0.8430596697601872</v>
      </c>
      <c r="BP158" s="7">
        <f t="shared" si="205"/>
        <v>38355</v>
      </c>
      <c r="BQ158" s="15">
        <f t="shared" ref="BQ158" si="338">BP158/BP$151</f>
        <v>0.38027582514549729</v>
      </c>
      <c r="BR158" s="25">
        <f t="shared" si="206"/>
        <v>1.2281157015063464</v>
      </c>
      <c r="BS158" s="7">
        <f t="shared" si="207"/>
        <v>26461</v>
      </c>
      <c r="BT158" s="15">
        <f t="shared" ref="BT158" si="339">BS158/BS$151</f>
        <v>0.31250073811632711</v>
      </c>
      <c r="BU158" s="25">
        <f t="shared" si="208"/>
        <v>1.0092333980634802</v>
      </c>
      <c r="BV158" s="15">
        <f t="shared" si="209"/>
        <v>0.28708991154405999</v>
      </c>
      <c r="BW158" s="15">
        <f t="shared" si="210"/>
        <v>0.34801513354791347</v>
      </c>
      <c r="BX158" s="15">
        <f t="shared" si="211"/>
        <v>0.26884022510398825</v>
      </c>
      <c r="BY158" s="15">
        <f t="shared" si="212"/>
        <v>0.29206362186695017</v>
      </c>
      <c r="BZ158" s="15">
        <f t="shared" si="213"/>
        <v>0.26358464934623876</v>
      </c>
      <c r="CA158" s="15">
        <f t="shared" si="180"/>
        <v>0.27244563236544772</v>
      </c>
      <c r="CB158" s="15">
        <f t="shared" si="214"/>
        <v>0.32236930070865089</v>
      </c>
      <c r="CC158" s="15">
        <f t="shared" si="215"/>
        <v>0.30171415334723189</v>
      </c>
      <c r="CD158" s="15">
        <f t="shared" si="216"/>
        <v>0.27519967647356181</v>
      </c>
      <c r="CE158" s="15">
        <f t="shared" si="217"/>
        <v>0.36409281641143348</v>
      </c>
      <c r="CF158" s="15">
        <f t="shared" si="218"/>
        <v>0.35644571904343403</v>
      </c>
      <c r="CG158" s="15">
        <f t="shared" si="219"/>
        <v>0.20747738840675234</v>
      </c>
      <c r="CH158" s="15">
        <f t="shared" si="181"/>
        <v>0.23427449054750799</v>
      </c>
      <c r="CI158" s="15">
        <f t="shared" si="220"/>
        <v>0.29571312474603817</v>
      </c>
      <c r="CJ158" s="15">
        <f t="shared" si="221"/>
        <v>0.46300654556152093</v>
      </c>
      <c r="CK158" s="15">
        <f t="shared" si="222"/>
        <v>0.32716739085454172</v>
      </c>
      <c r="CL158" s="15">
        <f t="shared" si="223"/>
        <v>0.33295362082994306</v>
      </c>
    </row>
    <row r="159" spans="1:90" x14ac:dyDescent="0.3">
      <c r="A159" s="3">
        <v>159</v>
      </c>
      <c r="B159" s="3" t="s">
        <v>76</v>
      </c>
      <c r="C159" s="3" t="s">
        <v>14</v>
      </c>
      <c r="D159" s="6">
        <v>40603</v>
      </c>
      <c r="E159" s="27"/>
      <c r="F159" s="7">
        <v>42947</v>
      </c>
      <c r="G159" s="15">
        <f t="shared" si="224"/>
        <v>0.11606732645438871</v>
      </c>
      <c r="I159" s="17">
        <f t="shared" si="182"/>
        <v>0.1740006718172657</v>
      </c>
      <c r="J159" s="17">
        <f t="shared" si="183"/>
        <v>6.059484712521393E-2</v>
      </c>
      <c r="K159" s="7">
        <v>3108</v>
      </c>
      <c r="L159" s="15">
        <f t="shared" si="224"/>
        <v>0.1740006718172657</v>
      </c>
      <c r="M159" s="25">
        <f t="shared" si="184"/>
        <v>1.4991356924693464</v>
      </c>
      <c r="N159" s="3">
        <v>2879</v>
      </c>
      <c r="O159" s="15">
        <f t="shared" ref="O159" si="340">N159/N$151</f>
        <v>0.16257270314529335</v>
      </c>
      <c r="P159" s="25">
        <f t="shared" si="185"/>
        <v>1.4006758672879398</v>
      </c>
      <c r="Q159" s="3">
        <v>2514</v>
      </c>
      <c r="R159" s="15">
        <f t="shared" ref="R159" si="341">Q159/Q$151</f>
        <v>0.15378027893320284</v>
      </c>
      <c r="S159" s="25">
        <f t="shared" si="186"/>
        <v>1.3249230737957447</v>
      </c>
      <c r="T159" s="3">
        <v>2669</v>
      </c>
      <c r="U159" s="15">
        <f t="shared" ref="U159" si="342">T159/T$151</f>
        <v>0.10913031034059778</v>
      </c>
      <c r="V159" s="25">
        <f t="shared" si="187"/>
        <v>0.94023282584598011</v>
      </c>
      <c r="W159" s="3">
        <v>3114</v>
      </c>
      <c r="X159" s="15">
        <f t="shared" ref="X159" si="343">W159/W$151</f>
        <v>0.13219561895058585</v>
      </c>
      <c r="Y159" s="25">
        <f t="shared" si="188"/>
        <v>1.1389563539445799</v>
      </c>
      <c r="Z159" s="3">
        <v>2605</v>
      </c>
      <c r="AA159" s="15">
        <f t="shared" ref="AA159" si="344">Z159/Z$151</f>
        <v>0.15824322682541611</v>
      </c>
      <c r="AB159" s="25">
        <f t="shared" si="189"/>
        <v>1.3633744453276555</v>
      </c>
      <c r="AC159" s="3">
        <v>2812</v>
      </c>
      <c r="AD159" s="15">
        <f t="shared" ref="AD159" si="345">AC159/AC$151</f>
        <v>9.3996523599411685E-2</v>
      </c>
      <c r="AE159" s="25">
        <f t="shared" si="190"/>
        <v>0.80984482429988391</v>
      </c>
      <c r="AF159" s="3">
        <v>2830</v>
      </c>
      <c r="AG159" s="15">
        <f t="shared" ref="AG159" si="346">AF159/AF$151</f>
        <v>0.16388695853602039</v>
      </c>
      <c r="AH159" s="25">
        <f t="shared" si="191"/>
        <v>1.4119990831392459</v>
      </c>
      <c r="AI159" s="3">
        <v>1888</v>
      </c>
      <c r="AJ159" s="15">
        <f t="shared" ref="AJ159" si="347">AI159/AI$151</f>
        <v>9.5440299261955311E-2</v>
      </c>
      <c r="AK159" s="25">
        <f t="shared" si="192"/>
        <v>0.82228394654597947</v>
      </c>
      <c r="AL159" s="3">
        <v>2392</v>
      </c>
      <c r="AM159" s="15">
        <f t="shared" ref="AM159" si="348">AL159/AL$151</f>
        <v>8.5787038697414192E-2</v>
      </c>
      <c r="AN159" s="25">
        <f t="shared" si="193"/>
        <v>0.73911445467063597</v>
      </c>
      <c r="AO159" s="3">
        <v>1310</v>
      </c>
      <c r="AP159" s="15">
        <f t="shared" ref="AP159" si="349">AO159/AO$151</f>
        <v>6.059484712521393E-2</v>
      </c>
      <c r="AQ159" s="25">
        <f t="shared" si="194"/>
        <v>0.52206636420651986</v>
      </c>
      <c r="AR159" s="3">
        <v>1673</v>
      </c>
      <c r="AS159" s="15">
        <f t="shared" ref="AS159" si="350">AR159/AR$151</f>
        <v>6.1261855066095425E-2</v>
      </c>
      <c r="AT159" s="25">
        <f t="shared" si="195"/>
        <v>0.52781309725583847</v>
      </c>
      <c r="AU159" s="3">
        <v>1771</v>
      </c>
      <c r="AV159" s="15">
        <f t="shared" ref="AV159" si="351">AU159/AU$151</f>
        <v>8.6962926589737297E-2</v>
      </c>
      <c r="AW159" s="25">
        <f t="shared" si="196"/>
        <v>0.74924553917343273</v>
      </c>
      <c r="AX159" s="3">
        <v>2931</v>
      </c>
      <c r="AY159" s="15">
        <f t="shared" ref="AY159" si="352">AX159/AX$151</f>
        <v>0.14887240958959772</v>
      </c>
      <c r="AZ159" s="25">
        <f t="shared" si="197"/>
        <v>1.282638397362418</v>
      </c>
      <c r="BA159" s="3">
        <v>2461</v>
      </c>
      <c r="BB159" s="15">
        <f t="shared" ref="BB159" si="353">BA159/BA$151</f>
        <v>9.0497903949400604E-2</v>
      </c>
      <c r="BC159" s="25">
        <f t="shared" si="198"/>
        <v>0.77970180509812825</v>
      </c>
      <c r="BD159" s="3">
        <v>3501</v>
      </c>
      <c r="BE159" s="15">
        <f t="shared" ref="BE159" si="354">BD159/BD$151</f>
        <v>0.14487895716945998</v>
      </c>
      <c r="BF159" s="25">
        <f t="shared" si="199"/>
        <v>1.2482320528541979</v>
      </c>
      <c r="BG159" s="3">
        <v>2489</v>
      </c>
      <c r="BH159" s="15">
        <f t="shared" ref="BH159" si="355">BG159/BG$151</f>
        <v>0.13501491727691892</v>
      </c>
      <c r="BI159" s="25">
        <f t="shared" si="200"/>
        <v>1.1632465518190092</v>
      </c>
      <c r="BJ159" s="7">
        <f t="shared" si="201"/>
        <v>14010</v>
      </c>
      <c r="BK159" s="15">
        <f t="shared" si="241"/>
        <v>0.14196686426508587</v>
      </c>
      <c r="BL159" s="25">
        <f t="shared" si="202"/>
        <v>1.2231423657447211</v>
      </c>
      <c r="BM159" s="7">
        <f t="shared" si="203"/>
        <v>8864</v>
      </c>
      <c r="BN159" s="15">
        <f t="shared" ref="BN159" si="356">BM159/BM$151</f>
        <v>0.10331363567490705</v>
      </c>
      <c r="BO159" s="25">
        <f t="shared" si="204"/>
        <v>0.89011816530043442</v>
      </c>
      <c r="BP159" s="7">
        <f t="shared" si="205"/>
        <v>9664</v>
      </c>
      <c r="BQ159" s="15">
        <f t="shared" ref="BQ159" si="357">BP159/BP$151</f>
        <v>9.581503256957595E-2</v>
      </c>
      <c r="BR159" s="25">
        <f t="shared" si="206"/>
        <v>0.82551253222179322</v>
      </c>
      <c r="BS159" s="7">
        <f t="shared" si="207"/>
        <v>10409</v>
      </c>
      <c r="BT159" s="15">
        <f t="shared" ref="BT159" si="358">BS159/BS$151</f>
        <v>0.12292884558606436</v>
      </c>
      <c r="BU159" s="25">
        <f t="shared" si="208"/>
        <v>1.0591167156277357</v>
      </c>
      <c r="BV159" s="15">
        <f t="shared" si="209"/>
        <v>0.1740006718172657</v>
      </c>
      <c r="BW159" s="15">
        <f t="shared" si="210"/>
        <v>0.16257270314529335</v>
      </c>
      <c r="BX159" s="15">
        <f t="shared" si="211"/>
        <v>0.15378027893320284</v>
      </c>
      <c r="BY159" s="15">
        <f t="shared" si="212"/>
        <v>0.10913031034059778</v>
      </c>
      <c r="BZ159" s="15">
        <f t="shared" si="213"/>
        <v>0.13219561895058585</v>
      </c>
      <c r="CA159" s="15">
        <f t="shared" si="180"/>
        <v>0.15824322682541611</v>
      </c>
      <c r="CB159" s="15">
        <f t="shared" si="214"/>
        <v>9.3996523599411685E-2</v>
      </c>
      <c r="CC159" s="15">
        <f t="shared" si="215"/>
        <v>0.16388695853602039</v>
      </c>
      <c r="CD159" s="15">
        <f t="shared" si="216"/>
        <v>9.5440299261955311E-2</v>
      </c>
      <c r="CE159" s="15">
        <f t="shared" si="217"/>
        <v>8.5787038697414192E-2</v>
      </c>
      <c r="CF159" s="15">
        <f t="shared" si="218"/>
        <v>6.059484712521393E-2</v>
      </c>
      <c r="CG159" s="15">
        <f t="shared" si="219"/>
        <v>6.1261855066095425E-2</v>
      </c>
      <c r="CH159" s="15">
        <f t="shared" si="181"/>
        <v>8.6962926589737297E-2</v>
      </c>
      <c r="CI159" s="15">
        <f t="shared" si="220"/>
        <v>0.14887240958959772</v>
      </c>
      <c r="CJ159" s="15">
        <f t="shared" si="221"/>
        <v>9.0497903949400604E-2</v>
      </c>
      <c r="CK159" s="15">
        <f t="shared" si="222"/>
        <v>0.14487895716945998</v>
      </c>
      <c r="CL159" s="15">
        <f t="shared" si="223"/>
        <v>0.13501491727691892</v>
      </c>
    </row>
    <row r="160" spans="1:90" x14ac:dyDescent="0.3">
      <c r="A160" s="3">
        <v>160</v>
      </c>
      <c r="B160" s="3" t="s">
        <v>79</v>
      </c>
      <c r="C160" s="3" t="s">
        <v>14</v>
      </c>
      <c r="D160" s="6">
        <v>40603</v>
      </c>
      <c r="E160" s="27"/>
      <c r="F160" s="7">
        <v>38223</v>
      </c>
      <c r="G160" s="15">
        <f t="shared" si="224"/>
        <v>0.10330037998151441</v>
      </c>
      <c r="I160" s="17">
        <f t="shared" si="182"/>
        <v>0.30826652938148119</v>
      </c>
      <c r="J160" s="17">
        <f t="shared" si="183"/>
        <v>4.0249571813065821E-2</v>
      </c>
      <c r="K160" s="7">
        <v>754</v>
      </c>
      <c r="L160" s="15">
        <f t="shared" si="224"/>
        <v>4.2212518195050945E-2</v>
      </c>
      <c r="M160" s="25">
        <f t="shared" si="184"/>
        <v>0.40863855682432987</v>
      </c>
      <c r="N160" s="3">
        <v>1964</v>
      </c>
      <c r="O160" s="15">
        <f t="shared" ref="O160" si="359">N160/N$151</f>
        <v>0.11090406008244395</v>
      </c>
      <c r="P160" s="25">
        <f t="shared" si="185"/>
        <v>1.0736074746510151</v>
      </c>
      <c r="Q160" s="3">
        <v>658</v>
      </c>
      <c r="R160" s="15">
        <f t="shared" ref="R160" si="360">Q160/Q$151</f>
        <v>4.0249571813065821E-2</v>
      </c>
      <c r="S160" s="25">
        <f t="shared" si="186"/>
        <v>0.38963624161177796</v>
      </c>
      <c r="T160" s="3">
        <v>1169</v>
      </c>
      <c r="U160" s="15">
        <f t="shared" ref="U160" si="361">T160/T$151</f>
        <v>4.7798176391217237E-2</v>
      </c>
      <c r="V160" s="25">
        <f t="shared" si="187"/>
        <v>0.4627105573064757</v>
      </c>
      <c r="W160" s="3">
        <v>1488</v>
      </c>
      <c r="X160" s="15">
        <f t="shared" ref="X160" si="362">W160/W$151</f>
        <v>6.3168619460010192E-2</v>
      </c>
      <c r="Y160" s="25">
        <f t="shared" si="188"/>
        <v>0.61150423136211318</v>
      </c>
      <c r="Z160" s="3">
        <v>775</v>
      </c>
      <c r="AA160" s="15">
        <f t="shared" ref="AA160" si="363">Z160/Z$151</f>
        <v>4.707811930506621E-2</v>
      </c>
      <c r="AB160" s="25">
        <f t="shared" si="189"/>
        <v>0.45574004000266827</v>
      </c>
      <c r="AC160" s="3">
        <v>2529</v>
      </c>
      <c r="AD160" s="15">
        <f t="shared" ref="AD160" si="364">AC160/AC$151</f>
        <v>8.4536702767749702E-2</v>
      </c>
      <c r="AE160" s="25">
        <f t="shared" si="190"/>
        <v>0.81835810074345838</v>
      </c>
      <c r="AF160" s="3">
        <v>994</v>
      </c>
      <c r="AG160" s="15">
        <f t="shared" ref="AG160" si="365">AF160/AF$151</f>
        <v>5.7563122538800096E-2</v>
      </c>
      <c r="AH160" s="25">
        <f t="shared" si="191"/>
        <v>0.55724018197320291</v>
      </c>
      <c r="AI160" s="3">
        <v>2350</v>
      </c>
      <c r="AJ160" s="15">
        <f t="shared" ref="AJ160" si="366">AI160/AI$151</f>
        <v>0.11879486401779396</v>
      </c>
      <c r="AK160" s="25">
        <f t="shared" si="192"/>
        <v>1.1499944534478217</v>
      </c>
      <c r="AL160" s="3">
        <v>6347</v>
      </c>
      <c r="AM160" s="15">
        <f t="shared" ref="AM160" si="367">AL160/AL$151</f>
        <v>0.22762973855037119</v>
      </c>
      <c r="AN160" s="25">
        <f t="shared" si="193"/>
        <v>2.2035711639309121</v>
      </c>
      <c r="AO160" s="3">
        <v>5017</v>
      </c>
      <c r="AP160" s="15">
        <f t="shared" ref="AP160" si="368">AO160/AO$151</f>
        <v>0.2320643878070216</v>
      </c>
      <c r="AQ160" s="25">
        <f t="shared" si="194"/>
        <v>2.2465008148909953</v>
      </c>
      <c r="AR160" s="3">
        <v>1857</v>
      </c>
      <c r="AS160" s="15">
        <f t="shared" ref="AS160" si="369">AR160/AR$151</f>
        <v>6.7999560584422719E-2</v>
      </c>
      <c r="AT160" s="25">
        <f t="shared" si="195"/>
        <v>0.65827018832448858</v>
      </c>
      <c r="AU160" s="3">
        <v>841</v>
      </c>
      <c r="AV160" s="15">
        <f t="shared" ref="AV160" si="370">AU160/AU$151</f>
        <v>4.1296341762828384E-2</v>
      </c>
      <c r="AW160" s="25">
        <f t="shared" si="196"/>
        <v>0.39976950491584212</v>
      </c>
      <c r="AX160" s="3">
        <v>898</v>
      </c>
      <c r="AY160" s="15">
        <f t="shared" ref="AY160" si="371">AX160/AX$151</f>
        <v>4.561154002438033E-2</v>
      </c>
      <c r="AZ160" s="25">
        <f t="shared" si="197"/>
        <v>0.44154280974128568</v>
      </c>
      <c r="BA160" s="3">
        <v>8383</v>
      </c>
      <c r="BB160" s="15">
        <f t="shared" ref="BB160" si="372">BA160/BA$151</f>
        <v>0.30826652938148119</v>
      </c>
      <c r="BC160" s="25">
        <f t="shared" si="198"/>
        <v>2.9841761418171497</v>
      </c>
      <c r="BD160" s="3">
        <v>1284</v>
      </c>
      <c r="BE160" s="15">
        <f t="shared" ref="BE160" si="373">BD160/BD$151</f>
        <v>5.313469894475481E-2</v>
      </c>
      <c r="BF160" s="25">
        <f t="shared" si="199"/>
        <v>0.51437079858044332</v>
      </c>
      <c r="BG160" s="3">
        <v>915</v>
      </c>
      <c r="BH160" s="15">
        <f t="shared" ref="BH160" si="374">BG160/BG$151</f>
        <v>4.9633848657445079E-2</v>
      </c>
      <c r="BI160" s="25">
        <f t="shared" si="200"/>
        <v>0.48048079461398935</v>
      </c>
      <c r="BJ160" s="7">
        <f t="shared" si="201"/>
        <v>4844</v>
      </c>
      <c r="BK160" s="15">
        <f t="shared" si="241"/>
        <v>4.9085473982874807E-2</v>
      </c>
      <c r="BL160" s="25">
        <f t="shared" si="202"/>
        <v>0.47517225001165192</v>
      </c>
      <c r="BM160" s="7">
        <f t="shared" si="203"/>
        <v>4511</v>
      </c>
      <c r="BN160" s="15">
        <f t="shared" ref="BN160" si="375">BM160/BM$151</f>
        <v>5.2577595953238458E-2</v>
      </c>
      <c r="BO160" s="25">
        <f t="shared" si="204"/>
        <v>0.50897775944916379</v>
      </c>
      <c r="BP160" s="7">
        <f t="shared" si="205"/>
        <v>21031</v>
      </c>
      <c r="BQ160" s="15">
        <f t="shared" ref="BQ160" si="376">BP160/BP$151</f>
        <v>0.20851468853174171</v>
      </c>
      <c r="BR160" s="25">
        <f t="shared" si="206"/>
        <v>2.0185277979524896</v>
      </c>
      <c r="BS160" s="7">
        <f t="shared" si="207"/>
        <v>7837</v>
      </c>
      <c r="BT160" s="15">
        <f t="shared" ref="BT160" si="377">BS160/BS$151</f>
        <v>9.2553882491880721E-2</v>
      </c>
      <c r="BU160" s="25">
        <f t="shared" si="208"/>
        <v>0.89596846118516915</v>
      </c>
      <c r="BV160" s="15">
        <f t="shared" si="209"/>
        <v>4.2212518195050945E-2</v>
      </c>
      <c r="BW160" s="15">
        <f t="shared" si="210"/>
        <v>0.11090406008244395</v>
      </c>
      <c r="BX160" s="15">
        <f t="shared" si="211"/>
        <v>4.0249571813065821E-2</v>
      </c>
      <c r="BY160" s="15">
        <f t="shared" si="212"/>
        <v>4.7798176391217237E-2</v>
      </c>
      <c r="BZ160" s="15">
        <f t="shared" si="213"/>
        <v>6.3168619460010192E-2</v>
      </c>
      <c r="CA160" s="15">
        <f t="shared" si="180"/>
        <v>4.707811930506621E-2</v>
      </c>
      <c r="CB160" s="15">
        <f t="shared" si="214"/>
        <v>8.4536702767749702E-2</v>
      </c>
      <c r="CC160" s="15">
        <f t="shared" si="215"/>
        <v>5.7563122538800096E-2</v>
      </c>
      <c r="CD160" s="15">
        <f t="shared" si="216"/>
        <v>0.11879486401779396</v>
      </c>
      <c r="CE160" s="15">
        <f t="shared" si="217"/>
        <v>0.22762973855037119</v>
      </c>
      <c r="CF160" s="15">
        <f t="shared" si="218"/>
        <v>0.2320643878070216</v>
      </c>
      <c r="CG160" s="15">
        <f t="shared" si="219"/>
        <v>6.7999560584422719E-2</v>
      </c>
      <c r="CH160" s="15">
        <f t="shared" si="181"/>
        <v>4.1296341762828384E-2</v>
      </c>
      <c r="CI160" s="15">
        <f t="shared" si="220"/>
        <v>4.561154002438033E-2</v>
      </c>
      <c r="CJ160" s="15">
        <f t="shared" si="221"/>
        <v>0.30826652938148119</v>
      </c>
      <c r="CK160" s="15">
        <f t="shared" si="222"/>
        <v>5.313469894475481E-2</v>
      </c>
      <c r="CL160" s="15">
        <f t="shared" si="223"/>
        <v>4.9633848657445079E-2</v>
      </c>
    </row>
    <row r="161" spans="1:90" x14ac:dyDescent="0.3">
      <c r="A161" s="3">
        <v>161</v>
      </c>
      <c r="B161" s="3" t="s">
        <v>82</v>
      </c>
      <c r="C161" s="3" t="s">
        <v>14</v>
      </c>
      <c r="D161" s="6">
        <v>40603</v>
      </c>
      <c r="E161" s="27"/>
      <c r="F161" s="7">
        <v>12978</v>
      </c>
      <c r="G161" s="15">
        <f t="shared" si="224"/>
        <v>3.5073969374462867E-2</v>
      </c>
      <c r="I161" s="17">
        <f t="shared" si="182"/>
        <v>5.5383780851640897E-2</v>
      </c>
      <c r="J161" s="17">
        <f t="shared" si="183"/>
        <v>1.9381099958369952E-2</v>
      </c>
      <c r="K161" s="7">
        <v>681</v>
      </c>
      <c r="L161" s="15">
        <f t="shared" si="224"/>
        <v>3.81256298286866E-2</v>
      </c>
      <c r="M161" s="25">
        <f t="shared" si="184"/>
        <v>1.0870064183965908</v>
      </c>
      <c r="N161" s="3">
        <v>569</v>
      </c>
      <c r="O161" s="15">
        <f t="shared" ref="O161" si="378">N161/N$151</f>
        <v>3.2130555084985038E-2</v>
      </c>
      <c r="P161" s="25">
        <f t="shared" si="185"/>
        <v>0.91607980670642575</v>
      </c>
      <c r="Q161" s="3">
        <v>538</v>
      </c>
      <c r="R161" s="15">
        <f t="shared" ref="R161" si="379">Q161/Q$151</f>
        <v>3.2909224369953513E-2</v>
      </c>
      <c r="S161" s="25">
        <f t="shared" si="186"/>
        <v>0.93828058120831082</v>
      </c>
      <c r="T161" s="3">
        <v>1335</v>
      </c>
      <c r="U161" s="15">
        <f t="shared" ref="U161" si="380">T161/T$151</f>
        <v>5.4585599214948682E-2</v>
      </c>
      <c r="V161" s="25">
        <f t="shared" si="187"/>
        <v>1.5562994490920696</v>
      </c>
      <c r="W161" s="3">
        <v>811</v>
      </c>
      <c r="X161" s="15">
        <f t="shared" ref="X161" si="381">W161/W$151</f>
        <v>3.4428595686873835E-2</v>
      </c>
      <c r="Y161" s="25">
        <f t="shared" si="188"/>
        <v>0.98159963930233329</v>
      </c>
      <c r="Z161" s="3">
        <v>596</v>
      </c>
      <c r="AA161" s="15">
        <f t="shared" ref="AA161" si="382">Z161/Z$151</f>
        <v>3.6204592394605759E-2</v>
      </c>
      <c r="AB161" s="25">
        <f t="shared" si="189"/>
        <v>1.0322353882468203</v>
      </c>
      <c r="AC161" s="3">
        <v>1314</v>
      </c>
      <c r="AD161" s="15">
        <f t="shared" ref="AD161" si="383">AC161/AC$151</f>
        <v>4.3922984356197355E-2</v>
      </c>
      <c r="AE161" s="25">
        <f t="shared" si="190"/>
        <v>1.2522957948460034</v>
      </c>
      <c r="AF161" s="3">
        <v>705</v>
      </c>
      <c r="AG161" s="15">
        <f t="shared" ref="AG161" si="384">AF161/AF$151</f>
        <v>4.0826963168867268E-2</v>
      </c>
      <c r="AH161" s="25">
        <f t="shared" si="191"/>
        <v>1.1640245999243279</v>
      </c>
      <c r="AI161" s="3">
        <v>386</v>
      </c>
      <c r="AJ161" s="15">
        <f t="shared" ref="AJ161" si="385">AI161/AI$151</f>
        <v>1.9512688302497219E-2</v>
      </c>
      <c r="AK161" s="25">
        <f t="shared" si="192"/>
        <v>0.55632962708533018</v>
      </c>
      <c r="AL161" s="3">
        <v>620</v>
      </c>
      <c r="AM161" s="15">
        <f t="shared" ref="AM161" si="386">AL161/AL$151</f>
        <v>2.2235770899831437E-2</v>
      </c>
      <c r="AN161" s="25">
        <f t="shared" si="193"/>
        <v>0.63396790544104087</v>
      </c>
      <c r="AO161" s="3">
        <v>419</v>
      </c>
      <c r="AP161" s="15">
        <f t="shared" ref="AP161" si="387">AO161/AO$151</f>
        <v>1.9381099958369952E-2</v>
      </c>
      <c r="AQ161" s="25">
        <f t="shared" si="194"/>
        <v>0.55257788907351924</v>
      </c>
      <c r="AR161" s="3">
        <v>720</v>
      </c>
      <c r="AS161" s="15">
        <f t="shared" ref="AS161" si="388">AR161/AR$151</f>
        <v>2.6364934636932878E-2</v>
      </c>
      <c r="AT161" s="25">
        <f t="shared" si="195"/>
        <v>0.75169520607864293</v>
      </c>
      <c r="AU161" s="3">
        <v>732</v>
      </c>
      <c r="AV161" s="15">
        <f t="shared" ref="AV161" si="389">AU161/AU$151</f>
        <v>3.5944021605696048E-2</v>
      </c>
      <c r="AW161" s="25">
        <f t="shared" si="196"/>
        <v>1.0248062094695978</v>
      </c>
      <c r="AX161" s="3">
        <v>685</v>
      </c>
      <c r="AY161" s="15">
        <f t="shared" ref="AY161" si="390">AX161/AX$151</f>
        <v>3.4792767167817963E-2</v>
      </c>
      <c r="AZ161" s="25">
        <f t="shared" si="197"/>
        <v>0.99198259530757171</v>
      </c>
      <c r="BA161" s="3">
        <v>659</v>
      </c>
      <c r="BB161" s="15">
        <f t="shared" ref="BB161" si="391">BA161/BA$151</f>
        <v>2.4233286754431125E-2</v>
      </c>
      <c r="BC161" s="25">
        <f t="shared" si="198"/>
        <v>0.69091942505016912</v>
      </c>
      <c r="BD161" s="3">
        <v>1187</v>
      </c>
      <c r="BE161" s="15">
        <f t="shared" ref="BE161" si="392">BD161/BD$151</f>
        <v>4.9120629008897167E-2</v>
      </c>
      <c r="BF161" s="25">
        <f t="shared" si="199"/>
        <v>1.4004867394524665</v>
      </c>
      <c r="BG161" s="3">
        <v>1021</v>
      </c>
      <c r="BH161" s="15">
        <f t="shared" ref="BH161" si="393">BG161/BG$151</f>
        <v>5.5383780851640897E-2</v>
      </c>
      <c r="BI161" s="25">
        <f t="shared" si="200"/>
        <v>1.579056543624785</v>
      </c>
      <c r="BJ161" s="7">
        <f t="shared" si="201"/>
        <v>3961</v>
      </c>
      <c r="BK161" s="15">
        <f t="shared" si="241"/>
        <v>4.0137812230835485E-2</v>
      </c>
      <c r="BL161" s="25">
        <f t="shared" si="202"/>
        <v>1.1443760984765976</v>
      </c>
      <c r="BM161" s="7">
        <f t="shared" si="203"/>
        <v>3158</v>
      </c>
      <c r="BN161" s="15">
        <f t="shared" ref="BN161" si="394">BM161/BM$151</f>
        <v>3.6807813793023066E-2</v>
      </c>
      <c r="BO161" s="25">
        <f t="shared" si="204"/>
        <v>1.0494339377459398</v>
      </c>
      <c r="BP161" s="7">
        <f t="shared" si="205"/>
        <v>2885</v>
      </c>
      <c r="BQ161" s="15">
        <f t="shared" ref="BQ161" si="395">BP161/BP$151</f>
        <v>2.8603721953976265E-2</v>
      </c>
      <c r="BR161" s="25">
        <f t="shared" si="206"/>
        <v>0.81552565803408761</v>
      </c>
      <c r="BS161" s="7">
        <f t="shared" si="207"/>
        <v>2974</v>
      </c>
      <c r="BT161" s="15">
        <f t="shared" ref="BT161" si="396">BS161/BS$151</f>
        <v>3.5122527310304102E-2</v>
      </c>
      <c r="BU161" s="25">
        <f t="shared" si="208"/>
        <v>1.0013844436973418</v>
      </c>
      <c r="BV161" s="15">
        <f t="shared" si="209"/>
        <v>3.81256298286866E-2</v>
      </c>
      <c r="BW161" s="15">
        <f t="shared" si="210"/>
        <v>3.2130555084985038E-2</v>
      </c>
      <c r="BX161" s="15">
        <f t="shared" si="211"/>
        <v>3.2909224369953513E-2</v>
      </c>
      <c r="BY161" s="15">
        <f t="shared" si="212"/>
        <v>5.4585599214948682E-2</v>
      </c>
      <c r="BZ161" s="15">
        <f t="shared" si="213"/>
        <v>3.4428595686873835E-2</v>
      </c>
      <c r="CA161" s="15">
        <f t="shared" si="180"/>
        <v>3.6204592394605759E-2</v>
      </c>
      <c r="CB161" s="15">
        <f t="shared" si="214"/>
        <v>4.3922984356197355E-2</v>
      </c>
      <c r="CC161" s="15">
        <f t="shared" si="215"/>
        <v>4.0826963168867268E-2</v>
      </c>
      <c r="CD161" s="15">
        <f t="shared" si="216"/>
        <v>1.9512688302497219E-2</v>
      </c>
      <c r="CE161" s="15">
        <f t="shared" si="217"/>
        <v>2.2235770899831437E-2</v>
      </c>
      <c r="CF161" s="15">
        <f t="shared" si="218"/>
        <v>1.9381099958369952E-2</v>
      </c>
      <c r="CG161" s="15">
        <f t="shared" si="219"/>
        <v>2.6364934636932878E-2</v>
      </c>
      <c r="CH161" s="15">
        <f t="shared" si="181"/>
        <v>3.5944021605696048E-2</v>
      </c>
      <c r="CI161" s="15">
        <f t="shared" si="220"/>
        <v>3.4792767167817963E-2</v>
      </c>
      <c r="CJ161" s="15">
        <f t="shared" si="221"/>
        <v>2.4233286754431125E-2</v>
      </c>
      <c r="CK161" s="15">
        <f t="shared" si="222"/>
        <v>4.9120629008897167E-2</v>
      </c>
      <c r="CL161" s="15">
        <f t="shared" si="223"/>
        <v>5.5383780851640897E-2</v>
      </c>
    </row>
    <row r="162" spans="1:90" x14ac:dyDescent="0.3">
      <c r="A162" s="3">
        <v>162</v>
      </c>
      <c r="B162" s="3" t="s">
        <v>84</v>
      </c>
      <c r="C162" s="3" t="s">
        <v>14</v>
      </c>
      <c r="D162" s="6">
        <v>40603</v>
      </c>
      <c r="E162" s="27"/>
      <c r="F162" s="7">
        <v>13518</v>
      </c>
      <c r="G162" s="15">
        <f t="shared" si="224"/>
        <v>3.6533357836645783E-2</v>
      </c>
      <c r="I162" s="17">
        <f t="shared" si="182"/>
        <v>6.5636018443178734E-2</v>
      </c>
      <c r="J162" s="17">
        <f t="shared" si="183"/>
        <v>1.6533371588423055E-2</v>
      </c>
      <c r="K162" s="7">
        <v>389</v>
      </c>
      <c r="L162" s="15">
        <f t="shared" si="224"/>
        <v>2.1778076363229201E-2</v>
      </c>
      <c r="M162" s="25">
        <f t="shared" si="184"/>
        <v>0.59611482909967028</v>
      </c>
      <c r="N162" s="3">
        <v>475</v>
      </c>
      <c r="O162" s="15">
        <f t="shared" ref="O162" si="397">N162/N$151</f>
        <v>2.6822519622790673E-2</v>
      </c>
      <c r="P162" s="25">
        <f t="shared" si="185"/>
        <v>0.7341925629372511</v>
      </c>
      <c r="Q162" s="3">
        <v>466</v>
      </c>
      <c r="R162" s="15">
        <f t="shared" ref="R162" si="398">Q162/Q$151</f>
        <v>2.8505015904086127E-2</v>
      </c>
      <c r="S162" s="25">
        <f t="shared" si="186"/>
        <v>0.78024626237595363</v>
      </c>
      <c r="T162" s="3">
        <v>1346</v>
      </c>
      <c r="U162" s="15">
        <f t="shared" ref="U162" si="399">T162/T$151</f>
        <v>5.5035368197244146E-2</v>
      </c>
      <c r="V162" s="25">
        <f t="shared" si="187"/>
        <v>1.5064415497564643</v>
      </c>
      <c r="W162" s="3">
        <v>494</v>
      </c>
      <c r="X162" s="15">
        <f t="shared" ref="X162" si="400">W162/W$151</f>
        <v>2.097130242825607E-2</v>
      </c>
      <c r="Y162" s="25">
        <f t="shared" si="188"/>
        <v>0.57403161576405204</v>
      </c>
      <c r="Z162" s="3">
        <v>300</v>
      </c>
      <c r="AA162" s="15">
        <f t="shared" ref="AA162" si="401">Z162/Z$151</f>
        <v>1.8223788118090146E-2</v>
      </c>
      <c r="AB162" s="25">
        <f t="shared" si="189"/>
        <v>0.49882598253288063</v>
      </c>
      <c r="AC162" s="3">
        <v>1820</v>
      </c>
      <c r="AD162" s="15">
        <f t="shared" ref="AD162" si="402">AC162/AC$151</f>
        <v>6.083701029549405E-2</v>
      </c>
      <c r="AE162" s="25">
        <f t="shared" si="190"/>
        <v>1.6652455152772687</v>
      </c>
      <c r="AF162" s="3">
        <v>452</v>
      </c>
      <c r="AG162" s="15">
        <f t="shared" ref="AG162" si="403">AF162/AF$151</f>
        <v>2.6175584896919155E-2</v>
      </c>
      <c r="AH162" s="25">
        <f t="shared" si="191"/>
        <v>0.71648450750023918</v>
      </c>
      <c r="AI162" s="3">
        <v>512</v>
      </c>
      <c r="AJ162" s="15">
        <f t="shared" ref="AJ162" si="404">AI162/AI$151</f>
        <v>2.5882115054089577E-2</v>
      </c>
      <c r="AK162" s="25">
        <f t="shared" si="192"/>
        <v>0.7084515792339191</v>
      </c>
      <c r="AL162" s="3">
        <v>461</v>
      </c>
      <c r="AM162" s="15">
        <f t="shared" ref="AM162" si="405">AL162/AL$151</f>
        <v>1.6533371588423055E-2</v>
      </c>
      <c r="AN162" s="25">
        <f t="shared" si="193"/>
        <v>0.45255548811992324</v>
      </c>
      <c r="AO162" s="3">
        <v>617</v>
      </c>
      <c r="AP162" s="15">
        <f t="shared" ref="AP162" si="406">AO162/AO$151</f>
        <v>2.8539710439890838E-2</v>
      </c>
      <c r="AQ162" s="25">
        <f t="shared" si="194"/>
        <v>0.78119592968986007</v>
      </c>
      <c r="AR162" s="3">
        <v>954</v>
      </c>
      <c r="AS162" s="15">
        <f t="shared" ref="AS162" si="407">AR162/AR$151</f>
        <v>3.4933538393936064E-2</v>
      </c>
      <c r="AT162" s="25">
        <f t="shared" si="195"/>
        <v>0.95620935119451367</v>
      </c>
      <c r="AU162" s="3">
        <v>998</v>
      </c>
      <c r="AV162" s="15">
        <f t="shared" ref="AV162" si="408">AU162/AU$151</f>
        <v>4.9005646943285047E-2</v>
      </c>
      <c r="AW162" s="25">
        <f t="shared" si="196"/>
        <v>1.3413945458396543</v>
      </c>
      <c r="AX162" s="3">
        <v>940</v>
      </c>
      <c r="AY162" s="15">
        <f t="shared" ref="AY162" si="409">AX162/AX$151</f>
        <v>4.7744819179195451E-2</v>
      </c>
      <c r="AZ162" s="25">
        <f t="shared" si="197"/>
        <v>1.3068828601159597</v>
      </c>
      <c r="BA162" s="3">
        <v>731</v>
      </c>
      <c r="BB162" s="15">
        <f t="shared" ref="BB162" si="410">BA162/BA$151</f>
        <v>2.688092961682724E-2</v>
      </c>
      <c r="BC162" s="25">
        <f t="shared" si="198"/>
        <v>0.73579137557029017</v>
      </c>
      <c r="BD162" s="3">
        <v>1353</v>
      </c>
      <c r="BE162" s="15">
        <f t="shared" ref="BE162" si="411">BD162/BD$151</f>
        <v>5.5990068280571077E-2</v>
      </c>
      <c r="BF162" s="25">
        <f t="shared" si="199"/>
        <v>1.5325738337801709</v>
      </c>
      <c r="BG162" s="3">
        <v>1210</v>
      </c>
      <c r="BH162" s="15">
        <f t="shared" ref="BH162" si="412">BG162/BG$151</f>
        <v>6.5636018443178734E-2</v>
      </c>
      <c r="BI162" s="25">
        <f t="shared" si="200"/>
        <v>1.796605139244571</v>
      </c>
      <c r="BJ162" s="7">
        <f t="shared" si="201"/>
        <v>2995</v>
      </c>
      <c r="BK162" s="15">
        <f t="shared" si="241"/>
        <v>3.0349090540609008E-2</v>
      </c>
      <c r="BL162" s="25">
        <f t="shared" si="202"/>
        <v>0.83072272404609149</v>
      </c>
      <c r="BM162" s="7">
        <f t="shared" si="203"/>
        <v>4102</v>
      </c>
      <c r="BN162" s="15">
        <f t="shared" ref="BN162" si="413">BM162/BM$151</f>
        <v>4.7810529505693672E-2</v>
      </c>
      <c r="BO162" s="25">
        <f t="shared" si="204"/>
        <v>1.3086814992334488</v>
      </c>
      <c r="BP162" s="7">
        <f t="shared" si="205"/>
        <v>3162</v>
      </c>
      <c r="BQ162" s="15">
        <f t="shared" ref="BQ162" si="414">BP162/BP$151</f>
        <v>3.1350075846957697E-2</v>
      </c>
      <c r="BR162" s="25">
        <f t="shared" si="206"/>
        <v>0.85812193850714558</v>
      </c>
      <c r="BS162" s="7">
        <f t="shared" si="207"/>
        <v>3259</v>
      </c>
      <c r="BT162" s="15">
        <f t="shared" ref="BT162" si="415">BS162/BS$151</f>
        <v>3.8488337762031297E-2</v>
      </c>
      <c r="BU162" s="25">
        <f t="shared" si="208"/>
        <v>1.0535121883437859</v>
      </c>
      <c r="BV162" s="15">
        <f t="shared" si="209"/>
        <v>2.1778076363229201E-2</v>
      </c>
      <c r="BW162" s="15">
        <f t="shared" si="210"/>
        <v>2.6822519622790673E-2</v>
      </c>
      <c r="BX162" s="15">
        <f t="shared" si="211"/>
        <v>2.8505015904086127E-2</v>
      </c>
      <c r="BY162" s="15">
        <f t="shared" si="212"/>
        <v>5.5035368197244146E-2</v>
      </c>
      <c r="BZ162" s="15">
        <f t="shared" si="213"/>
        <v>2.097130242825607E-2</v>
      </c>
      <c r="CA162" s="15">
        <f t="shared" si="180"/>
        <v>1.8223788118090146E-2</v>
      </c>
      <c r="CB162" s="15">
        <f t="shared" si="214"/>
        <v>6.083701029549405E-2</v>
      </c>
      <c r="CC162" s="15">
        <f t="shared" si="215"/>
        <v>2.6175584896919155E-2</v>
      </c>
      <c r="CD162" s="15">
        <f t="shared" si="216"/>
        <v>2.5882115054089577E-2</v>
      </c>
      <c r="CE162" s="15">
        <f t="shared" si="217"/>
        <v>1.6533371588423055E-2</v>
      </c>
      <c r="CF162" s="15">
        <f t="shared" si="218"/>
        <v>2.8539710439890838E-2</v>
      </c>
      <c r="CG162" s="15">
        <f t="shared" si="219"/>
        <v>3.4933538393936064E-2</v>
      </c>
      <c r="CH162" s="15">
        <f t="shared" si="181"/>
        <v>4.9005646943285047E-2</v>
      </c>
      <c r="CI162" s="15">
        <f t="shared" si="220"/>
        <v>4.7744819179195451E-2</v>
      </c>
      <c r="CJ162" s="15">
        <f t="shared" si="221"/>
        <v>2.688092961682724E-2</v>
      </c>
      <c r="CK162" s="15">
        <f t="shared" si="222"/>
        <v>5.5990068280571077E-2</v>
      </c>
      <c r="CL162" s="15">
        <f t="shared" si="223"/>
        <v>6.5636018443178734E-2</v>
      </c>
    </row>
    <row r="163" spans="1:90" x14ac:dyDescent="0.3">
      <c r="A163" s="3">
        <v>163</v>
      </c>
      <c r="B163" s="3" t="s">
        <v>49</v>
      </c>
      <c r="C163" s="3" t="s">
        <v>14</v>
      </c>
      <c r="D163" s="6">
        <v>40603</v>
      </c>
      <c r="E163" s="27"/>
      <c r="F163" s="7">
        <v>6907</v>
      </c>
      <c r="G163" s="15">
        <f t="shared" si="224"/>
        <v>1.8666659459810064E-2</v>
      </c>
      <c r="I163" s="17">
        <f t="shared" si="182"/>
        <v>3.90760796897981E-2</v>
      </c>
      <c r="J163" s="17">
        <f t="shared" si="183"/>
        <v>1.0973015339827566E-2</v>
      </c>
      <c r="K163" s="7">
        <v>196</v>
      </c>
      <c r="L163" s="15">
        <f t="shared" si="224"/>
        <v>1.0973015339827566E-2</v>
      </c>
      <c r="M163" s="25">
        <f t="shared" si="184"/>
        <v>0.58784033444510153</v>
      </c>
      <c r="N163" s="3">
        <v>276</v>
      </c>
      <c r="O163" s="15">
        <f t="shared" ref="O163" si="416">N163/N$151</f>
        <v>1.5585295612400475E-2</v>
      </c>
      <c r="P163" s="25">
        <f t="shared" si="185"/>
        <v>0.83492687301421731</v>
      </c>
      <c r="Q163" s="3">
        <v>219</v>
      </c>
      <c r="R163" s="15">
        <f t="shared" ref="R163" si="417">Q163/Q$151</f>
        <v>1.3396134083679961E-2</v>
      </c>
      <c r="S163" s="25">
        <f t="shared" si="186"/>
        <v>0.71765031726872619</v>
      </c>
      <c r="T163" s="3">
        <v>624</v>
      </c>
      <c r="U163" s="15">
        <f t="shared" ref="U163" si="418">T163/T$151</f>
        <v>2.5514167722942308E-2</v>
      </c>
      <c r="V163" s="25">
        <f t="shared" si="187"/>
        <v>1.3668309414373341</v>
      </c>
      <c r="W163" s="3">
        <v>302</v>
      </c>
      <c r="X163" s="15">
        <f t="shared" ref="X163" si="419">W163/W$151</f>
        <v>1.282051282051282E-2</v>
      </c>
      <c r="Y163" s="25">
        <f t="shared" si="188"/>
        <v>0.68681345197922583</v>
      </c>
      <c r="Z163" s="3">
        <v>209</v>
      </c>
      <c r="AA163" s="15">
        <f t="shared" ref="AA163" si="420">Z163/Z$151</f>
        <v>1.2695905722269469E-2</v>
      </c>
      <c r="AB163" s="25">
        <f t="shared" si="189"/>
        <v>0.68013806913894659</v>
      </c>
      <c r="AC163" s="3">
        <v>1169</v>
      </c>
      <c r="AD163" s="15">
        <f t="shared" ref="AD163" si="421">AC163/AC$151</f>
        <v>3.90760796897981E-2</v>
      </c>
      <c r="AE163" s="25">
        <f t="shared" si="190"/>
        <v>2.0933622201621129</v>
      </c>
      <c r="AF163" s="3">
        <v>229</v>
      </c>
      <c r="AG163" s="15">
        <f t="shared" ref="AG163" si="422">AF163/AF$151</f>
        <v>1.3261524206624971E-2</v>
      </c>
      <c r="AH163" s="25">
        <f t="shared" si="191"/>
        <v>0.71043907107093651</v>
      </c>
      <c r="AI163" s="3">
        <v>308</v>
      </c>
      <c r="AJ163" s="15">
        <f t="shared" ref="AJ163" si="423">AI163/AI$151</f>
        <v>1.556970983722576E-2</v>
      </c>
      <c r="AK163" s="25">
        <f t="shared" si="192"/>
        <v>0.83409192045035485</v>
      </c>
      <c r="AL163" s="3">
        <v>332</v>
      </c>
      <c r="AM163" s="15">
        <f t="shared" ref="AM163" si="424">AL163/AL$151</f>
        <v>1.1906896675393609E-2</v>
      </c>
      <c r="AN163" s="25">
        <f t="shared" si="193"/>
        <v>0.63786971102299006</v>
      </c>
      <c r="AO163" s="3">
        <v>343</v>
      </c>
      <c r="AP163" s="15">
        <f t="shared" ref="AP163" si="425">AO163/AO$151</f>
        <v>1.5865673712937695E-2</v>
      </c>
      <c r="AQ163" s="25">
        <f t="shared" si="194"/>
        <v>0.84994713419918633</v>
      </c>
      <c r="AR163" s="3">
        <v>462</v>
      </c>
      <c r="AS163" s="15">
        <f t="shared" ref="AS163" si="426">AR163/AR$151</f>
        <v>1.6917499725365263E-2</v>
      </c>
      <c r="AT163" s="25">
        <f t="shared" si="195"/>
        <v>0.90629497804838621</v>
      </c>
      <c r="AU163" s="3">
        <v>429</v>
      </c>
      <c r="AV163" s="15">
        <f t="shared" ref="AV163" si="427">AU163/AU$151</f>
        <v>2.1065553645961209E-2</v>
      </c>
      <c r="AW163" s="25">
        <f t="shared" si="196"/>
        <v>1.1285122381600223</v>
      </c>
      <c r="AX163" s="3">
        <v>368</v>
      </c>
      <c r="AY163" s="15">
        <f t="shared" ref="AY163" si="428">AX163/AX$151</f>
        <v>1.8691588785046728E-2</v>
      </c>
      <c r="AZ163" s="25">
        <f t="shared" si="197"/>
        <v>1.0013355000818618</v>
      </c>
      <c r="BA163" s="3">
        <v>357</v>
      </c>
      <c r="BB163" s="15">
        <f t="shared" ref="BB163" si="429">BA163/BA$151</f>
        <v>1.3127895859380746E-2</v>
      </c>
      <c r="BC163" s="25">
        <f t="shared" si="198"/>
        <v>0.70328040684759585</v>
      </c>
      <c r="BD163" s="3">
        <v>581</v>
      </c>
      <c r="BE163" s="15">
        <f t="shared" ref="BE163" si="430">BD163/BD$151</f>
        <v>2.404303745085868E-2</v>
      </c>
      <c r="BF163" s="25">
        <f t="shared" si="199"/>
        <v>1.2880203607198244</v>
      </c>
      <c r="BG163" s="3">
        <v>503</v>
      </c>
      <c r="BH163" s="15">
        <f t="shared" ref="BH163" si="431">BG163/BG$151</f>
        <v>2.7285055600759424E-2</v>
      </c>
      <c r="BI163" s="25">
        <f t="shared" si="200"/>
        <v>1.4616999715190098</v>
      </c>
      <c r="BJ163" s="7">
        <f t="shared" si="201"/>
        <v>1550</v>
      </c>
      <c r="BK163" s="15">
        <f t="shared" si="241"/>
        <v>1.5706541014338552E-2</v>
      </c>
      <c r="BL163" s="25">
        <f t="shared" si="202"/>
        <v>0.84142216491146982</v>
      </c>
      <c r="BM163" s="7">
        <f t="shared" si="203"/>
        <v>1762</v>
      </c>
      <c r="BN163" s="15">
        <f t="shared" ref="BN163:BN164" si="432">BM163/BM$151</f>
        <v>2.0536848607760179E-2</v>
      </c>
      <c r="BO163" s="25">
        <f t="shared" si="204"/>
        <v>1.1001887430355011</v>
      </c>
      <c r="BP163" s="7">
        <f t="shared" si="205"/>
        <v>1613</v>
      </c>
      <c r="BQ163" s="15">
        <f t="shared" ref="BQ163:BQ164" si="433">BP163/BP$151</f>
        <v>1.5992306243245654E-2</v>
      </c>
      <c r="BR163" s="25">
        <f t="shared" si="206"/>
        <v>0.85673102237053289</v>
      </c>
      <c r="BS163" s="7">
        <f t="shared" si="207"/>
        <v>1982</v>
      </c>
      <c r="BT163" s="15">
        <f t="shared" ref="BT163:BT164" si="434">BS163/BS$151</f>
        <v>2.340714496604665E-2</v>
      </c>
      <c r="BU163" s="25">
        <f t="shared" si="208"/>
        <v>1.2539546787384754</v>
      </c>
      <c r="BV163" s="15">
        <f t="shared" si="209"/>
        <v>1.0973015339827566E-2</v>
      </c>
      <c r="BW163" s="15">
        <f t="shared" si="210"/>
        <v>1.5585295612400475E-2</v>
      </c>
      <c r="BX163" s="15">
        <f t="shared" si="211"/>
        <v>1.3396134083679961E-2</v>
      </c>
      <c r="BY163" s="15">
        <f t="shared" si="212"/>
        <v>2.5514167722942308E-2</v>
      </c>
      <c r="BZ163" s="15">
        <f t="shared" si="213"/>
        <v>1.282051282051282E-2</v>
      </c>
      <c r="CA163" s="15">
        <f t="shared" si="180"/>
        <v>1.2695905722269469E-2</v>
      </c>
      <c r="CB163" s="15">
        <f t="shared" si="214"/>
        <v>3.90760796897981E-2</v>
      </c>
      <c r="CC163" s="15">
        <f t="shared" si="215"/>
        <v>1.3261524206624971E-2</v>
      </c>
      <c r="CD163" s="15">
        <f t="shared" si="216"/>
        <v>1.556970983722576E-2</v>
      </c>
      <c r="CE163" s="15">
        <f t="shared" si="217"/>
        <v>1.1906896675393609E-2</v>
      </c>
      <c r="CF163" s="15">
        <f t="shared" si="218"/>
        <v>1.5865673712937695E-2</v>
      </c>
      <c r="CG163" s="15">
        <f t="shared" si="219"/>
        <v>1.6917499725365263E-2</v>
      </c>
      <c r="CH163" s="15">
        <f t="shared" si="181"/>
        <v>2.1065553645961209E-2</v>
      </c>
      <c r="CI163" s="15">
        <f t="shared" si="220"/>
        <v>1.8691588785046728E-2</v>
      </c>
      <c r="CJ163" s="15">
        <f t="shared" si="221"/>
        <v>1.3127895859380746E-2</v>
      </c>
      <c r="CK163" s="15">
        <f t="shared" si="222"/>
        <v>2.404303745085868E-2</v>
      </c>
      <c r="CL163" s="15">
        <f t="shared" si="223"/>
        <v>2.7285055600759424E-2</v>
      </c>
    </row>
    <row r="164" spans="1:90" x14ac:dyDescent="0.3">
      <c r="A164" s="3">
        <v>164</v>
      </c>
      <c r="B164" s="3" t="s">
        <v>55</v>
      </c>
      <c r="C164" s="3" t="s">
        <v>14</v>
      </c>
      <c r="D164" s="6">
        <v>40603</v>
      </c>
      <c r="E164" s="27"/>
      <c r="F164" s="7">
        <v>182583</v>
      </c>
      <c r="G164" s="15">
        <f>F164/F$151</f>
        <v>0.4934435622050819</v>
      </c>
      <c r="I164" s="17">
        <f t="shared" si="182"/>
        <v>0.52229576146543655</v>
      </c>
      <c r="J164" s="17">
        <f t="shared" si="183"/>
        <v>0.47928562750577086</v>
      </c>
      <c r="K164" s="7">
        <v>8598</v>
      </c>
      <c r="L164" s="15">
        <f>K164/K$151</f>
        <v>0.48135707087672153</v>
      </c>
      <c r="M164" s="25">
        <f t="shared" si="184"/>
        <v>0.97550582831732835</v>
      </c>
      <c r="N164" s="3">
        <v>8854</v>
      </c>
      <c r="O164" s="15">
        <f>N164/N$151</f>
        <v>0.49997176576881813</v>
      </c>
      <c r="P164" s="25">
        <f t="shared" si="185"/>
        <v>1.0132298890162095</v>
      </c>
      <c r="Q164" s="3">
        <v>7913</v>
      </c>
      <c r="R164" s="15">
        <f>Q164/Q$151</f>
        <v>0.48403474431123072</v>
      </c>
      <c r="S164" s="25">
        <f t="shared" si="186"/>
        <v>0.98093233225740062</v>
      </c>
      <c r="T164" s="3">
        <v>11821</v>
      </c>
      <c r="U164" s="15">
        <f>T164/T$151</f>
        <v>0.48333810361041829</v>
      </c>
      <c r="V164" s="25">
        <f t="shared" si="187"/>
        <v>0.9795205381756229</v>
      </c>
      <c r="W164" s="3">
        <v>11362</v>
      </c>
      <c r="X164" s="15">
        <f>W164/W$151</f>
        <v>0.48233995584988965</v>
      </c>
      <c r="Y164" s="25">
        <f t="shared" si="188"/>
        <v>0.97749771766081439</v>
      </c>
      <c r="Z164" s="3">
        <v>7890</v>
      </c>
      <c r="AA164" s="15">
        <f>Z164/Z$151</f>
        <v>0.47928562750577086</v>
      </c>
      <c r="AB164" s="25">
        <f t="shared" si="189"/>
        <v>0.97130789459276234</v>
      </c>
      <c r="AC164" s="3">
        <v>15625</v>
      </c>
      <c r="AD164" s="15">
        <f>AC164/AC$151</f>
        <v>0.52229576146543655</v>
      </c>
      <c r="AE164" s="25">
        <f t="shared" si="190"/>
        <v>1.0584711230832986</v>
      </c>
      <c r="AF164" s="3">
        <v>8400</v>
      </c>
      <c r="AG164" s="15">
        <f>AF164/AF$151</f>
        <v>0.48644892286309938</v>
      </c>
      <c r="AH164" s="25">
        <f t="shared" si="191"/>
        <v>0.98582484426238104</v>
      </c>
      <c r="AI164" s="3">
        <v>9876</v>
      </c>
      <c r="AJ164" s="15">
        <f>AI164/AI$151</f>
        <v>0.4992417349105247</v>
      </c>
      <c r="AK164" s="25">
        <f t="shared" si="192"/>
        <v>1.0117504273022271</v>
      </c>
      <c r="AL164" s="3">
        <v>13428</v>
      </c>
      <c r="AM164" s="15">
        <f>AL164/AL$151</f>
        <v>0.48158376071441378</v>
      </c>
      <c r="AN164" s="25">
        <f t="shared" si="193"/>
        <v>0.97596523209732544</v>
      </c>
      <c r="AO164" s="3">
        <v>11134</v>
      </c>
      <c r="AP164" s="15">
        <f>AO164/AO$151</f>
        <v>0.51500994495582586</v>
      </c>
      <c r="AQ164" s="25">
        <f t="shared" si="194"/>
        <v>1.0437058752056039</v>
      </c>
      <c r="AR164" s="3">
        <v>13824</v>
      </c>
      <c r="AS164" s="15">
        <f>AR164/AR$151</f>
        <v>0.50620674502911123</v>
      </c>
      <c r="AT164" s="25">
        <f t="shared" si="195"/>
        <v>1.0258655372196848</v>
      </c>
      <c r="AU164" s="3">
        <v>10383</v>
      </c>
      <c r="AV164" s="15">
        <f>AU164/AU$151</f>
        <v>0.50984532285784434</v>
      </c>
      <c r="AW164" s="25">
        <f t="shared" si="196"/>
        <v>1.0332393852287116</v>
      </c>
      <c r="AX164" s="3">
        <v>9857</v>
      </c>
      <c r="AY164" s="15">
        <f>AX164/AX$151</f>
        <v>0.50066030069077616</v>
      </c>
      <c r="AZ164" s="25">
        <f t="shared" si="197"/>
        <v>1.0146252561355638</v>
      </c>
      <c r="BA164" s="3">
        <v>13177</v>
      </c>
      <c r="BB164" s="15">
        <f>BA164/BA$151</f>
        <v>0.48455541663602264</v>
      </c>
      <c r="BC164" s="25">
        <f t="shared" si="198"/>
        <v>0.98198751336558077</v>
      </c>
      <c r="BD164" s="3">
        <v>11590</v>
      </c>
      <c r="BE164" s="15">
        <f>BD164/BD$151</f>
        <v>0.47961928408855781</v>
      </c>
      <c r="BF164" s="25">
        <f t="shared" si="199"/>
        <v>0.971984074420291</v>
      </c>
      <c r="BG164" s="7">
        <v>8851</v>
      </c>
      <c r="BH164" s="15">
        <f>BG164/BG$151</f>
        <v>0.48011933821535124</v>
      </c>
      <c r="BI164" s="25">
        <f t="shared" si="200"/>
        <v>0.9729974712200361</v>
      </c>
      <c r="BJ164" s="7">
        <f t="shared" ref="BJ164" si="435">K164+T164+W164+Z164+Q164</f>
        <v>47584</v>
      </c>
      <c r="BK164" s="15">
        <f t="shared" si="241"/>
        <v>0.48218067588792624</v>
      </c>
      <c r="BL164" s="25">
        <f t="shared" ref="BL164" si="436">BK164/$G164</f>
        <v>0.97717492499684355</v>
      </c>
      <c r="BM164" s="7">
        <f t="shared" ref="BM164" si="437">BG164+AU164+AR164+AX164</f>
        <v>42915</v>
      </c>
      <c r="BN164" s="15">
        <f t="shared" si="432"/>
        <v>0.50019231441658796</v>
      </c>
      <c r="BO164" s="25">
        <f t="shared" ref="BO164" si="438">BN164/$G164</f>
        <v>1.0136768472190567</v>
      </c>
      <c r="BP164" s="7">
        <f t="shared" ref="BP164" si="439">BA164+AO164+AL164+BD164</f>
        <v>49329</v>
      </c>
      <c r="BQ164" s="15">
        <f t="shared" si="433"/>
        <v>0.4890790295555269</v>
      </c>
      <c r="BR164" s="25">
        <f t="shared" ref="BR164" si="440">BQ164/$G164</f>
        <v>0.99115495066943227</v>
      </c>
      <c r="BS164" s="7">
        <f t="shared" ref="BS164" si="441">AI164+AF164+AC164+N164</f>
        <v>42755</v>
      </c>
      <c r="BT164" s="15">
        <f t="shared" si="434"/>
        <v>0.50493061706524944</v>
      </c>
      <c r="BU164" s="25">
        <f t="shared" ref="BU164" si="442">BT164/$G164</f>
        <v>1.0232793691923645</v>
      </c>
      <c r="BV164" s="15">
        <f t="shared" si="209"/>
        <v>0.48135707087672153</v>
      </c>
      <c r="BW164" s="15">
        <f t="shared" si="210"/>
        <v>0.49997176576881813</v>
      </c>
      <c r="BX164" s="15">
        <f t="shared" si="211"/>
        <v>0.48403474431123072</v>
      </c>
      <c r="BY164" s="15">
        <f t="shared" si="212"/>
        <v>0.48333810361041829</v>
      </c>
      <c r="BZ164" s="15">
        <f t="shared" si="213"/>
        <v>0.48233995584988965</v>
      </c>
      <c r="CA164" s="15">
        <f t="shared" si="180"/>
        <v>0.47928562750577086</v>
      </c>
      <c r="CB164" s="15">
        <f t="shared" si="214"/>
        <v>0.52229576146543655</v>
      </c>
      <c r="CC164" s="15">
        <f t="shared" si="215"/>
        <v>0.48644892286309938</v>
      </c>
      <c r="CD164" s="15">
        <f t="shared" si="216"/>
        <v>0.4992417349105247</v>
      </c>
      <c r="CE164" s="15">
        <f t="shared" si="217"/>
        <v>0.48158376071441378</v>
      </c>
      <c r="CF164" s="15">
        <f t="shared" si="218"/>
        <v>0.51500994495582586</v>
      </c>
      <c r="CG164" s="15">
        <f t="shared" si="219"/>
        <v>0.50620674502911123</v>
      </c>
      <c r="CH164" s="15">
        <f t="shared" si="181"/>
        <v>0.50984532285784434</v>
      </c>
      <c r="CI164" s="15">
        <f t="shared" si="220"/>
        <v>0.50066030069077616</v>
      </c>
      <c r="CJ164" s="15">
        <f t="shared" si="221"/>
        <v>0.48455541663602264</v>
      </c>
      <c r="CK164" s="15">
        <f t="shared" si="222"/>
        <v>0.47961928408855781</v>
      </c>
      <c r="CL164" s="15">
        <f t="shared" si="223"/>
        <v>0.48011933821535124</v>
      </c>
    </row>
    <row r="165" spans="1:90" x14ac:dyDescent="0.3">
      <c r="A165" s="3">
        <v>165</v>
      </c>
      <c r="B165" s="3" t="s">
        <v>58</v>
      </c>
      <c r="C165" s="3" t="s">
        <v>14</v>
      </c>
      <c r="D165" s="6">
        <v>40603</v>
      </c>
      <c r="E165" s="27"/>
      <c r="F165" s="7">
        <v>132677</v>
      </c>
      <c r="G165" s="15">
        <f>F165/F$164</f>
        <v>0.72666677620588993</v>
      </c>
      <c r="I165" s="17">
        <f t="shared" si="182"/>
        <v>0.81698495370370372</v>
      </c>
      <c r="J165" s="17">
        <f t="shared" si="183"/>
        <v>0.57190559307884947</v>
      </c>
      <c r="K165" s="7">
        <v>6584</v>
      </c>
      <c r="L165" s="15">
        <f>K165/K$164</f>
        <v>0.76575947894859264</v>
      </c>
      <c r="M165" s="25">
        <f t="shared" si="184"/>
        <v>1.0537972892428296</v>
      </c>
      <c r="N165" s="3">
        <v>6008</v>
      </c>
      <c r="O165" s="15">
        <f>N165/N$164</f>
        <v>0.67856336119268124</v>
      </c>
      <c r="P165" s="25">
        <f t="shared" si="185"/>
        <v>0.93380264986880401</v>
      </c>
      <c r="Q165" s="3">
        <v>6109</v>
      </c>
      <c r="R165" s="15">
        <f>Q165/Q$164</f>
        <v>0.772020725388601</v>
      </c>
      <c r="S165" s="25">
        <f t="shared" si="186"/>
        <v>1.0624136821274746</v>
      </c>
      <c r="T165" s="3">
        <v>8970</v>
      </c>
      <c r="U165" s="15">
        <f>T165/T$164</f>
        <v>0.75881905084172241</v>
      </c>
      <c r="V165" s="25">
        <f t="shared" si="187"/>
        <v>1.0442462428290826</v>
      </c>
      <c r="W165" s="3">
        <v>8862</v>
      </c>
      <c r="X165" s="15">
        <f>W165/W$164</f>
        <v>0.77996831543742295</v>
      </c>
      <c r="Y165" s="25">
        <f t="shared" si="188"/>
        <v>1.073350731004703</v>
      </c>
      <c r="Z165" s="3">
        <v>6180</v>
      </c>
      <c r="AA165" s="15">
        <f>Z165/Z$164</f>
        <v>0.78326996197718635</v>
      </c>
      <c r="AB165" s="25">
        <f t="shared" si="189"/>
        <v>1.0778942806038772</v>
      </c>
      <c r="AC165" s="3">
        <v>10923</v>
      </c>
      <c r="AD165" s="15">
        <f>AC165/AC$164</f>
        <v>0.69907200000000003</v>
      </c>
      <c r="AE165" s="25">
        <f t="shared" si="190"/>
        <v>0.96202554305569166</v>
      </c>
      <c r="AF165" s="3">
        <v>6235</v>
      </c>
      <c r="AG165" s="15">
        <f>AF165/AF$164</f>
        <v>0.74226190476190479</v>
      </c>
      <c r="AH165" s="25">
        <f t="shared" si="191"/>
        <v>1.0214611828511562</v>
      </c>
      <c r="AI165" s="3">
        <v>7417</v>
      </c>
      <c r="AJ165" s="15">
        <f>AI165/AI$164</f>
        <v>0.75101255569056302</v>
      </c>
      <c r="AK165" s="25">
        <f t="shared" si="192"/>
        <v>1.0335033612129463</v>
      </c>
      <c r="AL165" s="3">
        <v>8952</v>
      </c>
      <c r="AM165" s="15">
        <f>AL165/AL$164</f>
        <v>0.66666666666666663</v>
      </c>
      <c r="AN165" s="25">
        <f t="shared" si="193"/>
        <v>0.91743105436511219</v>
      </c>
      <c r="AO165" s="3">
        <v>7506</v>
      </c>
      <c r="AP165" s="15">
        <f>AO165/AO$164</f>
        <v>0.67415124842823781</v>
      </c>
      <c r="AQ165" s="25">
        <f t="shared" si="194"/>
        <v>0.9277309359706124</v>
      </c>
      <c r="AR165" s="3">
        <v>11294</v>
      </c>
      <c r="AS165" s="15">
        <f>AR165/AR$164</f>
        <v>0.81698495370370372</v>
      </c>
      <c r="AT165" s="25">
        <f t="shared" si="195"/>
        <v>1.124291051215232</v>
      </c>
      <c r="AU165" s="3">
        <v>8278</v>
      </c>
      <c r="AV165" s="15">
        <f>AU165/AU$164</f>
        <v>0.7972647597033613</v>
      </c>
      <c r="AW165" s="25">
        <f t="shared" si="196"/>
        <v>1.097153173654204</v>
      </c>
      <c r="AX165" s="3">
        <v>7181</v>
      </c>
      <c r="AY165" s="15">
        <f>AX165/AX$164</f>
        <v>0.72851780460586391</v>
      </c>
      <c r="AZ165" s="25">
        <f t="shared" si="197"/>
        <v>1.0025472864049718</v>
      </c>
      <c r="BA165" s="3">
        <v>7536</v>
      </c>
      <c r="BB165" s="15">
        <f>BA165/BA$164</f>
        <v>0.57190559307884947</v>
      </c>
      <c r="BC165" s="25">
        <f t="shared" si="198"/>
        <v>0.78702592688345063</v>
      </c>
      <c r="BD165" s="3">
        <v>8341</v>
      </c>
      <c r="BE165" s="15">
        <f>BD165/BD$164</f>
        <v>0.71967213114754103</v>
      </c>
      <c r="BF165" s="25">
        <f t="shared" si="199"/>
        <v>0.99037434311381389</v>
      </c>
      <c r="BG165" s="7">
        <v>6301</v>
      </c>
      <c r="BH165" s="15">
        <f>BG165/BG$164</f>
        <v>0.71189696079539033</v>
      </c>
      <c r="BI165" s="25">
        <f t="shared" si="200"/>
        <v>0.97967456901275085</v>
      </c>
      <c r="BJ165" s="7">
        <f t="shared" si="201"/>
        <v>36705</v>
      </c>
      <c r="BK165" s="15">
        <f t="shared" ref="BK165:BK176" si="443">BJ165/BJ$164</f>
        <v>0.77137273032952258</v>
      </c>
      <c r="BL165" s="25">
        <f t="shared" si="202"/>
        <v>1.0615219459420639</v>
      </c>
      <c r="BM165" s="7">
        <f t="shared" si="203"/>
        <v>33054</v>
      </c>
      <c r="BN165" s="15">
        <f t="shared" ref="BN165:BN176" si="444">BM165/BM$164</f>
        <v>0.77022020272631941</v>
      </c>
      <c r="BO165" s="25">
        <f t="shared" si="204"/>
        <v>1.0599358990207766</v>
      </c>
      <c r="BP165" s="7">
        <f t="shared" si="205"/>
        <v>32335</v>
      </c>
      <c r="BQ165" s="15">
        <f t="shared" ref="BQ165:BQ176" si="445">BP165/BP$164</f>
        <v>0.6554967666078777</v>
      </c>
      <c r="BR165" s="25">
        <f t="shared" si="206"/>
        <v>0.90205963458298077</v>
      </c>
      <c r="BS165" s="7">
        <f t="shared" si="207"/>
        <v>30583</v>
      </c>
      <c r="BT165" s="15">
        <f t="shared" ref="BT165:BT176" si="446">BS165/BS$164</f>
        <v>0.71530815109343937</v>
      </c>
      <c r="BU165" s="25">
        <f t="shared" si="208"/>
        <v>0.98436886688041969</v>
      </c>
      <c r="BV165" s="15">
        <f t="shared" si="209"/>
        <v>0.76575947894859264</v>
      </c>
      <c r="BW165" s="15">
        <f t="shared" si="210"/>
        <v>0.67856336119268124</v>
      </c>
      <c r="BX165" s="15">
        <f t="shared" si="211"/>
        <v>0.772020725388601</v>
      </c>
      <c r="BY165" s="15">
        <f t="shared" si="212"/>
        <v>0.75881905084172241</v>
      </c>
      <c r="BZ165" s="15">
        <f t="shared" si="213"/>
        <v>0.77996831543742295</v>
      </c>
      <c r="CA165" s="15">
        <f t="shared" si="180"/>
        <v>0.78326996197718635</v>
      </c>
      <c r="CB165" s="15">
        <f t="shared" si="214"/>
        <v>0.69907200000000003</v>
      </c>
      <c r="CC165" s="15">
        <f t="shared" si="215"/>
        <v>0.74226190476190479</v>
      </c>
      <c r="CD165" s="15">
        <f t="shared" si="216"/>
        <v>0.75101255569056302</v>
      </c>
      <c r="CE165" s="15">
        <f t="shared" si="217"/>
        <v>0.66666666666666663</v>
      </c>
      <c r="CF165" s="15">
        <f t="shared" si="218"/>
        <v>0.67415124842823781</v>
      </c>
      <c r="CG165" s="15">
        <f t="shared" si="219"/>
        <v>0.81698495370370372</v>
      </c>
      <c r="CH165" s="15">
        <f t="shared" si="181"/>
        <v>0.7972647597033613</v>
      </c>
      <c r="CI165" s="15">
        <f t="shared" si="220"/>
        <v>0.72851780460586391</v>
      </c>
      <c r="CJ165" s="15">
        <f t="shared" si="221"/>
        <v>0.57190559307884947</v>
      </c>
      <c r="CK165" s="15">
        <f t="shared" si="222"/>
        <v>0.71967213114754103</v>
      </c>
      <c r="CL165" s="15">
        <f t="shared" si="223"/>
        <v>0.71189696079539033</v>
      </c>
    </row>
    <row r="166" spans="1:90" x14ac:dyDescent="0.3">
      <c r="A166" s="3">
        <v>166</v>
      </c>
      <c r="B166" s="3" t="s">
        <v>60</v>
      </c>
      <c r="C166" s="3" t="s">
        <v>14</v>
      </c>
      <c r="D166" s="6">
        <v>40603</v>
      </c>
      <c r="E166" s="27"/>
      <c r="F166" s="7">
        <v>9985</v>
      </c>
      <c r="G166" s="15">
        <f t="shared" ref="G166:L176" si="447">F166/F$164</f>
        <v>5.4687457211240915E-2</v>
      </c>
      <c r="I166" s="17">
        <f t="shared" si="182"/>
        <v>6.9875645038490822E-2</v>
      </c>
      <c r="J166" s="17">
        <f t="shared" si="183"/>
        <v>4.0776001437039695E-2</v>
      </c>
      <c r="K166" s="3">
        <v>391</v>
      </c>
      <c r="L166" s="15">
        <f t="shared" si="447"/>
        <v>4.5475692021400324E-2</v>
      </c>
      <c r="M166" s="25">
        <f t="shared" si="184"/>
        <v>0.8315561618771492</v>
      </c>
      <c r="N166" s="3">
        <v>431</v>
      </c>
      <c r="O166" s="15">
        <f t="shared" ref="O166" si="448">N166/N$164</f>
        <v>4.8678563361192681E-2</v>
      </c>
      <c r="P166" s="25">
        <f t="shared" si="185"/>
        <v>0.89012299791453608</v>
      </c>
      <c r="Q166" s="3">
        <v>461</v>
      </c>
      <c r="R166" s="15">
        <f t="shared" ref="R166" si="449">Q166/Q$164</f>
        <v>5.8258561860229999E-2</v>
      </c>
      <c r="S166" s="25">
        <f t="shared" si="186"/>
        <v>1.0653002503882196</v>
      </c>
      <c r="T166" s="3">
        <v>826</v>
      </c>
      <c r="U166" s="15">
        <f t="shared" ref="U166" si="450">T166/T$164</f>
        <v>6.9875645038490822E-2</v>
      </c>
      <c r="V166" s="25">
        <f t="shared" si="187"/>
        <v>1.2777270804269174</v>
      </c>
      <c r="W166" s="3">
        <v>593</v>
      </c>
      <c r="X166" s="15">
        <f t="shared" ref="X166" si="451">W166/W$164</f>
        <v>5.2191515578243267E-2</v>
      </c>
      <c r="Y166" s="25">
        <f t="shared" si="188"/>
        <v>0.95435988871531197</v>
      </c>
      <c r="Z166" s="3">
        <v>389</v>
      </c>
      <c r="AA166" s="15">
        <f t="shared" ref="AA166" si="452">Z166/Z$164</f>
        <v>4.9302915082382763E-2</v>
      </c>
      <c r="AB166" s="25">
        <f t="shared" si="189"/>
        <v>0.90153972403472127</v>
      </c>
      <c r="AC166" s="3">
        <v>963</v>
      </c>
      <c r="AD166" s="15">
        <f t="shared" ref="AD166" si="453">AC166/AC$164</f>
        <v>6.1631999999999999E-2</v>
      </c>
      <c r="AE166" s="25">
        <f t="shared" si="190"/>
        <v>1.1269860246369554</v>
      </c>
      <c r="AF166" s="3">
        <v>471</v>
      </c>
      <c r="AG166" s="15">
        <f t="shared" ref="AG166" si="454">AF166/AF$164</f>
        <v>5.6071428571428571E-2</v>
      </c>
      <c r="AH166" s="25">
        <f t="shared" si="191"/>
        <v>1.0253069246727233</v>
      </c>
      <c r="AI166" s="3">
        <v>487</v>
      </c>
      <c r="AJ166" s="15">
        <f t="shared" ref="AJ166" si="455">AI166/AI$164</f>
        <v>4.931146213041717E-2</v>
      </c>
      <c r="AK166" s="25">
        <f t="shared" si="192"/>
        <v>0.90169601303534885</v>
      </c>
      <c r="AL166" s="3">
        <v>607</v>
      </c>
      <c r="AM166" s="15">
        <f t="shared" ref="AM166" si="456">AL166/AL$164</f>
        <v>4.5204051236222821E-2</v>
      </c>
      <c r="AN166" s="25">
        <f t="shared" si="193"/>
        <v>0.8265890122046341</v>
      </c>
      <c r="AO166" s="3">
        <v>454</v>
      </c>
      <c r="AP166" s="15">
        <f t="shared" ref="AP166" si="457">AO166/AO$164</f>
        <v>4.0776001437039695E-2</v>
      </c>
      <c r="AQ166" s="25">
        <f t="shared" si="194"/>
        <v>0.74561889538097337</v>
      </c>
      <c r="AR166" s="3">
        <v>843</v>
      </c>
      <c r="AS166" s="15">
        <f t="shared" ref="AS166" si="458">AR166/AR$164</f>
        <v>6.0980902777777776E-2</v>
      </c>
      <c r="AT166" s="25">
        <f t="shared" si="195"/>
        <v>1.1150802375438156</v>
      </c>
      <c r="AU166" s="3">
        <v>626</v>
      </c>
      <c r="AV166" s="15">
        <f t="shared" ref="AV166" si="459">AU166/AU$164</f>
        <v>6.0290860059712993E-2</v>
      </c>
      <c r="AW166" s="25">
        <f t="shared" si="196"/>
        <v>1.1024623036837835</v>
      </c>
      <c r="AX166" s="3">
        <v>591</v>
      </c>
      <c r="AY166" s="15">
        <f t="shared" ref="AY166" si="460">AX166/AX$164</f>
        <v>5.995739068682155E-2</v>
      </c>
      <c r="AZ166" s="25">
        <f t="shared" si="197"/>
        <v>1.0963645732370495</v>
      </c>
      <c r="BA166" s="3">
        <v>543</v>
      </c>
      <c r="BB166" s="15">
        <f t="shared" ref="BB166" si="461">BA166/BA$164</f>
        <v>4.1208165743340672E-2</v>
      </c>
      <c r="BC166" s="25">
        <f t="shared" si="198"/>
        <v>0.75352133459352733</v>
      </c>
      <c r="BD166" s="3">
        <v>736</v>
      </c>
      <c r="BE166" s="15">
        <f t="shared" ref="BE166" si="462">BD166/BD$164</f>
        <v>6.3503019844693698E-2</v>
      </c>
      <c r="BF166" s="25">
        <f t="shared" si="199"/>
        <v>1.1611989857089344</v>
      </c>
      <c r="BG166" s="7">
        <v>573</v>
      </c>
      <c r="BH166" s="15">
        <f t="shared" ref="BH166" si="463">BG166/BG$164</f>
        <v>6.4738447633035809E-2</v>
      </c>
      <c r="BI166" s="25">
        <f t="shared" si="200"/>
        <v>1.1837896829426717</v>
      </c>
      <c r="BJ166" s="7">
        <f t="shared" si="201"/>
        <v>2660</v>
      </c>
      <c r="BK166" s="15">
        <f t="shared" si="443"/>
        <v>5.5901143241425692E-2</v>
      </c>
      <c r="BL166" s="25">
        <f t="shared" si="202"/>
        <v>1.0221931333449401</v>
      </c>
      <c r="BM166" s="7">
        <f t="shared" si="203"/>
        <v>2633</v>
      </c>
      <c r="BN166" s="15">
        <f t="shared" si="444"/>
        <v>6.1353838984038213E-2</v>
      </c>
      <c r="BO166" s="25">
        <f t="shared" si="204"/>
        <v>1.1218996477939558</v>
      </c>
      <c r="BP166" s="7">
        <f t="shared" si="205"/>
        <v>2340</v>
      </c>
      <c r="BQ166" s="15">
        <f t="shared" si="445"/>
        <v>4.7436599160737093E-2</v>
      </c>
      <c r="BR166" s="25">
        <f t="shared" si="206"/>
        <v>0.86741277762292046</v>
      </c>
      <c r="BS166" s="7">
        <f t="shared" si="207"/>
        <v>2352</v>
      </c>
      <c r="BT166" s="15">
        <f t="shared" si="446"/>
        <v>5.5011109811717925E-2</v>
      </c>
      <c r="BU166" s="25">
        <f t="shared" si="208"/>
        <v>1.0059182236107054</v>
      </c>
      <c r="BV166" s="15">
        <f t="shared" si="209"/>
        <v>4.5475692021400324E-2</v>
      </c>
      <c r="BW166" s="15">
        <f t="shared" si="210"/>
        <v>4.8678563361192681E-2</v>
      </c>
      <c r="BX166" s="15">
        <f t="shared" si="211"/>
        <v>5.8258561860229999E-2</v>
      </c>
      <c r="BY166" s="15">
        <f t="shared" si="212"/>
        <v>6.9875645038490822E-2</v>
      </c>
      <c r="BZ166" s="15">
        <f t="shared" si="213"/>
        <v>5.2191515578243267E-2</v>
      </c>
      <c r="CA166" s="15">
        <f t="shared" si="180"/>
        <v>4.9302915082382763E-2</v>
      </c>
      <c r="CB166" s="15">
        <f t="shared" si="214"/>
        <v>6.1631999999999999E-2</v>
      </c>
      <c r="CC166" s="15">
        <f t="shared" si="215"/>
        <v>5.6071428571428571E-2</v>
      </c>
      <c r="CD166" s="15">
        <f t="shared" si="216"/>
        <v>4.931146213041717E-2</v>
      </c>
      <c r="CE166" s="15">
        <f t="shared" si="217"/>
        <v>4.5204051236222821E-2</v>
      </c>
      <c r="CF166" s="15">
        <f t="shared" si="218"/>
        <v>4.0776001437039695E-2</v>
      </c>
      <c r="CG166" s="15">
        <f t="shared" si="219"/>
        <v>6.0980902777777776E-2</v>
      </c>
      <c r="CH166" s="15">
        <f t="shared" si="181"/>
        <v>6.0290860059712993E-2</v>
      </c>
      <c r="CI166" s="15">
        <f t="shared" si="220"/>
        <v>5.995739068682155E-2</v>
      </c>
      <c r="CJ166" s="15">
        <f t="shared" si="221"/>
        <v>4.1208165743340672E-2</v>
      </c>
      <c r="CK166" s="15">
        <f t="shared" si="222"/>
        <v>6.3503019844693698E-2</v>
      </c>
      <c r="CL166" s="15">
        <f t="shared" si="223"/>
        <v>6.4738447633035809E-2</v>
      </c>
    </row>
    <row r="167" spans="1:90" x14ac:dyDescent="0.3">
      <c r="A167" s="3">
        <v>167</v>
      </c>
      <c r="B167" s="3" t="s">
        <v>63</v>
      </c>
      <c r="C167" s="3" t="s">
        <v>14</v>
      </c>
      <c r="D167" s="6">
        <v>40603</v>
      </c>
      <c r="E167" s="27"/>
      <c r="F167" s="7">
        <v>84612</v>
      </c>
      <c r="G167" s="15">
        <f t="shared" si="447"/>
        <v>0.46341663791262055</v>
      </c>
      <c r="I167" s="17">
        <f t="shared" si="182"/>
        <v>0.54578993055555558</v>
      </c>
      <c r="J167" s="17">
        <f t="shared" si="183"/>
        <v>0.32048265917887225</v>
      </c>
      <c r="K167" s="7">
        <v>4483</v>
      </c>
      <c r="L167" s="15">
        <f t="shared" si="447"/>
        <v>0.52140032565712957</v>
      </c>
      <c r="M167" s="25">
        <f t="shared" si="184"/>
        <v>1.1251221535888016</v>
      </c>
      <c r="N167" s="3">
        <v>3738</v>
      </c>
      <c r="O167" s="15">
        <f t="shared" ref="O167" si="464">N167/N$164</f>
        <v>0.422182064603569</v>
      </c>
      <c r="P167" s="25">
        <f t="shared" si="185"/>
        <v>0.91102051602034506</v>
      </c>
      <c r="Q167" s="3">
        <v>4131</v>
      </c>
      <c r="R167" s="15">
        <f t="shared" ref="R167" si="465">Q167/Q$164</f>
        <v>0.52205231896878557</v>
      </c>
      <c r="S167" s="25">
        <f t="shared" si="186"/>
        <v>1.1265290804410459</v>
      </c>
      <c r="T167" s="3">
        <v>5568</v>
      </c>
      <c r="U167" s="15">
        <f t="shared" ref="U167" si="466">T167/T$164</f>
        <v>0.47102613992048048</v>
      </c>
      <c r="V167" s="25">
        <f t="shared" si="187"/>
        <v>1.0164204333321643</v>
      </c>
      <c r="W167" s="3">
        <v>5851</v>
      </c>
      <c r="X167" s="15">
        <f t="shared" ref="X167" si="467">W167/W$164</f>
        <v>0.51496215455025529</v>
      </c>
      <c r="Y167" s="25">
        <f t="shared" si="188"/>
        <v>1.1112293181138522</v>
      </c>
      <c r="Z167" s="3">
        <v>4208</v>
      </c>
      <c r="AA167" s="15">
        <f t="shared" ref="AA167" si="468">Z167/Z$164</f>
        <v>0.53333333333333333</v>
      </c>
      <c r="AB167" s="25">
        <f t="shared" si="189"/>
        <v>1.1508722167068501</v>
      </c>
      <c r="AC167" s="3">
        <v>7009</v>
      </c>
      <c r="AD167" s="15">
        <f t="shared" ref="AD167" si="469">AC167/AC$164</f>
        <v>0.44857599999999997</v>
      </c>
      <c r="AE167" s="25">
        <f t="shared" si="190"/>
        <v>0.96797560402779748</v>
      </c>
      <c r="AF167" s="3">
        <v>4119</v>
      </c>
      <c r="AG167" s="15">
        <f t="shared" ref="AG167" si="470">AF167/AF$164</f>
        <v>0.49035714285714288</v>
      </c>
      <c r="AH167" s="25">
        <f t="shared" si="191"/>
        <v>1.0581345224588206</v>
      </c>
      <c r="AI167" s="3">
        <v>4864</v>
      </c>
      <c r="AJ167" s="15">
        <f t="shared" ref="AJ167" si="471">AI167/AI$164</f>
        <v>0.49250708788983394</v>
      </c>
      <c r="AK167" s="25">
        <f t="shared" si="192"/>
        <v>1.0627738574692662</v>
      </c>
      <c r="AL167" s="3">
        <v>5393</v>
      </c>
      <c r="AM167" s="15">
        <f t="shared" ref="AM167" si="472">AL167/AL$164</f>
        <v>0.40162347333929105</v>
      </c>
      <c r="AN167" s="25">
        <f t="shared" si="193"/>
        <v>0.86665743195655198</v>
      </c>
      <c r="AO167" s="3">
        <v>4343</v>
      </c>
      <c r="AP167" s="15">
        <f t="shared" ref="AP167" si="473">AO167/AO$164</f>
        <v>0.39006646308604276</v>
      </c>
      <c r="AQ167" s="25">
        <f t="shared" si="194"/>
        <v>0.84171872819031512</v>
      </c>
      <c r="AR167" s="3">
        <v>7545</v>
      </c>
      <c r="AS167" s="15">
        <f t="shared" ref="AS167" si="474">AR167/AR$164</f>
        <v>0.54578993055555558</v>
      </c>
      <c r="AT167" s="25">
        <f t="shared" si="195"/>
        <v>1.1777521260651562</v>
      </c>
      <c r="AU167" s="3">
        <v>5493</v>
      </c>
      <c r="AV167" s="15">
        <f t="shared" ref="AV167" si="475">AU167/AU$164</f>
        <v>0.52903785033227391</v>
      </c>
      <c r="AW167" s="25">
        <f t="shared" si="196"/>
        <v>1.1416030566257453</v>
      </c>
      <c r="AX167" s="3">
        <v>4616</v>
      </c>
      <c r="AY167" s="15">
        <f t="shared" ref="AY167" si="476">AX167/AX$164</f>
        <v>0.46829664198031856</v>
      </c>
      <c r="AZ167" s="25">
        <f t="shared" si="197"/>
        <v>1.0105304895604938</v>
      </c>
      <c r="BA167" s="3">
        <v>4223</v>
      </c>
      <c r="BB167" s="15">
        <f t="shared" ref="BB167" si="477">BA167/BA$164</f>
        <v>0.32048265917887225</v>
      </c>
      <c r="BC167" s="25">
        <f t="shared" si="198"/>
        <v>0.69156485322242744</v>
      </c>
      <c r="BD167" s="3">
        <v>5179</v>
      </c>
      <c r="BE167" s="15">
        <f t="shared" ref="BE167" si="478">BD167/BD$164</f>
        <v>0.44685073339085418</v>
      </c>
      <c r="BF167" s="25">
        <f t="shared" si="199"/>
        <v>0.96425267638990131</v>
      </c>
      <c r="BG167" s="7">
        <v>3849</v>
      </c>
      <c r="BH167" s="15">
        <f t="shared" ref="BH167" si="479">BG167/BG$164</f>
        <v>0.43486611682295784</v>
      </c>
      <c r="BI167" s="25">
        <f t="shared" si="200"/>
        <v>0.93839124719763289</v>
      </c>
      <c r="BJ167" s="7">
        <f t="shared" si="201"/>
        <v>24241</v>
      </c>
      <c r="BK167" s="15">
        <f t="shared" si="443"/>
        <v>0.50943594485541355</v>
      </c>
      <c r="BL167" s="25">
        <f t="shared" si="202"/>
        <v>1.0993043908610596</v>
      </c>
      <c r="BM167" s="7">
        <f t="shared" si="203"/>
        <v>21503</v>
      </c>
      <c r="BN167" s="15">
        <f t="shared" si="444"/>
        <v>0.50106023534894562</v>
      </c>
      <c r="BO167" s="25">
        <f t="shared" si="204"/>
        <v>1.081230569549432</v>
      </c>
      <c r="BP167" s="7">
        <f t="shared" si="205"/>
        <v>19138</v>
      </c>
      <c r="BQ167" s="15">
        <f t="shared" si="445"/>
        <v>0.38796651057187453</v>
      </c>
      <c r="BR167" s="25">
        <f t="shared" si="206"/>
        <v>0.83718727130601533</v>
      </c>
      <c r="BS167" s="7">
        <f t="shared" si="207"/>
        <v>19730</v>
      </c>
      <c r="BT167" s="15">
        <f t="shared" si="446"/>
        <v>0.46146649514676646</v>
      </c>
      <c r="BU167" s="25">
        <f t="shared" si="208"/>
        <v>0.99579181538531247</v>
      </c>
      <c r="BV167" s="15">
        <f t="shared" si="209"/>
        <v>0.52140032565712957</v>
      </c>
      <c r="BW167" s="15">
        <f t="shared" si="210"/>
        <v>0.422182064603569</v>
      </c>
      <c r="BX167" s="15">
        <f t="shared" si="211"/>
        <v>0.52205231896878557</v>
      </c>
      <c r="BY167" s="15">
        <f t="shared" si="212"/>
        <v>0.47102613992048048</v>
      </c>
      <c r="BZ167" s="15">
        <f t="shared" si="213"/>
        <v>0.51496215455025529</v>
      </c>
      <c r="CA167" s="15">
        <f t="shared" si="180"/>
        <v>0.53333333333333333</v>
      </c>
      <c r="CB167" s="15">
        <f t="shared" si="214"/>
        <v>0.44857599999999997</v>
      </c>
      <c r="CC167" s="15">
        <f t="shared" si="215"/>
        <v>0.49035714285714288</v>
      </c>
      <c r="CD167" s="15">
        <f t="shared" si="216"/>
        <v>0.49250708788983394</v>
      </c>
      <c r="CE167" s="15">
        <f t="shared" si="217"/>
        <v>0.40162347333929105</v>
      </c>
      <c r="CF167" s="15">
        <f t="shared" si="218"/>
        <v>0.39006646308604276</v>
      </c>
      <c r="CG167" s="15">
        <f t="shared" si="219"/>
        <v>0.54578993055555558</v>
      </c>
      <c r="CH167" s="15">
        <f t="shared" si="181"/>
        <v>0.52903785033227391</v>
      </c>
      <c r="CI167" s="15">
        <f t="shared" si="220"/>
        <v>0.46829664198031856</v>
      </c>
      <c r="CJ167" s="15">
        <f t="shared" si="221"/>
        <v>0.32048265917887225</v>
      </c>
      <c r="CK167" s="15">
        <f t="shared" si="222"/>
        <v>0.44685073339085418</v>
      </c>
      <c r="CL167" s="15">
        <f t="shared" si="223"/>
        <v>0.43486611682295784</v>
      </c>
    </row>
    <row r="168" spans="1:90" x14ac:dyDescent="0.3">
      <c r="A168" s="3">
        <v>168</v>
      </c>
      <c r="B168" s="3" t="s">
        <v>66</v>
      </c>
      <c r="C168" s="3" t="s">
        <v>14</v>
      </c>
      <c r="D168" s="6">
        <v>40603</v>
      </c>
      <c r="E168" s="27"/>
      <c r="F168" s="7">
        <v>19691</v>
      </c>
      <c r="G168" s="15">
        <f t="shared" si="447"/>
        <v>0.10784684225804154</v>
      </c>
      <c r="I168" s="17">
        <f t="shared" si="182"/>
        <v>0.14706917796162647</v>
      </c>
      <c r="J168" s="17">
        <f t="shared" si="183"/>
        <v>6.1184000000000002E-2</v>
      </c>
      <c r="K168" s="7">
        <v>1169</v>
      </c>
      <c r="L168" s="15">
        <f t="shared" si="447"/>
        <v>0.1359618515933938</v>
      </c>
      <c r="M168" s="25">
        <f t="shared" si="184"/>
        <v>1.2606938575733391</v>
      </c>
      <c r="N168" s="3">
        <v>968</v>
      </c>
      <c r="O168" s="15">
        <f t="shared" ref="O168" si="480">N168/N$164</f>
        <v>0.10932911678337474</v>
      </c>
      <c r="P168" s="25">
        <f t="shared" si="185"/>
        <v>1.0137442552261902</v>
      </c>
      <c r="Q168" s="3">
        <v>914</v>
      </c>
      <c r="R168" s="15">
        <f t="shared" ref="R168" si="481">Q168/Q$164</f>
        <v>0.1155061291545558</v>
      </c>
      <c r="S168" s="25">
        <f t="shared" si="186"/>
        <v>1.071020038567176</v>
      </c>
      <c r="T168" s="3">
        <v>1209</v>
      </c>
      <c r="U168" s="15">
        <f t="shared" ref="U168" si="482">T168/T$164</f>
        <v>0.10227561120040606</v>
      </c>
      <c r="V168" s="25">
        <f t="shared" si="187"/>
        <v>0.94834126858990098</v>
      </c>
      <c r="W168" s="3">
        <v>1671</v>
      </c>
      <c r="X168" s="15">
        <f t="shared" ref="X168" si="483">W168/W$164</f>
        <v>0.14706917796162647</v>
      </c>
      <c r="Y168" s="25">
        <f t="shared" si="188"/>
        <v>1.3636855273865038</v>
      </c>
      <c r="Z168" s="3">
        <v>1082</v>
      </c>
      <c r="AA168" s="15">
        <f t="shared" ref="AA168" si="484">Z168/Z$164</f>
        <v>0.13713561470215463</v>
      </c>
      <c r="AB168" s="25">
        <f t="shared" si="189"/>
        <v>1.2715774688519375</v>
      </c>
      <c r="AC168" s="3">
        <v>956</v>
      </c>
      <c r="AD168" s="15">
        <f t="shared" ref="AD168" si="485">AC168/AC$164</f>
        <v>6.1184000000000002E-2</v>
      </c>
      <c r="AE168" s="25">
        <f t="shared" si="190"/>
        <v>0.56732305479660761</v>
      </c>
      <c r="AF168" s="3">
        <v>1077</v>
      </c>
      <c r="AG168" s="15">
        <f t="shared" ref="AG168" si="486">AF168/AF$164</f>
        <v>0.12821428571428573</v>
      </c>
      <c r="AH168" s="25">
        <f t="shared" si="191"/>
        <v>1.1888552601986406</v>
      </c>
      <c r="AI168" s="3">
        <v>915</v>
      </c>
      <c r="AJ168" s="15">
        <f t="shared" ref="AJ168" si="487">AI168/AI$164</f>
        <v>9.2648845686512757E-2</v>
      </c>
      <c r="AK168" s="25">
        <f t="shared" si="192"/>
        <v>0.85907796414506932</v>
      </c>
      <c r="AL168" s="3">
        <v>1484</v>
      </c>
      <c r="AM168" s="15">
        <f t="shared" ref="AM168" si="488">AL168/AL$164</f>
        <v>0.11051534107834377</v>
      </c>
      <c r="AN168" s="25">
        <f t="shared" si="193"/>
        <v>1.0247434117163801</v>
      </c>
      <c r="AO168" s="3">
        <v>1282</v>
      </c>
      <c r="AP168" s="15">
        <f t="shared" ref="AP168" si="489">AO168/AO$164</f>
        <v>0.11514280582001078</v>
      </c>
      <c r="AQ168" s="25">
        <f t="shared" si="194"/>
        <v>1.0676511561137083</v>
      </c>
      <c r="AR168" s="3">
        <v>1364</v>
      </c>
      <c r="AS168" s="15">
        <f t="shared" ref="AS168" si="490">AR168/AR$164</f>
        <v>9.8668981481481483E-2</v>
      </c>
      <c r="AT168" s="25">
        <f t="shared" si="195"/>
        <v>0.91489912375366078</v>
      </c>
      <c r="AU168" s="3">
        <v>1163</v>
      </c>
      <c r="AV168" s="15">
        <f t="shared" ref="AV168" si="491">AU168/AU$164</f>
        <v>0.11201001637291727</v>
      </c>
      <c r="AW168" s="25">
        <f t="shared" si="196"/>
        <v>1.0386026519433424</v>
      </c>
      <c r="AX168" s="3">
        <v>1046</v>
      </c>
      <c r="AY168" s="15">
        <f t="shared" ref="AY168" si="492">AX168/AX$164</f>
        <v>0.10611747996347773</v>
      </c>
      <c r="AZ168" s="25">
        <f t="shared" si="197"/>
        <v>0.98396464598911459</v>
      </c>
      <c r="BA168" s="3">
        <v>1106</v>
      </c>
      <c r="BB168" s="15">
        <f t="shared" ref="BB168" si="493">BA168/BA$164</f>
        <v>8.3934127646657058E-2</v>
      </c>
      <c r="BC168" s="25">
        <f t="shared" si="198"/>
        <v>0.77827153664667037</v>
      </c>
      <c r="BD168" s="3">
        <v>1298</v>
      </c>
      <c r="BE168" s="15">
        <f t="shared" ref="BE168" si="494">BD168/BD$164</f>
        <v>0.11199309749784297</v>
      </c>
      <c r="BF168" s="25">
        <f t="shared" si="199"/>
        <v>1.0384457732186616</v>
      </c>
      <c r="BG168" s="7">
        <v>987</v>
      </c>
      <c r="BH168" s="15">
        <f t="shared" ref="BH168" si="495">BG168/BG$164</f>
        <v>0.1115128234097842</v>
      </c>
      <c r="BI168" s="25">
        <f t="shared" si="200"/>
        <v>1.033992475579129</v>
      </c>
      <c r="BJ168" s="7">
        <f t="shared" si="201"/>
        <v>6045</v>
      </c>
      <c r="BK168" s="15">
        <f t="shared" si="443"/>
        <v>0.12703850033624747</v>
      </c>
      <c r="BL168" s="25">
        <f t="shared" si="202"/>
        <v>1.1779528976127709</v>
      </c>
      <c r="BM168" s="7">
        <f t="shared" si="203"/>
        <v>4560</v>
      </c>
      <c r="BN168" s="15">
        <f t="shared" si="444"/>
        <v>0.10625655365256903</v>
      </c>
      <c r="BO168" s="25">
        <f t="shared" si="204"/>
        <v>0.98525419407582204</v>
      </c>
      <c r="BP168" s="7">
        <f t="shared" si="205"/>
        <v>5170</v>
      </c>
      <c r="BQ168" s="15">
        <f t="shared" si="445"/>
        <v>0.10480650327393623</v>
      </c>
      <c r="BR168" s="25">
        <f t="shared" si="206"/>
        <v>0.97180873430831849</v>
      </c>
      <c r="BS168" s="7">
        <f t="shared" si="207"/>
        <v>3916</v>
      </c>
      <c r="BT168" s="15">
        <f t="shared" si="446"/>
        <v>9.1591626710326279E-2</v>
      </c>
      <c r="BU168" s="25">
        <f t="shared" si="208"/>
        <v>0.84927499769699377</v>
      </c>
      <c r="BV168" s="15">
        <f t="shared" si="209"/>
        <v>0.1359618515933938</v>
      </c>
      <c r="BW168" s="15">
        <f t="shared" si="210"/>
        <v>0.10932911678337474</v>
      </c>
      <c r="BX168" s="15">
        <f t="shared" si="211"/>
        <v>0.1155061291545558</v>
      </c>
      <c r="BY168" s="15">
        <f t="shared" si="212"/>
        <v>0.10227561120040606</v>
      </c>
      <c r="BZ168" s="15">
        <f t="shared" si="213"/>
        <v>0.14706917796162647</v>
      </c>
      <c r="CA168" s="15">
        <f t="shared" si="180"/>
        <v>0.13713561470215463</v>
      </c>
      <c r="CB168" s="15">
        <f t="shared" si="214"/>
        <v>6.1184000000000002E-2</v>
      </c>
      <c r="CC168" s="15">
        <f t="shared" si="215"/>
        <v>0.12821428571428573</v>
      </c>
      <c r="CD168" s="15">
        <f t="shared" si="216"/>
        <v>9.2648845686512757E-2</v>
      </c>
      <c r="CE168" s="15">
        <f t="shared" si="217"/>
        <v>0.11051534107834377</v>
      </c>
      <c r="CF168" s="15">
        <f t="shared" si="218"/>
        <v>0.11514280582001078</v>
      </c>
      <c r="CG168" s="15">
        <f t="shared" si="219"/>
        <v>9.8668981481481483E-2</v>
      </c>
      <c r="CH168" s="15">
        <f t="shared" si="181"/>
        <v>0.11201001637291727</v>
      </c>
      <c r="CI168" s="15">
        <f t="shared" si="220"/>
        <v>0.10611747996347773</v>
      </c>
      <c r="CJ168" s="15">
        <f t="shared" si="221"/>
        <v>8.3934127646657058E-2</v>
      </c>
      <c r="CK168" s="15">
        <f t="shared" si="222"/>
        <v>0.11199309749784297</v>
      </c>
      <c r="CL168" s="15">
        <f t="shared" si="223"/>
        <v>0.1115128234097842</v>
      </c>
    </row>
    <row r="169" spans="1:90" x14ac:dyDescent="0.3">
      <c r="A169" s="3">
        <v>169</v>
      </c>
      <c r="B169" s="3" t="s">
        <v>68</v>
      </c>
      <c r="C169" s="3" t="s">
        <v>14</v>
      </c>
      <c r="D169" s="6">
        <v>40603</v>
      </c>
      <c r="E169" s="27"/>
      <c r="F169" s="7">
        <v>9109</v>
      </c>
      <c r="G169" s="15">
        <f t="shared" si="447"/>
        <v>4.98896392325682E-2</v>
      </c>
      <c r="I169" s="17">
        <f t="shared" si="182"/>
        <v>7.8081380593858385E-2</v>
      </c>
      <c r="J169" s="17">
        <f t="shared" si="183"/>
        <v>2.3681858802502235E-2</v>
      </c>
      <c r="K169" s="3">
        <v>319</v>
      </c>
      <c r="L169" s="15">
        <f t="shared" si="447"/>
        <v>3.7101651546871367E-2</v>
      </c>
      <c r="M169" s="25">
        <f t="shared" si="184"/>
        <v>0.7436744806655412</v>
      </c>
      <c r="N169" s="3">
        <v>369</v>
      </c>
      <c r="O169" s="15">
        <f t="shared" ref="O169" si="496">N169/N$164</f>
        <v>4.1676078608538517E-2</v>
      </c>
      <c r="P169" s="25">
        <f t="shared" si="185"/>
        <v>0.83536540351111954</v>
      </c>
      <c r="Q169" s="3">
        <v>343</v>
      </c>
      <c r="R169" s="15">
        <f t="shared" ref="R169" si="497">Q169/Q$164</f>
        <v>4.3346392013142929E-2</v>
      </c>
      <c r="S169" s="25">
        <f t="shared" si="186"/>
        <v>0.86884556953954062</v>
      </c>
      <c r="T169" s="3">
        <v>923</v>
      </c>
      <c r="U169" s="15">
        <f t="shared" ref="U169" si="498">T169/T$164</f>
        <v>7.8081380593858385E-2</v>
      </c>
      <c r="V169" s="25">
        <f t="shared" si="187"/>
        <v>1.5650820850772253</v>
      </c>
      <c r="W169" s="3">
        <v>420</v>
      </c>
      <c r="X169" s="15">
        <f t="shared" ref="X169" si="499">W169/W$164</f>
        <v>3.6965323006512937E-2</v>
      </c>
      <c r="Y169" s="25">
        <f t="shared" si="188"/>
        <v>0.74094187841674741</v>
      </c>
      <c r="Z169" s="3">
        <v>254</v>
      </c>
      <c r="AA169" s="15">
        <f t="shared" ref="AA169" si="500">Z169/Z$164</f>
        <v>3.2192648922686945E-2</v>
      </c>
      <c r="AB169" s="25">
        <f t="shared" si="189"/>
        <v>0.6452772442914646</v>
      </c>
      <c r="AC169" s="3">
        <v>1171</v>
      </c>
      <c r="AD169" s="15">
        <f t="shared" ref="AD169" si="501">AC169/AC$164</f>
        <v>7.4943999999999997E-2</v>
      </c>
      <c r="AE169" s="25">
        <f t="shared" si="190"/>
        <v>1.5021956693380174</v>
      </c>
      <c r="AF169" s="3">
        <v>307</v>
      </c>
      <c r="AG169" s="15">
        <f t="shared" ref="AG169" si="502">AF169/AF$164</f>
        <v>3.6547619047619051E-2</v>
      </c>
      <c r="AH169" s="25">
        <f t="shared" si="191"/>
        <v>0.73256931919765389</v>
      </c>
      <c r="AI169" s="3">
        <v>413</v>
      </c>
      <c r="AJ169" s="15">
        <f t="shared" ref="AJ169" si="503">AI169/AI$164</f>
        <v>4.1818550020251116E-2</v>
      </c>
      <c r="AK169" s="25">
        <f t="shared" si="192"/>
        <v>0.83822113495965633</v>
      </c>
      <c r="AL169" s="3">
        <v>318</v>
      </c>
      <c r="AM169" s="15">
        <f t="shared" ref="AM169" si="504">AL169/AL$164</f>
        <v>2.3681858802502235E-2</v>
      </c>
      <c r="AN169" s="25">
        <f t="shared" si="193"/>
        <v>0.47468490786444895</v>
      </c>
      <c r="AO169" s="3">
        <v>448</v>
      </c>
      <c r="AP169" s="15">
        <f t="shared" ref="AP169" si="505">AO169/AO$164</f>
        <v>4.0237111550206574E-2</v>
      </c>
      <c r="AQ169" s="25">
        <f t="shared" si="194"/>
        <v>0.8065223996235994</v>
      </c>
      <c r="AR169" s="3">
        <v>775</v>
      </c>
      <c r="AS169" s="15">
        <f t="shared" ref="AS169" si="506">AR169/AR$164</f>
        <v>5.6061921296296294E-2</v>
      </c>
      <c r="AT169" s="25">
        <f t="shared" si="195"/>
        <v>1.1237187151214916</v>
      </c>
      <c r="AU169" s="3">
        <v>670</v>
      </c>
      <c r="AV169" s="15">
        <f t="shared" ref="AV169" si="507">AU169/AU$164</f>
        <v>6.4528556293942024E-2</v>
      </c>
      <c r="AW169" s="25">
        <f t="shared" si="196"/>
        <v>1.2934259955886285</v>
      </c>
      <c r="AX169" s="3">
        <v>564</v>
      </c>
      <c r="AY169" s="15">
        <f t="shared" ref="AY169" si="508">AX169/AX$164</f>
        <v>5.7218220553921069E-2</v>
      </c>
      <c r="AZ169" s="25">
        <f t="shared" si="197"/>
        <v>1.1468958572177594</v>
      </c>
      <c r="BA169" s="3">
        <v>439</v>
      </c>
      <c r="BB169" s="15">
        <f t="shared" ref="BB169" si="509">BA169/BA$164</f>
        <v>3.3315625711466949E-2</v>
      </c>
      <c r="BC169" s="25">
        <f t="shared" si="198"/>
        <v>0.66778646275955322</v>
      </c>
      <c r="BD169" s="3">
        <v>766</v>
      </c>
      <c r="BE169" s="15">
        <f t="shared" ref="BE169" si="510">BD169/BD$164</f>
        <v>6.6091458153580668E-2</v>
      </c>
      <c r="BF169" s="25">
        <f t="shared" si="199"/>
        <v>1.324753178620619</v>
      </c>
      <c r="BG169" s="7">
        <v>610</v>
      </c>
      <c r="BH169" s="15">
        <f t="shared" ref="BH169" si="511">BG169/BG$164</f>
        <v>6.89187662411027E-2</v>
      </c>
      <c r="BI169" s="25">
        <f t="shared" si="200"/>
        <v>1.3814244260181419</v>
      </c>
      <c r="BJ169" s="7">
        <f t="shared" si="201"/>
        <v>2259</v>
      </c>
      <c r="BK169" s="15">
        <f t="shared" si="443"/>
        <v>4.7473940820443844E-2</v>
      </c>
      <c r="BL169" s="25">
        <f t="shared" si="202"/>
        <v>0.95157915652860892</v>
      </c>
      <c r="BM169" s="7">
        <f t="shared" si="203"/>
        <v>2619</v>
      </c>
      <c r="BN169" s="15">
        <f t="shared" si="444"/>
        <v>6.1027612722824184E-2</v>
      </c>
      <c r="BO169" s="25">
        <f t="shared" si="204"/>
        <v>1.2232522355660784</v>
      </c>
      <c r="BP169" s="7">
        <f t="shared" si="205"/>
        <v>1971</v>
      </c>
      <c r="BQ169" s="15">
        <f t="shared" si="445"/>
        <v>3.9956212370005476E-2</v>
      </c>
      <c r="BR169" s="25">
        <f t="shared" si="206"/>
        <v>0.80089198848970355</v>
      </c>
      <c r="BS169" s="7">
        <f t="shared" si="207"/>
        <v>2260</v>
      </c>
      <c r="BT169" s="15">
        <f t="shared" si="446"/>
        <v>5.2859314700035083E-2</v>
      </c>
      <c r="BU169" s="25">
        <f t="shared" si="208"/>
        <v>1.0595248936081354</v>
      </c>
      <c r="BV169" s="15">
        <f t="shared" si="209"/>
        <v>3.7101651546871367E-2</v>
      </c>
      <c r="BW169" s="15">
        <f t="shared" si="210"/>
        <v>4.1676078608538517E-2</v>
      </c>
      <c r="BX169" s="15">
        <f t="shared" si="211"/>
        <v>4.3346392013142929E-2</v>
      </c>
      <c r="BY169" s="15">
        <f t="shared" si="212"/>
        <v>7.8081380593858385E-2</v>
      </c>
      <c r="BZ169" s="15">
        <f t="shared" si="213"/>
        <v>3.6965323006512937E-2</v>
      </c>
      <c r="CA169" s="15">
        <f t="shared" si="180"/>
        <v>3.2192648922686945E-2</v>
      </c>
      <c r="CB169" s="15">
        <f t="shared" si="214"/>
        <v>7.4943999999999997E-2</v>
      </c>
      <c r="CC169" s="15">
        <f t="shared" si="215"/>
        <v>3.6547619047619051E-2</v>
      </c>
      <c r="CD169" s="15">
        <f t="shared" si="216"/>
        <v>4.1818550020251116E-2</v>
      </c>
      <c r="CE169" s="15">
        <f t="shared" si="217"/>
        <v>2.3681858802502235E-2</v>
      </c>
      <c r="CF169" s="15">
        <f t="shared" si="218"/>
        <v>4.0237111550206574E-2</v>
      </c>
      <c r="CG169" s="15">
        <f t="shared" si="219"/>
        <v>5.6061921296296294E-2</v>
      </c>
      <c r="CH169" s="15">
        <f t="shared" si="181"/>
        <v>6.4528556293942024E-2</v>
      </c>
      <c r="CI169" s="15">
        <f t="shared" si="220"/>
        <v>5.7218220553921069E-2</v>
      </c>
      <c r="CJ169" s="15">
        <f t="shared" si="221"/>
        <v>3.3315625711466949E-2</v>
      </c>
      <c r="CK169" s="15">
        <f t="shared" si="222"/>
        <v>6.6091458153580668E-2</v>
      </c>
      <c r="CL169" s="15">
        <f t="shared" si="223"/>
        <v>6.89187662411027E-2</v>
      </c>
    </row>
    <row r="170" spans="1:90" x14ac:dyDescent="0.3">
      <c r="A170" s="3">
        <v>170</v>
      </c>
      <c r="B170" s="3" t="s">
        <v>71</v>
      </c>
      <c r="C170" s="3" t="s">
        <v>14</v>
      </c>
      <c r="D170" s="6">
        <v>40603</v>
      </c>
      <c r="E170" s="27"/>
      <c r="F170" s="7">
        <v>9280</v>
      </c>
      <c r="G170" s="15">
        <f t="shared" si="447"/>
        <v>5.0826199591418694E-2</v>
      </c>
      <c r="I170" s="17">
        <f t="shared" si="182"/>
        <v>9.296501479851256E-2</v>
      </c>
      <c r="J170" s="17">
        <f t="shared" si="183"/>
        <v>2.5819958129797628E-2</v>
      </c>
      <c r="K170" s="3">
        <v>222</v>
      </c>
      <c r="L170" s="15">
        <f t="shared" si="447"/>
        <v>2.5819958129797628E-2</v>
      </c>
      <c r="M170" s="25">
        <f t="shared" si="184"/>
        <v>0.50800489388069403</v>
      </c>
      <c r="N170" s="3">
        <v>502</v>
      </c>
      <c r="O170" s="15">
        <f t="shared" ref="O170" si="512">N170/N$164</f>
        <v>5.6697537836006326E-2</v>
      </c>
      <c r="P170" s="25">
        <f t="shared" si="185"/>
        <v>1.1155179472749508</v>
      </c>
      <c r="Q170" s="3">
        <v>260</v>
      </c>
      <c r="R170" s="15">
        <f t="shared" ref="R170" si="513">Q170/Q$164</f>
        <v>3.2857323391886767E-2</v>
      </c>
      <c r="S170" s="25">
        <f t="shared" si="186"/>
        <v>0.64646429707552389</v>
      </c>
      <c r="T170" s="3">
        <v>444</v>
      </c>
      <c r="U170" s="15">
        <f t="shared" ref="U170" si="514">T170/T$164</f>
        <v>3.7560274088486591E-2</v>
      </c>
      <c r="V170" s="25">
        <f t="shared" si="187"/>
        <v>0.73899434524764518</v>
      </c>
      <c r="W170" s="3">
        <v>327</v>
      </c>
      <c r="X170" s="15">
        <f t="shared" ref="X170" si="515">W170/W$164</f>
        <v>2.8780144340785074E-2</v>
      </c>
      <c r="Y170" s="25">
        <f t="shared" si="188"/>
        <v>0.56624623859628898</v>
      </c>
      <c r="Z170" s="3">
        <v>247</v>
      </c>
      <c r="AA170" s="15">
        <f t="shared" ref="AA170" si="516">Z170/Z$164</f>
        <v>3.1305449936628642E-2</v>
      </c>
      <c r="AB170" s="25">
        <f t="shared" si="189"/>
        <v>0.61593135407106336</v>
      </c>
      <c r="AC170" s="3">
        <v>824</v>
      </c>
      <c r="AD170" s="15">
        <f t="shared" ref="AD170" si="517">AC170/AC$164</f>
        <v>5.2735999999999998E-2</v>
      </c>
      <c r="AE170" s="25">
        <f t="shared" si="190"/>
        <v>1.0375751172413794</v>
      </c>
      <c r="AF170" s="3">
        <v>261</v>
      </c>
      <c r="AG170" s="15">
        <f t="shared" ref="AG170" si="518">AF170/AF$164</f>
        <v>3.1071428571428573E-2</v>
      </c>
      <c r="AH170" s="25">
        <f t="shared" si="191"/>
        <v>0.6113270089285715</v>
      </c>
      <c r="AI170" s="3">
        <v>738</v>
      </c>
      <c r="AJ170" s="15">
        <f t="shared" ref="AJ170" si="519">AI170/AI$164</f>
        <v>7.4726609963547991E-2</v>
      </c>
      <c r="AK170" s="25">
        <f t="shared" si="192"/>
        <v>1.4702379985963883</v>
      </c>
      <c r="AL170" s="3">
        <v>1150</v>
      </c>
      <c r="AM170" s="15">
        <f t="shared" ref="AM170" si="520">AL170/AL$164</f>
        <v>8.5641942210306826E-2</v>
      </c>
      <c r="AN170" s="25">
        <f t="shared" si="193"/>
        <v>1.6849959843302211</v>
      </c>
      <c r="AO170" s="3">
        <v>979</v>
      </c>
      <c r="AP170" s="15">
        <f t="shared" ref="AP170" si="521">AO170/AO$164</f>
        <v>8.7928866534938033E-2</v>
      </c>
      <c r="AQ170" s="25">
        <f t="shared" si="194"/>
        <v>1.7299909739815293</v>
      </c>
      <c r="AR170" s="3">
        <v>767</v>
      </c>
      <c r="AS170" s="15">
        <f t="shared" ref="AS170" si="522">AR170/AR$164</f>
        <v>5.5483217592592594E-2</v>
      </c>
      <c r="AT170" s="25">
        <f t="shared" si="195"/>
        <v>1.0916263273392601</v>
      </c>
      <c r="AU170" s="3">
        <v>326</v>
      </c>
      <c r="AV170" s="15">
        <f t="shared" ref="AV170" si="523">AU170/AU$164</f>
        <v>3.1397476644515074E-2</v>
      </c>
      <c r="AW170" s="25">
        <f t="shared" si="196"/>
        <v>0.61774196963205774</v>
      </c>
      <c r="AX170" s="3">
        <v>364</v>
      </c>
      <c r="AY170" s="15">
        <f t="shared" ref="AY170" si="524">AX170/AX$164</f>
        <v>3.6928071421324947E-2</v>
      </c>
      <c r="AZ170" s="25">
        <f t="shared" si="197"/>
        <v>0.72655582589652723</v>
      </c>
      <c r="BA170" s="3">
        <v>1225</v>
      </c>
      <c r="BB170" s="15">
        <f t="shared" ref="BB170" si="525">BA170/BA$164</f>
        <v>9.296501479851256E-2</v>
      </c>
      <c r="BC170" s="25">
        <f t="shared" si="198"/>
        <v>1.8290766483789676</v>
      </c>
      <c r="BD170" s="3">
        <v>362</v>
      </c>
      <c r="BE170" s="15">
        <f t="shared" ref="BE170" si="526">BD170/BD$164</f>
        <v>3.1233822260569456E-2</v>
      </c>
      <c r="BF170" s="25">
        <f t="shared" si="199"/>
        <v>0.61452208726309843</v>
      </c>
      <c r="BG170" s="7">
        <v>282</v>
      </c>
      <c r="BH170" s="15">
        <f t="shared" ref="BH170" si="527">BG170/BG$164</f>
        <v>3.1860806688509775E-2</v>
      </c>
      <c r="BI170" s="25">
        <f t="shared" si="200"/>
        <v>0.62685793831984704</v>
      </c>
      <c r="BJ170" s="7">
        <f t="shared" si="201"/>
        <v>1500</v>
      </c>
      <c r="BK170" s="15">
        <f t="shared" si="443"/>
        <v>3.1523201075991929E-2</v>
      </c>
      <c r="BL170" s="25">
        <f t="shared" si="202"/>
        <v>0.62021558427347356</v>
      </c>
      <c r="BM170" s="7">
        <f t="shared" si="203"/>
        <v>1739</v>
      </c>
      <c r="BN170" s="15">
        <f t="shared" si="444"/>
        <v>4.0521962017942448E-2</v>
      </c>
      <c r="BO170" s="25">
        <f t="shared" si="204"/>
        <v>0.79726523611228306</v>
      </c>
      <c r="BP170" s="7">
        <f t="shared" si="205"/>
        <v>3716</v>
      </c>
      <c r="BQ170" s="15">
        <f t="shared" si="445"/>
        <v>7.5330941231324375E-2</v>
      </c>
      <c r="BR170" s="25">
        <f t="shared" si="206"/>
        <v>1.4821281511679849</v>
      </c>
      <c r="BS170" s="7">
        <f t="shared" si="207"/>
        <v>2325</v>
      </c>
      <c r="BT170" s="15">
        <f t="shared" si="446"/>
        <v>5.4379604724593612E-2</v>
      </c>
      <c r="BU170" s="25">
        <f t="shared" si="208"/>
        <v>1.0699128630851806</v>
      </c>
      <c r="BV170" s="15">
        <f t="shared" si="209"/>
        <v>2.5819958129797628E-2</v>
      </c>
      <c r="BW170" s="15">
        <f t="shared" si="210"/>
        <v>5.6697537836006326E-2</v>
      </c>
      <c r="BX170" s="15">
        <f t="shared" si="211"/>
        <v>3.2857323391886767E-2</v>
      </c>
      <c r="BY170" s="15">
        <f t="shared" si="212"/>
        <v>3.7560274088486591E-2</v>
      </c>
      <c r="BZ170" s="15">
        <f t="shared" si="213"/>
        <v>2.8780144340785074E-2</v>
      </c>
      <c r="CA170" s="15">
        <f t="shared" si="180"/>
        <v>3.1305449936628642E-2</v>
      </c>
      <c r="CB170" s="15">
        <f t="shared" si="214"/>
        <v>5.2735999999999998E-2</v>
      </c>
      <c r="CC170" s="15">
        <f t="shared" si="215"/>
        <v>3.1071428571428573E-2</v>
      </c>
      <c r="CD170" s="15">
        <f t="shared" si="216"/>
        <v>7.4726609963547991E-2</v>
      </c>
      <c r="CE170" s="15">
        <f t="shared" si="217"/>
        <v>8.5641942210306826E-2</v>
      </c>
      <c r="CF170" s="15">
        <f t="shared" si="218"/>
        <v>8.7928866534938033E-2</v>
      </c>
      <c r="CG170" s="15">
        <f t="shared" si="219"/>
        <v>5.5483217592592594E-2</v>
      </c>
      <c r="CH170" s="15">
        <f t="shared" si="181"/>
        <v>3.1397476644515074E-2</v>
      </c>
      <c r="CI170" s="15">
        <f t="shared" si="220"/>
        <v>3.6928071421324947E-2</v>
      </c>
      <c r="CJ170" s="15">
        <f t="shared" si="221"/>
        <v>9.296501479851256E-2</v>
      </c>
      <c r="CK170" s="15">
        <f t="shared" si="222"/>
        <v>3.1233822260569456E-2</v>
      </c>
      <c r="CL170" s="15">
        <f t="shared" si="223"/>
        <v>3.1860806688509775E-2</v>
      </c>
    </row>
    <row r="171" spans="1:90" x14ac:dyDescent="0.3">
      <c r="A171" s="3">
        <v>171</v>
      </c>
      <c r="B171" s="3" t="s">
        <v>74</v>
      </c>
      <c r="C171" s="3" t="s">
        <v>14</v>
      </c>
      <c r="D171" s="6">
        <v>40603</v>
      </c>
      <c r="E171" s="27"/>
      <c r="F171" s="7">
        <v>49636</v>
      </c>
      <c r="G171" s="15">
        <f t="shared" si="447"/>
        <v>0.27185444428013561</v>
      </c>
      <c r="I171" s="17">
        <f t="shared" si="182"/>
        <v>0.42809440692115047</v>
      </c>
      <c r="J171" s="17">
        <f t="shared" si="183"/>
        <v>0.18301504629629631</v>
      </c>
      <c r="K171" s="7">
        <v>2014</v>
      </c>
      <c r="L171" s="15">
        <f t="shared" si="447"/>
        <v>0.2342405210514073</v>
      </c>
      <c r="M171" s="25">
        <f t="shared" si="184"/>
        <v>0.86163947649143968</v>
      </c>
      <c r="N171" s="3">
        <v>2846</v>
      </c>
      <c r="O171" s="15">
        <f t="shared" ref="O171" si="528">N171/N$164</f>
        <v>0.32143663880731871</v>
      </c>
      <c r="P171" s="25">
        <f t="shared" si="185"/>
        <v>1.1823850798484301</v>
      </c>
      <c r="Q171" s="3">
        <v>1804</v>
      </c>
      <c r="R171" s="15">
        <f t="shared" ref="R171" si="529">Q171/Q$164</f>
        <v>0.22797927461139897</v>
      </c>
      <c r="S171" s="25">
        <f t="shared" si="186"/>
        <v>0.83860786317134861</v>
      </c>
      <c r="T171" s="3">
        <v>2851</v>
      </c>
      <c r="U171" s="15">
        <f t="shared" ref="U171" si="530">T171/T$164</f>
        <v>0.24118094915827765</v>
      </c>
      <c r="V171" s="25">
        <f t="shared" si="187"/>
        <v>0.88716941816757611</v>
      </c>
      <c r="W171" s="3">
        <v>2500</v>
      </c>
      <c r="X171" s="15">
        <f t="shared" ref="X171" si="531">W171/W$164</f>
        <v>0.22003168456257702</v>
      </c>
      <c r="Y171" s="25">
        <f t="shared" si="188"/>
        <v>0.809373137692179</v>
      </c>
      <c r="Z171" s="3">
        <v>1710</v>
      </c>
      <c r="AA171" s="15">
        <f t="shared" ref="AA171" si="532">Z171/Z$164</f>
        <v>0.21673003802281368</v>
      </c>
      <c r="AB171" s="25">
        <f t="shared" si="189"/>
        <v>0.79722823217663374</v>
      </c>
      <c r="AC171" s="3">
        <v>4702</v>
      </c>
      <c r="AD171" s="15">
        <f t="shared" ref="AD171" si="533">AC171/AC$164</f>
        <v>0.30092799999999997</v>
      </c>
      <c r="AE171" s="25">
        <f t="shared" si="190"/>
        <v>1.1069453022806026</v>
      </c>
      <c r="AF171" s="3">
        <v>2165</v>
      </c>
      <c r="AG171" s="15">
        <f t="shared" ref="AG171" si="534">AF171/AF$164</f>
        <v>0.25773809523809521</v>
      </c>
      <c r="AH171" s="25">
        <f t="shared" si="191"/>
        <v>0.94807387063536819</v>
      </c>
      <c r="AI171" s="3">
        <v>2459</v>
      </c>
      <c r="AJ171" s="15">
        <f t="shared" ref="AJ171" si="535">AI171/AI$164</f>
        <v>0.24898744430943701</v>
      </c>
      <c r="AK171" s="25">
        <f t="shared" si="192"/>
        <v>0.9158851346673772</v>
      </c>
      <c r="AL171" s="3">
        <v>4476</v>
      </c>
      <c r="AM171" s="15">
        <f t="shared" ref="AM171" si="536">AL171/AL$164</f>
        <v>0.33333333333333331</v>
      </c>
      <c r="AN171" s="25">
        <f t="shared" si="193"/>
        <v>1.2261463453944716</v>
      </c>
      <c r="AO171" s="3">
        <v>3628</v>
      </c>
      <c r="AP171" s="15">
        <f t="shared" ref="AP171" si="537">AO171/AO$164</f>
        <v>0.32584875157176219</v>
      </c>
      <c r="AQ171" s="25">
        <f t="shared" si="194"/>
        <v>1.198614767673202</v>
      </c>
      <c r="AR171" s="3">
        <v>2530</v>
      </c>
      <c r="AS171" s="15">
        <f t="shared" ref="AS171" si="538">AR171/AR$164</f>
        <v>0.18301504629629631</v>
      </c>
      <c r="AT171" s="25">
        <f t="shared" si="195"/>
        <v>0.67320969050521129</v>
      </c>
      <c r="AU171" s="3">
        <v>2105</v>
      </c>
      <c r="AV171" s="15">
        <f t="shared" ref="AV171" si="539">AU171/AU$164</f>
        <v>0.20273524029663872</v>
      </c>
      <c r="AW171" s="25">
        <f t="shared" si="196"/>
        <v>0.74574922191718085</v>
      </c>
      <c r="AX171" s="3">
        <v>2406</v>
      </c>
      <c r="AY171" s="15">
        <f t="shared" ref="AY171" si="540">AX171/AX$164</f>
        <v>0.24409049406513139</v>
      </c>
      <c r="AZ171" s="25">
        <f t="shared" si="197"/>
        <v>0.89787200173047554</v>
      </c>
      <c r="BA171" s="3">
        <v>5641</v>
      </c>
      <c r="BB171" s="15">
        <f t="shared" ref="BB171" si="541">BA171/BA$164</f>
        <v>0.42809440692115047</v>
      </c>
      <c r="BC171" s="25">
        <f t="shared" si="198"/>
        <v>1.5747191775905476</v>
      </c>
      <c r="BD171" s="3">
        <v>3249</v>
      </c>
      <c r="BE171" s="15">
        <f t="shared" ref="BE171" si="542">BD171/BD$164</f>
        <v>0.28032786885245903</v>
      </c>
      <c r="BF171" s="25">
        <f t="shared" si="199"/>
        <v>1.0311689757169902</v>
      </c>
      <c r="BG171" s="7">
        <v>2550</v>
      </c>
      <c r="BH171" s="15">
        <f t="shared" ref="BH171" si="543">BG171/BG$164</f>
        <v>0.28810303920460967</v>
      </c>
      <c r="BI171" s="25">
        <f t="shared" si="200"/>
        <v>1.059769465853317</v>
      </c>
      <c r="BJ171" s="7">
        <f t="shared" si="201"/>
        <v>10879</v>
      </c>
      <c r="BK171" s="15">
        <f t="shared" si="443"/>
        <v>0.22862726967047747</v>
      </c>
      <c r="BL171" s="25">
        <f t="shared" si="202"/>
        <v>0.84099147349191694</v>
      </c>
      <c r="BM171" s="7">
        <f t="shared" si="203"/>
        <v>9591</v>
      </c>
      <c r="BN171" s="15">
        <f t="shared" si="444"/>
        <v>0.22348829080741001</v>
      </c>
      <c r="BO171" s="25">
        <f t="shared" si="204"/>
        <v>0.82208805303588806</v>
      </c>
      <c r="BP171" s="7">
        <f t="shared" si="205"/>
        <v>16994</v>
      </c>
      <c r="BQ171" s="15">
        <f t="shared" si="445"/>
        <v>0.3445032333921223</v>
      </c>
      <c r="BR171" s="25">
        <f t="shared" si="206"/>
        <v>1.2672341418009885</v>
      </c>
      <c r="BS171" s="7">
        <f t="shared" si="207"/>
        <v>12172</v>
      </c>
      <c r="BT171" s="15">
        <f t="shared" si="446"/>
        <v>0.28469184890656063</v>
      </c>
      <c r="BU171" s="25">
        <f t="shared" si="208"/>
        <v>1.0472216103011234</v>
      </c>
      <c r="BV171" s="15">
        <f t="shared" si="209"/>
        <v>0.2342405210514073</v>
      </c>
      <c r="BW171" s="15">
        <f t="shared" si="210"/>
        <v>0.32143663880731871</v>
      </c>
      <c r="BX171" s="15">
        <f t="shared" si="211"/>
        <v>0.22797927461139897</v>
      </c>
      <c r="BY171" s="15">
        <f t="shared" si="212"/>
        <v>0.24118094915827765</v>
      </c>
      <c r="BZ171" s="15">
        <f t="shared" si="213"/>
        <v>0.22003168456257702</v>
      </c>
      <c r="CA171" s="15">
        <f t="shared" si="180"/>
        <v>0.21673003802281368</v>
      </c>
      <c r="CB171" s="15">
        <f t="shared" si="214"/>
        <v>0.30092799999999997</v>
      </c>
      <c r="CC171" s="15">
        <f t="shared" si="215"/>
        <v>0.25773809523809521</v>
      </c>
      <c r="CD171" s="15">
        <f t="shared" si="216"/>
        <v>0.24898744430943701</v>
      </c>
      <c r="CE171" s="15">
        <f t="shared" si="217"/>
        <v>0.33333333333333331</v>
      </c>
      <c r="CF171" s="15">
        <f t="shared" si="218"/>
        <v>0.32584875157176219</v>
      </c>
      <c r="CG171" s="15">
        <f t="shared" si="219"/>
        <v>0.18301504629629631</v>
      </c>
      <c r="CH171" s="15">
        <f t="shared" si="181"/>
        <v>0.20273524029663872</v>
      </c>
      <c r="CI171" s="15">
        <f t="shared" si="220"/>
        <v>0.24409049406513139</v>
      </c>
      <c r="CJ171" s="15">
        <f t="shared" si="221"/>
        <v>0.42809440692115047</v>
      </c>
      <c r="CK171" s="15">
        <f t="shared" si="222"/>
        <v>0.28032786885245903</v>
      </c>
      <c r="CL171" s="15">
        <f t="shared" si="223"/>
        <v>0.28810303920460967</v>
      </c>
    </row>
    <row r="172" spans="1:90" x14ac:dyDescent="0.3">
      <c r="A172" s="3">
        <v>172</v>
      </c>
      <c r="B172" s="3" t="s">
        <v>77</v>
      </c>
      <c r="C172" s="3" t="s">
        <v>14</v>
      </c>
      <c r="D172" s="6">
        <v>40603</v>
      </c>
      <c r="E172" s="27"/>
      <c r="F172" s="7">
        <v>18108</v>
      </c>
      <c r="G172" s="15">
        <f t="shared" si="447"/>
        <v>9.9176812737220885E-2</v>
      </c>
      <c r="I172" s="17">
        <f t="shared" si="182"/>
        <v>0.15143056524773202</v>
      </c>
      <c r="J172" s="17">
        <f t="shared" si="183"/>
        <v>5.3170468834201547E-2</v>
      </c>
      <c r="K172" s="7">
        <v>1302</v>
      </c>
      <c r="L172" s="15">
        <f t="shared" si="447"/>
        <v>0.15143056524773202</v>
      </c>
      <c r="M172" s="25">
        <f t="shared" si="184"/>
        <v>1.5268746904476835</v>
      </c>
      <c r="N172" s="3">
        <v>1223</v>
      </c>
      <c r="O172" s="15">
        <f t="shared" ref="O172" si="544">N172/N$164</f>
        <v>0.13812965891122655</v>
      </c>
      <c r="P172" s="25">
        <f t="shared" si="185"/>
        <v>1.3927616254135453</v>
      </c>
      <c r="Q172" s="3">
        <v>1057</v>
      </c>
      <c r="R172" s="15">
        <f t="shared" ref="R172" si="545">Q172/Q$164</f>
        <v>0.13357765702009353</v>
      </c>
      <c r="S172" s="25">
        <f t="shared" si="186"/>
        <v>1.3468637812955453</v>
      </c>
      <c r="T172" s="3">
        <v>1120</v>
      </c>
      <c r="U172" s="15">
        <f t="shared" ref="U172" si="546">T172/T$164</f>
        <v>9.4746637340326539E-2</v>
      </c>
      <c r="V172" s="25">
        <f t="shared" si="187"/>
        <v>0.95533053266560852</v>
      </c>
      <c r="W172" s="3">
        <v>1264</v>
      </c>
      <c r="X172" s="15">
        <f t="shared" ref="X172" si="547">W172/W$164</f>
        <v>0.11124801971483894</v>
      </c>
      <c r="Y172" s="25">
        <f t="shared" si="188"/>
        <v>1.1217140039537463</v>
      </c>
      <c r="Z172" s="3">
        <v>1052</v>
      </c>
      <c r="AA172" s="15">
        <f t="shared" ref="AA172" si="548">Z172/Z$164</f>
        <v>0.13333333333333333</v>
      </c>
      <c r="AB172" s="25">
        <f t="shared" si="189"/>
        <v>1.3444002650762092</v>
      </c>
      <c r="AC172" s="3">
        <v>1177</v>
      </c>
      <c r="AD172" s="15">
        <f t="shared" ref="AD172" si="549">AC172/AC$164</f>
        <v>7.5328000000000006E-2</v>
      </c>
      <c r="AE172" s="25">
        <f t="shared" si="190"/>
        <v>0.7595323737574553</v>
      </c>
      <c r="AF172" s="3">
        <v>1206</v>
      </c>
      <c r="AG172" s="15">
        <f t="shared" ref="AG172" si="550">AF172/AF$164</f>
        <v>0.14357142857142857</v>
      </c>
      <c r="AH172" s="25">
        <f t="shared" si="191"/>
        <v>1.4476309997159897</v>
      </c>
      <c r="AI172" s="3">
        <v>765</v>
      </c>
      <c r="AJ172" s="15">
        <f t="shared" ref="AJ172" si="551">AI172/AI$164</f>
        <v>7.7460510328068041E-2</v>
      </c>
      <c r="AK172" s="25">
        <f t="shared" si="192"/>
        <v>0.78103447963494843</v>
      </c>
      <c r="AL172" s="3">
        <v>985</v>
      </c>
      <c r="AM172" s="15">
        <f t="shared" ref="AM172" si="552">AL172/AL$164</f>
        <v>7.3354185284480192E-2</v>
      </c>
      <c r="AN172" s="25">
        <f t="shared" si="193"/>
        <v>0.73963039605678405</v>
      </c>
      <c r="AO172" s="3">
        <v>592</v>
      </c>
      <c r="AP172" s="15">
        <f t="shared" ref="AP172" si="553">AO172/AO$164</f>
        <v>5.3170468834201547E-2</v>
      </c>
      <c r="AQ172" s="25">
        <f t="shared" si="194"/>
        <v>0.5361179429619517</v>
      </c>
      <c r="AR172" s="3">
        <v>756</v>
      </c>
      <c r="AS172" s="15">
        <f t="shared" ref="AS172" si="554">AR172/AR$164</f>
        <v>5.46875E-2</v>
      </c>
      <c r="AT172" s="25">
        <f t="shared" si="195"/>
        <v>0.55141417122266401</v>
      </c>
      <c r="AU172" s="3">
        <v>788</v>
      </c>
      <c r="AV172" s="15">
        <f t="shared" ref="AV172" si="555">AU172/AU$164</f>
        <v>7.5893287103919863E-2</v>
      </c>
      <c r="AW172" s="25">
        <f t="shared" si="196"/>
        <v>0.76523216475011047</v>
      </c>
      <c r="AX172" s="3">
        <v>1240</v>
      </c>
      <c r="AY172" s="15">
        <f t="shared" ref="AY172" si="556">AX172/AX$164</f>
        <v>0.12579892462209596</v>
      </c>
      <c r="AZ172" s="25">
        <f t="shared" si="197"/>
        <v>1.2684308070618593</v>
      </c>
      <c r="BA172" s="3">
        <v>1066</v>
      </c>
      <c r="BB172" s="15">
        <f t="shared" ref="BB172" si="557">BA172/BA$164</f>
        <v>8.0898535326705628E-2</v>
      </c>
      <c r="BC172" s="25">
        <f t="shared" si="198"/>
        <v>0.81570009253125098</v>
      </c>
      <c r="BD172" s="3">
        <v>1441</v>
      </c>
      <c r="BE172" s="15">
        <f t="shared" ref="BE172" si="558">BD172/BD$164</f>
        <v>0.12433132010353753</v>
      </c>
      <c r="BF172" s="25">
        <f t="shared" si="199"/>
        <v>1.2536329477835317</v>
      </c>
      <c r="BG172" s="7">
        <v>1074</v>
      </c>
      <c r="BH172" s="15">
        <f t="shared" ref="BH172" si="559">BG172/BG$164</f>
        <v>0.12134222121794147</v>
      </c>
      <c r="BI172" s="25">
        <f t="shared" si="200"/>
        <v>1.2234938577775241</v>
      </c>
      <c r="BJ172" s="7">
        <f t="shared" si="201"/>
        <v>5795</v>
      </c>
      <c r="BK172" s="15">
        <f t="shared" si="443"/>
        <v>0.12178463349024882</v>
      </c>
      <c r="BL172" s="25">
        <f t="shared" si="202"/>
        <v>1.2279547015987464</v>
      </c>
      <c r="BM172" s="7">
        <f t="shared" si="203"/>
        <v>3858</v>
      </c>
      <c r="BN172" s="15">
        <f t="shared" si="444"/>
        <v>8.9898636840265639E-2</v>
      </c>
      <c r="BO172" s="25">
        <f t="shared" si="204"/>
        <v>0.90644813398532254</v>
      </c>
      <c r="BP172" s="7">
        <f t="shared" si="205"/>
        <v>4084</v>
      </c>
      <c r="BQ172" s="15">
        <f t="shared" si="445"/>
        <v>8.2791055971132593E-2</v>
      </c>
      <c r="BR172" s="25">
        <f t="shared" si="206"/>
        <v>0.83478238195147458</v>
      </c>
      <c r="BS172" s="7">
        <f t="shared" si="207"/>
        <v>4371</v>
      </c>
      <c r="BT172" s="15">
        <f t="shared" si="446"/>
        <v>0.102233656882236</v>
      </c>
      <c r="BU172" s="25">
        <f t="shared" si="208"/>
        <v>1.0308221655914123</v>
      </c>
      <c r="BV172" s="15">
        <f t="shared" si="209"/>
        <v>0.15143056524773202</v>
      </c>
      <c r="BW172" s="15">
        <f t="shared" si="210"/>
        <v>0.13812965891122655</v>
      </c>
      <c r="BX172" s="15">
        <f t="shared" si="211"/>
        <v>0.13357765702009353</v>
      </c>
      <c r="BY172" s="15">
        <f t="shared" si="212"/>
        <v>9.4746637340326539E-2</v>
      </c>
      <c r="BZ172" s="15">
        <f t="shared" si="213"/>
        <v>0.11124801971483894</v>
      </c>
      <c r="CA172" s="15">
        <f t="shared" si="180"/>
        <v>0.13333333333333333</v>
      </c>
      <c r="CB172" s="15">
        <f t="shared" si="214"/>
        <v>7.5328000000000006E-2</v>
      </c>
      <c r="CC172" s="15">
        <f t="shared" si="215"/>
        <v>0.14357142857142857</v>
      </c>
      <c r="CD172" s="15">
        <f t="shared" si="216"/>
        <v>7.7460510328068041E-2</v>
      </c>
      <c r="CE172" s="15">
        <f t="shared" si="217"/>
        <v>7.3354185284480192E-2</v>
      </c>
      <c r="CF172" s="15">
        <f t="shared" si="218"/>
        <v>5.3170468834201547E-2</v>
      </c>
      <c r="CG172" s="15">
        <f t="shared" si="219"/>
        <v>5.46875E-2</v>
      </c>
      <c r="CH172" s="15">
        <f t="shared" si="181"/>
        <v>7.5893287103919863E-2</v>
      </c>
      <c r="CI172" s="15">
        <f t="shared" si="220"/>
        <v>0.12579892462209596</v>
      </c>
      <c r="CJ172" s="15">
        <f t="shared" si="221"/>
        <v>8.0898535326705628E-2</v>
      </c>
      <c r="CK172" s="15">
        <f t="shared" si="222"/>
        <v>0.12433132010353753</v>
      </c>
      <c r="CL172" s="15">
        <f t="shared" si="223"/>
        <v>0.12134222121794147</v>
      </c>
    </row>
    <row r="173" spans="1:90" x14ac:dyDescent="0.3">
      <c r="A173" s="3">
        <v>173</v>
      </c>
      <c r="B173" s="3" t="s">
        <v>80</v>
      </c>
      <c r="C173" s="3" t="s">
        <v>14</v>
      </c>
      <c r="D173" s="6">
        <v>40603</v>
      </c>
      <c r="E173" s="27"/>
      <c r="F173" s="7">
        <v>19149</v>
      </c>
      <c r="G173" s="15">
        <f t="shared" si="447"/>
        <v>0.10487832930776687</v>
      </c>
      <c r="I173" s="17">
        <f t="shared" si="182"/>
        <v>0.29763982697123775</v>
      </c>
      <c r="J173" s="17">
        <f t="shared" si="183"/>
        <v>4.1413849561783685E-2</v>
      </c>
      <c r="K173" s="7">
        <v>383</v>
      </c>
      <c r="L173" s="15">
        <f t="shared" si="447"/>
        <v>4.4545243079785996E-2</v>
      </c>
      <c r="M173" s="25">
        <f t="shared" si="184"/>
        <v>0.42473257701376399</v>
      </c>
      <c r="N173" s="3">
        <v>1193</v>
      </c>
      <c r="O173" s="15">
        <f t="shared" ref="O173" si="560">N173/N$164</f>
        <v>0.13474135983736166</v>
      </c>
      <c r="P173" s="25">
        <f t="shared" si="185"/>
        <v>1.2847397620337879</v>
      </c>
      <c r="Q173" s="3">
        <v>354</v>
      </c>
      <c r="R173" s="15">
        <f t="shared" ref="R173" si="561">Q173/Q$164</f>
        <v>4.4736509541261217E-2</v>
      </c>
      <c r="S173" s="25">
        <f t="shared" si="186"/>
        <v>0.42655627560562415</v>
      </c>
      <c r="T173" s="3">
        <v>581</v>
      </c>
      <c r="U173" s="15">
        <f t="shared" ref="U173" si="562">T173/T$164</f>
        <v>4.914981812029439E-2</v>
      </c>
      <c r="V173" s="25">
        <f t="shared" si="187"/>
        <v>0.46863654717518988</v>
      </c>
      <c r="W173" s="3">
        <v>777</v>
      </c>
      <c r="X173" s="15">
        <f t="shared" ref="X173" si="563">W173/W$164</f>
        <v>6.8385847562048935E-2</v>
      </c>
      <c r="Y173" s="25">
        <f t="shared" si="188"/>
        <v>0.65204936056303631</v>
      </c>
      <c r="Z173" s="3">
        <v>391</v>
      </c>
      <c r="AA173" s="15">
        <f t="shared" ref="AA173" si="564">Z173/Z$164</f>
        <v>4.9556400506970848E-2</v>
      </c>
      <c r="AB173" s="25">
        <f t="shared" si="189"/>
        <v>0.47251325258573601</v>
      </c>
      <c r="AC173" s="3">
        <v>1487</v>
      </c>
      <c r="AD173" s="15">
        <f t="shared" ref="AD173" si="565">AC173/AC$164</f>
        <v>9.5168000000000003E-2</v>
      </c>
      <c r="AE173" s="25">
        <f t="shared" si="190"/>
        <v>0.90741338680871075</v>
      </c>
      <c r="AF173" s="3">
        <v>586</v>
      </c>
      <c r="AG173" s="15">
        <f t="shared" ref="AG173" si="566">AF173/AF$164</f>
        <v>6.9761904761904761E-2</v>
      </c>
      <c r="AH173" s="25">
        <f t="shared" si="191"/>
        <v>0.66516987086233526</v>
      </c>
      <c r="AI173" s="3">
        <v>1196</v>
      </c>
      <c r="AJ173" s="15">
        <f t="shared" ref="AJ173" si="567">AI173/AI$164</f>
        <v>0.12110166059133252</v>
      </c>
      <c r="AK173" s="25">
        <f t="shared" si="192"/>
        <v>1.1546871635984786</v>
      </c>
      <c r="AL173" s="3">
        <v>3017</v>
      </c>
      <c r="AM173" s="15">
        <f t="shared" ref="AM173" si="568">AL173/AL$164</f>
        <v>0.22467977360738756</v>
      </c>
      <c r="AN173" s="25">
        <f t="shared" si="193"/>
        <v>2.1422897856053917</v>
      </c>
      <c r="AO173" s="3">
        <v>2405</v>
      </c>
      <c r="AP173" s="15">
        <f t="shared" ref="AP173" si="569">AO173/AO$164</f>
        <v>0.21600502963894377</v>
      </c>
      <c r="AQ173" s="25">
        <f t="shared" si="194"/>
        <v>2.0595773317962962</v>
      </c>
      <c r="AR173" s="3">
        <v>864</v>
      </c>
      <c r="AS173" s="15">
        <f t="shared" ref="AS173" si="570">AR173/AR$164</f>
        <v>6.25E-2</v>
      </c>
      <c r="AT173" s="25">
        <f t="shared" si="195"/>
        <v>0.59592863857120482</v>
      </c>
      <c r="AU173" s="3">
        <v>430</v>
      </c>
      <c r="AV173" s="15">
        <f t="shared" ref="AV173" si="571">AU173/AU$164</f>
        <v>4.1413849561783685E-2</v>
      </c>
      <c r="AW173" s="25">
        <f t="shared" si="196"/>
        <v>0.39487518379754299</v>
      </c>
      <c r="AX173" s="3">
        <v>436</v>
      </c>
      <c r="AY173" s="15">
        <f t="shared" ref="AY173" si="572">AX173/AX$164</f>
        <v>4.4232525109059555E-2</v>
      </c>
      <c r="AZ173" s="25">
        <f t="shared" si="197"/>
        <v>0.42175085550093588</v>
      </c>
      <c r="BA173" s="3">
        <v>3922</v>
      </c>
      <c r="BB173" s="15">
        <f t="shared" ref="BB173" si="573">BA173/BA$164</f>
        <v>0.29763982697123775</v>
      </c>
      <c r="BC173" s="25">
        <f t="shared" si="198"/>
        <v>2.8379535499446189</v>
      </c>
      <c r="BD173" s="3">
        <v>693</v>
      </c>
      <c r="BE173" s="15">
        <f t="shared" ref="BE173" si="574">BD173/BD$164</f>
        <v>5.9792924935289045E-2</v>
      </c>
      <c r="BF173" s="25">
        <f t="shared" si="199"/>
        <v>0.57011706164603271</v>
      </c>
      <c r="BG173" s="7">
        <v>434</v>
      </c>
      <c r="BH173" s="15">
        <f t="shared" ref="BH173" si="575">BG173/BG$164</f>
        <v>4.9034007456784545E-2</v>
      </c>
      <c r="BI173" s="25">
        <f t="shared" si="200"/>
        <v>0.46753230891859071</v>
      </c>
      <c r="BJ173" s="7">
        <f t="shared" si="201"/>
        <v>2486</v>
      </c>
      <c r="BK173" s="15">
        <f t="shared" si="443"/>
        <v>5.2244451916610625E-2</v>
      </c>
      <c r="BL173" s="25">
        <f t="shared" si="202"/>
        <v>0.49814344165703267</v>
      </c>
      <c r="BM173" s="7">
        <f t="shared" si="203"/>
        <v>2164</v>
      </c>
      <c r="BN173" s="15">
        <f t="shared" si="444"/>
        <v>5.0425259233368283E-2</v>
      </c>
      <c r="BO173" s="25">
        <f t="shared" si="204"/>
        <v>0.48079769735265976</v>
      </c>
      <c r="BP173" s="7">
        <f t="shared" si="205"/>
        <v>10037</v>
      </c>
      <c r="BQ173" s="15">
        <f t="shared" si="445"/>
        <v>0.2034705751180847</v>
      </c>
      <c r="BR173" s="25">
        <f t="shared" si="206"/>
        <v>1.9400630851107243</v>
      </c>
      <c r="BS173" s="7">
        <f t="shared" si="207"/>
        <v>4462</v>
      </c>
      <c r="BT173" s="15">
        <f t="shared" si="446"/>
        <v>0.10436206291661794</v>
      </c>
      <c r="BU173" s="25">
        <f t="shared" si="208"/>
        <v>0.99507747315812078</v>
      </c>
      <c r="BV173" s="15">
        <f t="shared" si="209"/>
        <v>4.4545243079785996E-2</v>
      </c>
      <c r="BW173" s="15">
        <f t="shared" si="210"/>
        <v>0.13474135983736166</v>
      </c>
      <c r="BX173" s="15">
        <f t="shared" si="211"/>
        <v>4.4736509541261217E-2</v>
      </c>
      <c r="BY173" s="15">
        <f t="shared" si="212"/>
        <v>4.914981812029439E-2</v>
      </c>
      <c r="BZ173" s="15">
        <f t="shared" si="213"/>
        <v>6.8385847562048935E-2</v>
      </c>
      <c r="CA173" s="15">
        <f t="shared" si="180"/>
        <v>4.9556400506970848E-2</v>
      </c>
      <c r="CB173" s="15">
        <f t="shared" si="214"/>
        <v>9.5168000000000003E-2</v>
      </c>
      <c r="CC173" s="15">
        <f t="shared" si="215"/>
        <v>6.9761904761904761E-2</v>
      </c>
      <c r="CD173" s="15">
        <f t="shared" si="216"/>
        <v>0.12110166059133252</v>
      </c>
      <c r="CE173" s="15">
        <f t="shared" si="217"/>
        <v>0.22467977360738756</v>
      </c>
      <c r="CF173" s="15">
        <f t="shared" si="218"/>
        <v>0.21600502963894377</v>
      </c>
      <c r="CG173" s="15">
        <f t="shared" si="219"/>
        <v>6.25E-2</v>
      </c>
      <c r="CH173" s="15">
        <f t="shared" si="181"/>
        <v>4.1413849561783685E-2</v>
      </c>
      <c r="CI173" s="15">
        <f t="shared" si="220"/>
        <v>4.4232525109059555E-2</v>
      </c>
      <c r="CJ173" s="15">
        <f t="shared" si="221"/>
        <v>0.29763982697123775</v>
      </c>
      <c r="CK173" s="15">
        <f t="shared" si="222"/>
        <v>5.9792924935289045E-2</v>
      </c>
      <c r="CL173" s="15">
        <f t="shared" si="223"/>
        <v>4.9034007456784545E-2</v>
      </c>
    </row>
    <row r="174" spans="1:90" x14ac:dyDescent="0.3">
      <c r="A174" s="3">
        <v>174</v>
      </c>
      <c r="B174" s="3" t="s">
        <v>83</v>
      </c>
      <c r="C174" s="3" t="s">
        <v>14</v>
      </c>
      <c r="D174" s="6">
        <v>40603</v>
      </c>
      <c r="E174" s="27"/>
      <c r="F174" s="7">
        <v>1436</v>
      </c>
      <c r="G174" s="15">
        <f t="shared" si="447"/>
        <v>7.8649162298790147E-3</v>
      </c>
      <c r="I174" s="17">
        <f t="shared" si="182"/>
        <v>1.728618235227658E-2</v>
      </c>
      <c r="J174" s="17">
        <f t="shared" si="183"/>
        <v>3.0533214179326779E-3</v>
      </c>
      <c r="K174" s="7">
        <v>50</v>
      </c>
      <c r="L174" s="15">
        <f t="shared" si="447"/>
        <v>5.8153058850895561E-3</v>
      </c>
      <c r="M174" s="25">
        <f t="shared" si="184"/>
        <v>0.73939832480313805</v>
      </c>
      <c r="N174" s="3">
        <v>60</v>
      </c>
      <c r="O174" s="15">
        <f t="shared" ref="O174" si="576">N174/N$164</f>
        <v>6.7765981477298396E-3</v>
      </c>
      <c r="P174" s="25">
        <f t="shared" si="185"/>
        <v>0.86162369053409271</v>
      </c>
      <c r="Q174" s="3">
        <v>56</v>
      </c>
      <c r="R174" s="15">
        <f t="shared" ref="R174" si="577">Q174/Q$164</f>
        <v>7.0769619613294575E-3</v>
      </c>
      <c r="S174" s="25">
        <f t="shared" si="186"/>
        <v>0.8998140290984793</v>
      </c>
      <c r="T174" s="3">
        <v>173</v>
      </c>
      <c r="U174" s="15">
        <f t="shared" ref="U174" si="578">T174/T$164</f>
        <v>1.4634971660604009E-2</v>
      </c>
      <c r="V174" s="25">
        <f t="shared" si="187"/>
        <v>1.860791804114249</v>
      </c>
      <c r="W174" s="3">
        <v>70</v>
      </c>
      <c r="X174" s="15">
        <f t="shared" ref="X174" si="579">W174/W$164</f>
        <v>6.1608871677521562E-3</v>
      </c>
      <c r="Y174" s="25">
        <f t="shared" si="188"/>
        <v>0.78333792600953467</v>
      </c>
      <c r="Z174" s="3">
        <v>34</v>
      </c>
      <c r="AA174" s="15">
        <f t="shared" ref="AA174" si="580">Z174/Z$164</f>
        <v>4.3092522179974651E-3</v>
      </c>
      <c r="AB174" s="25">
        <f t="shared" si="189"/>
        <v>0.54790821568149795</v>
      </c>
      <c r="AC174" s="3">
        <v>165</v>
      </c>
      <c r="AD174" s="15">
        <f t="shared" ref="AD174" si="581">AC174/AC$164</f>
        <v>1.056E-2</v>
      </c>
      <c r="AE174" s="25">
        <f t="shared" si="190"/>
        <v>1.3426716434540389</v>
      </c>
      <c r="AF174" s="3">
        <v>51</v>
      </c>
      <c r="AG174" s="15">
        <f t="shared" ref="AG174" si="582">AF174/AF$164</f>
        <v>6.0714285714285714E-3</v>
      </c>
      <c r="AH174" s="25">
        <f t="shared" si="191"/>
        <v>0.77196353959411057</v>
      </c>
      <c r="AI174" s="3">
        <v>39</v>
      </c>
      <c r="AJ174" s="15">
        <f t="shared" ref="AJ174" si="583">AI174/AI$164</f>
        <v>3.9489671931956256E-3</v>
      </c>
      <c r="AK174" s="25">
        <f t="shared" si="192"/>
        <v>0.50209907871534598</v>
      </c>
      <c r="AL174" s="3">
        <v>41</v>
      </c>
      <c r="AM174" s="15">
        <f t="shared" ref="AM174" si="584">AL174/AL$164</f>
        <v>3.0533214179326779E-3</v>
      </c>
      <c r="AN174" s="25">
        <f t="shared" si="193"/>
        <v>0.38822046270919364</v>
      </c>
      <c r="AO174" s="3">
        <v>49</v>
      </c>
      <c r="AP174" s="15">
        <f t="shared" ref="AP174" si="585">AO174/AO$164</f>
        <v>4.4009340758038437E-3</v>
      </c>
      <c r="AQ174" s="25">
        <f t="shared" si="194"/>
        <v>0.55956528298223751</v>
      </c>
      <c r="AR174" s="3">
        <v>101</v>
      </c>
      <c r="AS174" s="15">
        <f t="shared" ref="AS174" si="586">AR174/AR$164</f>
        <v>7.3061342592592596E-3</v>
      </c>
      <c r="AT174" s="25">
        <f t="shared" si="195"/>
        <v>0.92895258458101204</v>
      </c>
      <c r="AU174" s="3">
        <v>100</v>
      </c>
      <c r="AV174" s="15">
        <f t="shared" ref="AV174" si="587">AU174/AU$164</f>
        <v>9.6311278050659737E-3</v>
      </c>
      <c r="AW174" s="25">
        <f t="shared" si="196"/>
        <v>1.22456838999468</v>
      </c>
      <c r="AX174" s="3">
        <v>84</v>
      </c>
      <c r="AY174" s="15">
        <f t="shared" ref="AY174" si="588">AX174/AX$164</f>
        <v>8.5218626356903717E-3</v>
      </c>
      <c r="AZ174" s="25">
        <f t="shared" si="197"/>
        <v>1.0835287225712082</v>
      </c>
      <c r="BA174" s="3">
        <v>64</v>
      </c>
      <c r="BB174" s="15">
        <f t="shared" ref="BB174" si="589">BA174/BA$164</f>
        <v>4.8569477119222888E-3</v>
      </c>
      <c r="BC174" s="25">
        <f t="shared" si="198"/>
        <v>0.61754601955843114</v>
      </c>
      <c r="BD174" s="3">
        <v>146</v>
      </c>
      <c r="BE174" s="15">
        <f t="shared" ref="BE174" si="590">BD174/BD$164</f>
        <v>1.2597066436583261E-2</v>
      </c>
      <c r="BF174" s="25">
        <f t="shared" si="199"/>
        <v>1.601678399157856</v>
      </c>
      <c r="BG174" s="7">
        <v>153</v>
      </c>
      <c r="BH174" s="15">
        <f t="shared" ref="BH174" si="591">BG174/BG$164</f>
        <v>1.728618235227658E-2</v>
      </c>
      <c r="BI174" s="25">
        <f t="shared" si="200"/>
        <v>2.1978851200736171</v>
      </c>
      <c r="BJ174" s="7">
        <f t="shared" si="201"/>
        <v>383</v>
      </c>
      <c r="BK174" s="15">
        <f t="shared" si="443"/>
        <v>8.0489240080699395E-3</v>
      </c>
      <c r="BL174" s="25">
        <f t="shared" si="202"/>
        <v>1.0233960251848424</v>
      </c>
      <c r="BM174" s="7">
        <f t="shared" si="203"/>
        <v>438</v>
      </c>
      <c r="BN174" s="15">
        <f t="shared" si="444"/>
        <v>1.0206221600838868E-2</v>
      </c>
      <c r="BO174" s="25">
        <f t="shared" si="204"/>
        <v>1.2976898040013669</v>
      </c>
      <c r="BP174" s="7">
        <f t="shared" si="205"/>
        <v>300</v>
      </c>
      <c r="BQ174" s="15">
        <f t="shared" si="445"/>
        <v>6.0816152770175758E-3</v>
      </c>
      <c r="BR174" s="25">
        <f t="shared" si="206"/>
        <v>0.77325874799700556</v>
      </c>
      <c r="BS174" s="7">
        <f t="shared" si="207"/>
        <v>315</v>
      </c>
      <c r="BT174" s="15">
        <f t="shared" si="446"/>
        <v>7.3675593497836509E-3</v>
      </c>
      <c r="BU174" s="25">
        <f t="shared" si="208"/>
        <v>0.93676259663060457</v>
      </c>
      <c r="BV174" s="15">
        <f t="shared" si="209"/>
        <v>5.8153058850895561E-3</v>
      </c>
      <c r="BW174" s="15">
        <f t="shared" si="210"/>
        <v>6.7765981477298396E-3</v>
      </c>
      <c r="BX174" s="15">
        <f t="shared" si="211"/>
        <v>7.0769619613294575E-3</v>
      </c>
      <c r="BY174" s="15">
        <f t="shared" si="212"/>
        <v>1.4634971660604009E-2</v>
      </c>
      <c r="BZ174" s="15">
        <f t="shared" si="213"/>
        <v>6.1608871677521562E-3</v>
      </c>
      <c r="CA174" s="15">
        <f t="shared" si="180"/>
        <v>4.3092522179974651E-3</v>
      </c>
      <c r="CB174" s="15">
        <f t="shared" si="214"/>
        <v>1.056E-2</v>
      </c>
      <c r="CC174" s="15">
        <f t="shared" si="215"/>
        <v>6.0714285714285714E-3</v>
      </c>
      <c r="CD174" s="15">
        <f t="shared" si="216"/>
        <v>3.9489671931956256E-3</v>
      </c>
      <c r="CE174" s="15">
        <f t="shared" si="217"/>
        <v>3.0533214179326779E-3</v>
      </c>
      <c r="CF174" s="15">
        <f t="shared" si="218"/>
        <v>4.4009340758038437E-3</v>
      </c>
      <c r="CG174" s="15">
        <f t="shared" si="219"/>
        <v>7.3061342592592596E-3</v>
      </c>
      <c r="CH174" s="15">
        <f t="shared" si="181"/>
        <v>9.6311278050659737E-3</v>
      </c>
      <c r="CI174" s="15">
        <f t="shared" si="220"/>
        <v>8.5218626356903717E-3</v>
      </c>
      <c r="CJ174" s="15">
        <f t="shared" si="221"/>
        <v>4.8569477119222888E-3</v>
      </c>
      <c r="CK174" s="15">
        <f t="shared" si="222"/>
        <v>1.2597066436583261E-2</v>
      </c>
      <c r="CL174" s="15">
        <f t="shared" si="223"/>
        <v>1.728618235227658E-2</v>
      </c>
    </row>
    <row r="175" spans="1:90" x14ac:dyDescent="0.3">
      <c r="A175" s="3">
        <v>175</v>
      </c>
      <c r="B175" s="3" t="s">
        <v>85</v>
      </c>
      <c r="C175" s="3" t="s">
        <v>14</v>
      </c>
      <c r="D175" s="6">
        <v>40603</v>
      </c>
      <c r="E175" s="27"/>
      <c r="F175" s="7">
        <v>7392</v>
      </c>
      <c r="G175" s="15">
        <f t="shared" si="447"/>
        <v>4.0485696915923172E-2</v>
      </c>
      <c r="I175" s="17">
        <f t="shared" si="182"/>
        <v>7.3325048017173197E-2</v>
      </c>
      <c r="J175" s="17">
        <f t="shared" si="183"/>
        <v>1.8124207858048164E-2</v>
      </c>
      <c r="K175" s="7">
        <v>185</v>
      </c>
      <c r="L175" s="15">
        <f t="shared" si="447"/>
        <v>2.1516631774831357E-2</v>
      </c>
      <c r="M175" s="25">
        <f t="shared" si="184"/>
        <v>0.53146255131818632</v>
      </c>
      <c r="N175" s="3">
        <v>242</v>
      </c>
      <c r="O175" s="15">
        <f t="shared" ref="O175" si="592">N175/N$164</f>
        <v>2.7332279195843686E-2</v>
      </c>
      <c r="P175" s="25">
        <f t="shared" si="185"/>
        <v>0.67510951466649449</v>
      </c>
      <c r="Q175" s="3">
        <v>232</v>
      </c>
      <c r="R175" s="15">
        <f t="shared" ref="R175" si="593">Q175/Q$164</f>
        <v>2.931884241122204E-2</v>
      </c>
      <c r="S175" s="25">
        <f t="shared" si="186"/>
        <v>0.72417778733335403</v>
      </c>
      <c r="T175" s="3">
        <v>704</v>
      </c>
      <c r="U175" s="15">
        <f t="shared" ref="U175" si="594">T175/T$164</f>
        <v>5.9555029185348107E-2</v>
      </c>
      <c r="V175" s="25">
        <f t="shared" si="187"/>
        <v>1.4710140548902073</v>
      </c>
      <c r="W175" s="3">
        <v>248</v>
      </c>
      <c r="X175" s="15">
        <f t="shared" ref="X175" si="595">W175/W$164</f>
        <v>2.182714310860764E-2</v>
      </c>
      <c r="Y175" s="25">
        <f t="shared" si="188"/>
        <v>0.53913220646630255</v>
      </c>
      <c r="Z175" s="3">
        <v>143</v>
      </c>
      <c r="AA175" s="15">
        <f t="shared" ref="AA175" si="596">Z175/Z$164</f>
        <v>1.8124207858048164E-2</v>
      </c>
      <c r="AB175" s="25">
        <f t="shared" si="189"/>
        <v>0.44766940521455728</v>
      </c>
      <c r="AC175" s="3">
        <v>1053</v>
      </c>
      <c r="AD175" s="15">
        <f t="shared" ref="AD175" si="597">AC175/AC$164</f>
        <v>6.7391999999999994E-2</v>
      </c>
      <c r="AE175" s="25">
        <f t="shared" si="190"/>
        <v>1.6645878701298698</v>
      </c>
      <c r="AF175" s="3">
        <v>219</v>
      </c>
      <c r="AG175" s="15">
        <f t="shared" ref="AG175" si="598">AF175/AF$164</f>
        <v>2.6071428571428572E-2</v>
      </c>
      <c r="AH175" s="25">
        <f t="shared" si="191"/>
        <v>0.64396640190166976</v>
      </c>
      <c r="AI175" s="3">
        <v>299</v>
      </c>
      <c r="AJ175" s="15">
        <f t="shared" ref="AJ175" si="599">AI175/AI$164</f>
        <v>3.0275415147833131E-2</v>
      </c>
      <c r="AK175" s="25">
        <f t="shared" si="192"/>
        <v>0.74780521157153901</v>
      </c>
      <c r="AL175" s="3">
        <v>260</v>
      </c>
      <c r="AM175" s="15">
        <f t="shared" ref="AM175" si="600">AL175/AL$164</f>
        <v>1.9362526064938934E-2</v>
      </c>
      <c r="AN175" s="25">
        <f t="shared" si="193"/>
        <v>0.47825596543760079</v>
      </c>
      <c r="AO175" s="3">
        <v>403</v>
      </c>
      <c r="AP175" s="15">
        <f t="shared" ref="AP175" si="601">AO175/AO$164</f>
        <v>3.6195437398958148E-2</v>
      </c>
      <c r="AQ175" s="25">
        <f t="shared" si="194"/>
        <v>0.89403024169561351</v>
      </c>
      <c r="AR175" s="3">
        <v>573</v>
      </c>
      <c r="AS175" s="15">
        <f t="shared" ref="AS175" si="602">AR175/AR$164</f>
        <v>4.1449652777777776E-2</v>
      </c>
      <c r="AT175" s="25">
        <f t="shared" si="195"/>
        <v>1.0238097880309793</v>
      </c>
      <c r="AU175" s="3">
        <v>578</v>
      </c>
      <c r="AV175" s="15">
        <f t="shared" ref="AV175" si="603">AU175/AU$164</f>
        <v>5.5667918713281327E-2</v>
      </c>
      <c r="AW175" s="25">
        <f t="shared" si="196"/>
        <v>1.3750021107179442</v>
      </c>
      <c r="AX175" s="3">
        <v>476</v>
      </c>
      <c r="AY175" s="15">
        <f t="shared" ref="AY175" si="604">AX175/AX$164</f>
        <v>4.8290554935578774E-2</v>
      </c>
      <c r="AZ175" s="25">
        <f t="shared" si="197"/>
        <v>1.1927806265966963</v>
      </c>
      <c r="BA175" s="3">
        <v>424</v>
      </c>
      <c r="BB175" s="15">
        <f t="shared" ref="BB175" si="605">BA175/BA$164</f>
        <v>3.2177278591485163E-2</v>
      </c>
      <c r="BC175" s="25">
        <f t="shared" si="198"/>
        <v>0.79478139300177697</v>
      </c>
      <c r="BD175" s="3">
        <v>704</v>
      </c>
      <c r="BE175" s="15">
        <f t="shared" ref="BE175" si="606">BD175/BD$164</f>
        <v>6.0742018981880933E-2</v>
      </c>
      <c r="BF175" s="25">
        <f t="shared" si="199"/>
        <v>1.5003327992111426</v>
      </c>
      <c r="BG175" s="7">
        <v>649</v>
      </c>
      <c r="BH175" s="15">
        <f t="shared" ref="BH175" si="607">BG175/BG$164</f>
        <v>7.3325048017173197E-2</v>
      </c>
      <c r="BI175" s="25">
        <f t="shared" si="200"/>
        <v>1.8111346377326207</v>
      </c>
      <c r="BJ175" s="7">
        <f t="shared" si="201"/>
        <v>1512</v>
      </c>
      <c r="BK175" s="15">
        <f t="shared" si="443"/>
        <v>3.1775386684599866E-2</v>
      </c>
      <c r="BL175" s="25">
        <f t="shared" si="202"/>
        <v>0.78485463028061375</v>
      </c>
      <c r="BM175" s="7">
        <f t="shared" si="203"/>
        <v>2276</v>
      </c>
      <c r="BN175" s="15">
        <f t="shared" si="444"/>
        <v>5.3035069323080511E-2</v>
      </c>
      <c r="BO175" s="25">
        <f t="shared" si="204"/>
        <v>1.3099705170746765</v>
      </c>
      <c r="BP175" s="7">
        <f t="shared" si="205"/>
        <v>1791</v>
      </c>
      <c r="BQ175" s="15">
        <f t="shared" si="445"/>
        <v>3.6307243203794928E-2</v>
      </c>
      <c r="BR175" s="25">
        <f t="shared" si="206"/>
        <v>0.89679185415022844</v>
      </c>
      <c r="BS175" s="7">
        <f t="shared" si="207"/>
        <v>1813</v>
      </c>
      <c r="BT175" s="15">
        <f t="shared" si="446"/>
        <v>4.2404397146532567E-2</v>
      </c>
      <c r="BU175" s="25">
        <f t="shared" si="208"/>
        <v>1.047392051434707</v>
      </c>
      <c r="BV175" s="15">
        <f t="shared" si="209"/>
        <v>2.1516631774831357E-2</v>
      </c>
      <c r="BW175" s="15">
        <f t="shared" si="210"/>
        <v>2.7332279195843686E-2</v>
      </c>
      <c r="BX175" s="15">
        <f t="shared" si="211"/>
        <v>2.931884241122204E-2</v>
      </c>
      <c r="BY175" s="15">
        <f t="shared" si="212"/>
        <v>5.9555029185348107E-2</v>
      </c>
      <c r="BZ175" s="15">
        <f t="shared" si="213"/>
        <v>2.182714310860764E-2</v>
      </c>
      <c r="CA175" s="15">
        <f t="shared" si="180"/>
        <v>1.8124207858048164E-2</v>
      </c>
      <c r="CB175" s="15">
        <f t="shared" si="214"/>
        <v>6.7391999999999994E-2</v>
      </c>
      <c r="CC175" s="15">
        <f t="shared" si="215"/>
        <v>2.6071428571428572E-2</v>
      </c>
      <c r="CD175" s="15">
        <f t="shared" si="216"/>
        <v>3.0275415147833131E-2</v>
      </c>
      <c r="CE175" s="15">
        <f t="shared" si="217"/>
        <v>1.9362526064938934E-2</v>
      </c>
      <c r="CF175" s="15">
        <f t="shared" si="218"/>
        <v>3.6195437398958148E-2</v>
      </c>
      <c r="CG175" s="15">
        <f t="shared" si="219"/>
        <v>4.1449652777777776E-2</v>
      </c>
      <c r="CH175" s="15">
        <f t="shared" si="181"/>
        <v>5.5667918713281327E-2</v>
      </c>
      <c r="CI175" s="15">
        <f t="shared" si="220"/>
        <v>4.8290554935578774E-2</v>
      </c>
      <c r="CJ175" s="15">
        <f t="shared" si="221"/>
        <v>3.2177278591485163E-2</v>
      </c>
      <c r="CK175" s="15">
        <f t="shared" si="222"/>
        <v>6.0742018981880933E-2</v>
      </c>
      <c r="CL175" s="15">
        <f t="shared" si="223"/>
        <v>7.3325048017173197E-2</v>
      </c>
    </row>
    <row r="176" spans="1:90" x14ac:dyDescent="0.3">
      <c r="A176" s="3">
        <v>176</v>
      </c>
      <c r="B176" s="3" t="s">
        <v>87</v>
      </c>
      <c r="C176" s="3" t="s">
        <v>14</v>
      </c>
      <c r="D176" s="6">
        <v>40603</v>
      </c>
      <c r="E176" s="27"/>
      <c r="F176" s="7">
        <v>3551</v>
      </c>
      <c r="G176" s="15">
        <f t="shared" si="447"/>
        <v>1.9448689089345668E-2</v>
      </c>
      <c r="I176" s="17">
        <f t="shared" si="182"/>
        <v>5.2479999999999999E-2</v>
      </c>
      <c r="J176" s="17">
        <f t="shared" si="183"/>
        <v>1.0932775063968364E-2</v>
      </c>
      <c r="K176" s="7">
        <v>94</v>
      </c>
      <c r="L176" s="15">
        <f t="shared" si="447"/>
        <v>1.0932775063968364E-2</v>
      </c>
      <c r="M176" s="25">
        <f t="shared" si="184"/>
        <v>0.56213429160927508</v>
      </c>
      <c r="N176" s="3">
        <v>128</v>
      </c>
      <c r="O176" s="15">
        <f t="shared" ref="O176" si="608">N176/N$164</f>
        <v>1.4456742715156991E-2</v>
      </c>
      <c r="P176" s="25">
        <f t="shared" si="185"/>
        <v>0.74332735994410271</v>
      </c>
      <c r="Q176" s="3">
        <v>105</v>
      </c>
      <c r="R176" s="15">
        <f t="shared" ref="R176" si="609">Q176/Q$164</f>
        <v>1.3269303677492733E-2</v>
      </c>
      <c r="S176" s="25">
        <f t="shared" si="186"/>
        <v>0.68227239463465383</v>
      </c>
      <c r="T176" s="3">
        <v>273</v>
      </c>
      <c r="U176" s="15">
        <f t="shared" ref="U176" si="610">T176/T$164</f>
        <v>2.3094492851704593E-2</v>
      </c>
      <c r="V176" s="25">
        <f t="shared" si="187"/>
        <v>1.1874575579675528</v>
      </c>
      <c r="W176" s="3">
        <v>141</v>
      </c>
      <c r="X176" s="15">
        <f t="shared" ref="X176" si="611">W176/W$164</f>
        <v>1.2409787009329343E-2</v>
      </c>
      <c r="Y176" s="25">
        <f t="shared" si="188"/>
        <v>0.63807832766104744</v>
      </c>
      <c r="Z176" s="3">
        <v>90</v>
      </c>
      <c r="AA176" s="15">
        <f t="shared" ref="AA176" si="612">Z176/Z$164</f>
        <v>1.1406844106463879E-2</v>
      </c>
      <c r="AB176" s="25">
        <f t="shared" si="189"/>
        <v>0.58650966417642758</v>
      </c>
      <c r="AC176" s="3">
        <v>820</v>
      </c>
      <c r="AD176" s="15">
        <f t="shared" ref="AD176" si="613">AC176/AC$164</f>
        <v>5.2479999999999999E-2</v>
      </c>
      <c r="AE176" s="25">
        <f t="shared" si="190"/>
        <v>2.6983823824274853</v>
      </c>
      <c r="AF176" s="3">
        <v>103</v>
      </c>
      <c r="AG176" s="15">
        <f t="shared" ref="AG176" si="614">AF176/AF$164</f>
        <v>1.2261904761904762E-2</v>
      </c>
      <c r="AH176" s="25">
        <f t="shared" si="191"/>
        <v>0.6304746147966368</v>
      </c>
      <c r="AI176" s="3">
        <v>160</v>
      </c>
      <c r="AJ176" s="15">
        <f t="shared" ref="AJ176" si="615">AI176/AI$164</f>
        <v>1.6200891049007696E-2</v>
      </c>
      <c r="AK176" s="25">
        <f t="shared" si="192"/>
        <v>0.83300684043958662</v>
      </c>
      <c r="AL176" s="3">
        <v>173</v>
      </c>
      <c r="AM176" s="15">
        <f t="shared" ref="AM176" si="616">AL176/AL$164</f>
        <v>1.2883526958593983E-2</v>
      </c>
      <c r="AN176" s="25">
        <f t="shared" si="193"/>
        <v>0.66243677912727827</v>
      </c>
      <c r="AO176" s="3">
        <v>179</v>
      </c>
      <c r="AP176" s="15">
        <f t="shared" ref="AP176" si="617">AO176/AO$164</f>
        <v>1.6076881623854858E-2</v>
      </c>
      <c r="AQ176" s="25">
        <f t="shared" si="194"/>
        <v>0.82663060476718997</v>
      </c>
      <c r="AR176" s="3">
        <v>236</v>
      </c>
      <c r="AS176" s="15">
        <f t="shared" ref="AS176" si="618">AR176/AR$164</f>
        <v>1.7071759259259259E-2</v>
      </c>
      <c r="AT176" s="25">
        <f t="shared" si="195"/>
        <v>0.87778457359429263</v>
      </c>
      <c r="AU176" s="3">
        <v>209</v>
      </c>
      <c r="AV176" s="15">
        <f t="shared" ref="AV176" si="619">AU176/AU$164</f>
        <v>2.0129057112587886E-2</v>
      </c>
      <c r="AW176" s="25">
        <f t="shared" si="196"/>
        <v>1.0349827188926031</v>
      </c>
      <c r="AX176" s="3">
        <v>170</v>
      </c>
      <c r="AY176" s="15">
        <f t="shared" ref="AY176" si="620">AX176/AX$164</f>
        <v>1.7246626762706704E-2</v>
      </c>
      <c r="AZ176" s="25">
        <f t="shared" si="197"/>
        <v>0.88677579673761708</v>
      </c>
      <c r="BA176" s="3">
        <v>165</v>
      </c>
      <c r="BB176" s="15">
        <f t="shared" ref="BB176" si="621">BA176/BA$164</f>
        <v>1.2521818319799651E-2</v>
      </c>
      <c r="BC176" s="25">
        <f t="shared" si="198"/>
        <v>0.64383868045169801</v>
      </c>
      <c r="BD176" s="3">
        <v>265</v>
      </c>
      <c r="BE176" s="15">
        <f t="shared" ref="BE176" si="622">BD176/BD$164</f>
        <v>2.2864538395168249E-2</v>
      </c>
      <c r="BF176" s="25">
        <f t="shared" si="199"/>
        <v>1.1756339098296267</v>
      </c>
      <c r="BG176" s="7">
        <v>240</v>
      </c>
      <c r="BH176" s="15">
        <f t="shared" ref="BH176" si="623">BG176/BG$164</f>
        <v>2.711558016043385E-2</v>
      </c>
      <c r="BI176" s="25">
        <f t="shared" si="200"/>
        <v>1.3942112003470835</v>
      </c>
      <c r="BJ176" s="7">
        <f t="shared" si="201"/>
        <v>703</v>
      </c>
      <c r="BK176" s="15">
        <f t="shared" si="443"/>
        <v>1.4773873570948217E-2</v>
      </c>
      <c r="BL176" s="25">
        <f t="shared" si="202"/>
        <v>0.75963338727244112</v>
      </c>
      <c r="BM176" s="7">
        <f t="shared" si="203"/>
        <v>855</v>
      </c>
      <c r="BN176" s="15">
        <f t="shared" si="444"/>
        <v>1.9923103809856693E-2</v>
      </c>
      <c r="BO176" s="25">
        <f t="shared" si="204"/>
        <v>1.0243931464137044</v>
      </c>
      <c r="BP176" s="7">
        <f t="shared" si="205"/>
        <v>782</v>
      </c>
      <c r="BQ176" s="15">
        <f t="shared" si="445"/>
        <v>1.585274382209248E-2</v>
      </c>
      <c r="BR176" s="25">
        <f t="shared" si="206"/>
        <v>0.81510603358747147</v>
      </c>
      <c r="BS176" s="7">
        <f t="shared" si="207"/>
        <v>1211</v>
      </c>
      <c r="BT176" s="15">
        <f t="shared" si="446"/>
        <v>2.8324172611390482E-2</v>
      </c>
      <c r="BU176" s="25">
        <f t="shared" si="208"/>
        <v>1.4563538180528044</v>
      </c>
      <c r="BV176" s="15">
        <f t="shared" si="209"/>
        <v>1.0932775063968364E-2</v>
      </c>
      <c r="BW176" s="15">
        <f t="shared" si="210"/>
        <v>1.4456742715156991E-2</v>
      </c>
      <c r="BX176" s="15">
        <f t="shared" si="211"/>
        <v>1.3269303677492733E-2</v>
      </c>
      <c r="BY176" s="15">
        <f t="shared" si="212"/>
        <v>2.3094492851704593E-2</v>
      </c>
      <c r="BZ176" s="15">
        <f t="shared" si="213"/>
        <v>1.2409787009329343E-2</v>
      </c>
      <c r="CA176" s="15">
        <f t="shared" si="180"/>
        <v>1.1406844106463879E-2</v>
      </c>
      <c r="CB176" s="15">
        <f t="shared" si="214"/>
        <v>5.2479999999999999E-2</v>
      </c>
      <c r="CC176" s="15">
        <f t="shared" si="215"/>
        <v>1.2261904761904762E-2</v>
      </c>
      <c r="CD176" s="15">
        <f t="shared" si="216"/>
        <v>1.6200891049007696E-2</v>
      </c>
      <c r="CE176" s="15">
        <f t="shared" si="217"/>
        <v>1.2883526958593983E-2</v>
      </c>
      <c r="CF176" s="15">
        <f t="shared" si="218"/>
        <v>1.6076881623854858E-2</v>
      </c>
      <c r="CG176" s="15">
        <f t="shared" si="219"/>
        <v>1.7071759259259259E-2</v>
      </c>
      <c r="CH176" s="15">
        <f t="shared" si="181"/>
        <v>2.0129057112587886E-2</v>
      </c>
      <c r="CI176" s="15">
        <f t="shared" si="220"/>
        <v>1.7246626762706704E-2</v>
      </c>
      <c r="CJ176" s="15">
        <f t="shared" si="221"/>
        <v>1.2521818319799651E-2</v>
      </c>
      <c r="CK176" s="15">
        <f t="shared" si="222"/>
        <v>2.2864538395168249E-2</v>
      </c>
      <c r="CL176" s="15">
        <f t="shared" si="223"/>
        <v>2.711558016043385E-2</v>
      </c>
    </row>
    <row r="177" spans="1:90" x14ac:dyDescent="0.3">
      <c r="A177" s="3">
        <v>177</v>
      </c>
      <c r="B177" s="3" t="s">
        <v>56</v>
      </c>
      <c r="C177" s="3" t="s">
        <v>14</v>
      </c>
      <c r="D177" s="6">
        <v>40603</v>
      </c>
      <c r="E177" s="27"/>
      <c r="F177" s="7">
        <v>187705</v>
      </c>
      <c r="G177" s="15">
        <f>F177/F$151</f>
        <v>0.50728613202600958</v>
      </c>
      <c r="I177" s="17">
        <f t="shared" si="182"/>
        <v>0.52071437249422914</v>
      </c>
      <c r="J177" s="17">
        <f t="shared" si="183"/>
        <v>0.47770423853456345</v>
      </c>
      <c r="K177" s="7">
        <v>9264</v>
      </c>
      <c r="L177" s="15">
        <f>K177/K$151</f>
        <v>0.51864292912327847</v>
      </c>
      <c r="M177" s="25">
        <f t="shared" si="184"/>
        <v>1.0223873596778841</v>
      </c>
      <c r="N177" s="3">
        <v>8855</v>
      </c>
      <c r="O177" s="15">
        <f>N177/N$151</f>
        <v>0.50002823423118192</v>
      </c>
      <c r="P177" s="25">
        <f t="shared" si="185"/>
        <v>0.98569269424764105</v>
      </c>
      <c r="Q177" s="3">
        <v>8435</v>
      </c>
      <c r="R177" s="15">
        <f>Q177/Q$151</f>
        <v>0.51596525568876928</v>
      </c>
      <c r="S177" s="25">
        <f t="shared" si="186"/>
        <v>1.0171089314586559</v>
      </c>
      <c r="T177" s="3">
        <v>12636</v>
      </c>
      <c r="U177" s="15">
        <f>T177/T$151</f>
        <v>0.51666189638958171</v>
      </c>
      <c r="V177" s="25">
        <f t="shared" si="187"/>
        <v>1.0184822012108374</v>
      </c>
      <c r="W177" s="3">
        <v>12194</v>
      </c>
      <c r="X177" s="15">
        <f>W177/W$151</f>
        <v>0.51766004415011035</v>
      </c>
      <c r="Y177" s="25">
        <f t="shared" si="188"/>
        <v>1.0204498240128688</v>
      </c>
      <c r="Z177" s="3">
        <v>8572</v>
      </c>
      <c r="AA177" s="15">
        <f>Z177/Z$151</f>
        <v>0.52071437249422914</v>
      </c>
      <c r="AB177" s="25">
        <f t="shared" si="189"/>
        <v>1.0264707422901342</v>
      </c>
      <c r="AC177" s="3">
        <v>14291</v>
      </c>
      <c r="AD177" s="15">
        <f>AC177/AC$151</f>
        <v>0.47770423853456345</v>
      </c>
      <c r="AE177" s="25">
        <f t="shared" si="190"/>
        <v>0.94168598030996553</v>
      </c>
      <c r="AF177" s="3">
        <v>8868</v>
      </c>
      <c r="AG177" s="15">
        <f>AF177/AF$151</f>
        <v>0.51355107713690062</v>
      </c>
      <c r="AH177" s="25">
        <f t="shared" si="191"/>
        <v>1.0123499238701243</v>
      </c>
      <c r="AI177" s="3">
        <v>9906</v>
      </c>
      <c r="AJ177" s="15">
        <f>AI177/AI$151</f>
        <v>0.5007582650894753</v>
      </c>
      <c r="AK177" s="25">
        <f t="shared" si="192"/>
        <v>0.98713178515158073</v>
      </c>
      <c r="AL177" s="3">
        <v>14455</v>
      </c>
      <c r="AM177" s="15">
        <f>AL177/AL$151</f>
        <v>0.51841623928558622</v>
      </c>
      <c r="AN177" s="25">
        <f t="shared" si="193"/>
        <v>1.0219404918780748</v>
      </c>
      <c r="AO177" s="3">
        <v>10485</v>
      </c>
      <c r="AP177" s="15">
        <f>AO177/AO$151</f>
        <v>0.48499005504417408</v>
      </c>
      <c r="AQ177" s="25">
        <f t="shared" si="194"/>
        <v>0.95604832150094665</v>
      </c>
      <c r="AR177" s="3">
        <v>13485</v>
      </c>
      <c r="AS177" s="15">
        <f>AR177/AR$151</f>
        <v>0.49379325497088872</v>
      </c>
      <c r="AT177" s="25">
        <f t="shared" si="195"/>
        <v>0.973401841281896</v>
      </c>
      <c r="AU177" s="3">
        <v>9982</v>
      </c>
      <c r="AV177" s="15">
        <f>AU177/AU$151</f>
        <v>0.49015467714215566</v>
      </c>
      <c r="AW177" s="25">
        <f t="shared" si="196"/>
        <v>0.96622920714304972</v>
      </c>
      <c r="AX177" s="3">
        <v>10101</v>
      </c>
      <c r="AY177" s="15">
        <f>AX177/AX$151</f>
        <v>0.51305363673303539</v>
      </c>
      <c r="AZ177" s="25">
        <f t="shared" si="197"/>
        <v>1.011369332498784</v>
      </c>
      <c r="BA177" s="3">
        <v>14017</v>
      </c>
      <c r="BB177" s="15">
        <f>BA177/BA$151</f>
        <v>0.51544458336397736</v>
      </c>
      <c r="BC177" s="25">
        <f t="shared" si="198"/>
        <v>1.0160825436039111</v>
      </c>
      <c r="BD177" s="3">
        <v>12575</v>
      </c>
      <c r="BE177" s="15">
        <f>BD177/BD$151</f>
        <v>0.52038071591144219</v>
      </c>
      <c r="BF177" s="25">
        <f t="shared" si="199"/>
        <v>1.025813013718974</v>
      </c>
      <c r="BG177" s="7">
        <v>9584</v>
      </c>
      <c r="BH177" s="15">
        <f>BG177/BG$151</f>
        <v>0.51988066178464876</v>
      </c>
      <c r="BI177" s="25">
        <f t="shared" si="200"/>
        <v>1.0248272699833896</v>
      </c>
      <c r="BJ177" s="7">
        <f t="shared" si="201"/>
        <v>51101</v>
      </c>
      <c r="BK177" s="15">
        <f t="shared" ref="BK177" si="624">BJ177/BJ$151</f>
        <v>0.51781932411207376</v>
      </c>
      <c r="BL177" s="25">
        <f t="shared" si="202"/>
        <v>1.0207638084723438</v>
      </c>
      <c r="BM177" s="7">
        <f t="shared" si="203"/>
        <v>43152</v>
      </c>
      <c r="BN177" s="15">
        <f t="shared" ref="BN177" si="625">BM177/BM$151</f>
        <v>0.5029546487639428</v>
      </c>
      <c r="BO177" s="25">
        <f t="shared" si="204"/>
        <v>0.99146145934491126</v>
      </c>
      <c r="BP177" s="7">
        <f t="shared" si="205"/>
        <v>51532</v>
      </c>
      <c r="BQ177" s="15">
        <f t="shared" ref="BQ177" si="626">BP177/BP$151</f>
        <v>0.51092097044447304</v>
      </c>
      <c r="BR177" s="25">
        <f t="shared" si="206"/>
        <v>1.007165262736331</v>
      </c>
      <c r="BS177" s="7">
        <f t="shared" si="207"/>
        <v>41920</v>
      </c>
      <c r="BT177" s="15">
        <f t="shared" ref="BT177" si="627">BS177/BS$151</f>
        <v>0.4950693829347505</v>
      </c>
      <c r="BU177" s="25">
        <f t="shared" si="208"/>
        <v>0.97591743925175412</v>
      </c>
      <c r="BV177" s="15">
        <f t="shared" si="209"/>
        <v>0.51864292912327847</v>
      </c>
      <c r="BW177" s="15">
        <f t="shared" si="210"/>
        <v>0.50002823423118192</v>
      </c>
      <c r="BX177" s="15">
        <f t="shared" si="211"/>
        <v>0.51596525568876928</v>
      </c>
      <c r="BY177" s="15">
        <f t="shared" si="212"/>
        <v>0.51666189638958171</v>
      </c>
      <c r="BZ177" s="15">
        <f t="shared" si="213"/>
        <v>0.51766004415011035</v>
      </c>
      <c r="CA177" s="15">
        <f t="shared" si="180"/>
        <v>0.52071437249422914</v>
      </c>
      <c r="CB177" s="15">
        <f t="shared" si="214"/>
        <v>0.47770423853456345</v>
      </c>
      <c r="CC177" s="15">
        <f t="shared" si="215"/>
        <v>0.51355107713690062</v>
      </c>
      <c r="CD177" s="15">
        <f t="shared" si="216"/>
        <v>0.5007582650894753</v>
      </c>
      <c r="CE177" s="15">
        <f t="shared" si="217"/>
        <v>0.51841623928558622</v>
      </c>
      <c r="CF177" s="15">
        <f t="shared" si="218"/>
        <v>0.48499005504417408</v>
      </c>
      <c r="CG177" s="15">
        <f t="shared" si="219"/>
        <v>0.49379325497088872</v>
      </c>
      <c r="CH177" s="15">
        <f t="shared" si="181"/>
        <v>0.49015467714215566</v>
      </c>
      <c r="CI177" s="15">
        <f t="shared" si="220"/>
        <v>0.51305363673303539</v>
      </c>
      <c r="CJ177" s="15">
        <f t="shared" si="221"/>
        <v>0.51544458336397736</v>
      </c>
      <c r="CK177" s="15">
        <f t="shared" si="222"/>
        <v>0.52038071591144219</v>
      </c>
      <c r="CL177" s="15">
        <f t="shared" si="223"/>
        <v>0.51988066178464876</v>
      </c>
    </row>
    <row r="178" spans="1:90" x14ac:dyDescent="0.3">
      <c r="A178" s="3">
        <v>178</v>
      </c>
      <c r="B178" s="3" t="s">
        <v>219</v>
      </c>
      <c r="C178" s="3" t="s">
        <v>14</v>
      </c>
      <c r="D178" s="6">
        <v>40603</v>
      </c>
      <c r="E178" s="27"/>
      <c r="F178" s="7">
        <v>122768</v>
      </c>
      <c r="G178" s="15">
        <f>F178/F$177</f>
        <v>0.65404757465171415</v>
      </c>
      <c r="I178" s="17">
        <f t="shared" si="182"/>
        <v>0.76744530960326285</v>
      </c>
      <c r="J178" s="17">
        <f t="shared" si="183"/>
        <v>0.50417350360276803</v>
      </c>
      <c r="K178" s="7">
        <v>6150</v>
      </c>
      <c r="L178" s="15">
        <f>K178/K$177</f>
        <v>0.66386010362694303</v>
      </c>
      <c r="M178" s="25">
        <f t="shared" si="184"/>
        <v>1.0150027755709576</v>
      </c>
      <c r="N178" s="3">
        <v>5538</v>
      </c>
      <c r="O178" s="15">
        <f>N178/N$177</f>
        <v>0.6254093732354602</v>
      </c>
      <c r="P178" s="25">
        <f t="shared" si="185"/>
        <v>0.95621388638050675</v>
      </c>
      <c r="Q178" s="3">
        <v>5844</v>
      </c>
      <c r="R178" s="15">
        <f>Q178/Q$177</f>
        <v>0.69282750444576169</v>
      </c>
      <c r="S178" s="25">
        <f t="shared" si="186"/>
        <v>1.0592922155772815</v>
      </c>
      <c r="T178" s="3">
        <v>8344</v>
      </c>
      <c r="U178" s="15">
        <f>T178/T$177</f>
        <v>0.66033554922443816</v>
      </c>
      <c r="V178" s="25">
        <f t="shared" si="187"/>
        <v>1.0096139406618432</v>
      </c>
      <c r="W178" s="3">
        <v>8485</v>
      </c>
      <c r="X178" s="15">
        <f>W178/W$177</f>
        <v>0.69583401672953915</v>
      </c>
      <c r="Y178" s="25">
        <f t="shared" si="188"/>
        <v>1.0638889947724011</v>
      </c>
      <c r="Z178" s="3">
        <v>5797</v>
      </c>
      <c r="AA178" s="15">
        <f>Z178/Z$177</f>
        <v>0.6762715818945404</v>
      </c>
      <c r="AB178" s="25">
        <f t="shared" si="189"/>
        <v>1.0339791906646252</v>
      </c>
      <c r="AC178" s="3">
        <v>9349</v>
      </c>
      <c r="AD178" s="15">
        <f>AC178/AC$177</f>
        <v>0.65418795045833045</v>
      </c>
      <c r="AE178" s="25">
        <f t="shared" si="190"/>
        <v>1.0002146262933411</v>
      </c>
      <c r="AF178" s="3">
        <v>5823</v>
      </c>
      <c r="AG178" s="15">
        <f>AF178/AF$177</f>
        <v>0.65663058186738832</v>
      </c>
      <c r="AH178" s="25">
        <f t="shared" si="191"/>
        <v>1.0039492650317519</v>
      </c>
      <c r="AI178" s="3">
        <v>6921</v>
      </c>
      <c r="AJ178" s="15">
        <f>AI178/AI$177</f>
        <v>0.69866747425802544</v>
      </c>
      <c r="AK178" s="25">
        <f t="shared" si="192"/>
        <v>1.0682211834973501</v>
      </c>
      <c r="AL178" s="3">
        <v>8779</v>
      </c>
      <c r="AM178" s="15">
        <f>AL178/AL$177</f>
        <v>0.60733310273261842</v>
      </c>
      <c r="AN178" s="25">
        <f t="shared" si="193"/>
        <v>0.92857633950562146</v>
      </c>
      <c r="AO178" s="3">
        <v>6407</v>
      </c>
      <c r="AP178" s="15">
        <f>AO178/AO$177</f>
        <v>0.6110634239389604</v>
      </c>
      <c r="AQ178" s="25">
        <f t="shared" si="194"/>
        <v>0.93427977966947873</v>
      </c>
      <c r="AR178" s="3">
        <v>10349</v>
      </c>
      <c r="AS178" s="15">
        <f>AR178/AR$177</f>
        <v>0.76744530960326285</v>
      </c>
      <c r="AT178" s="25">
        <f t="shared" si="195"/>
        <v>1.1733784197761667</v>
      </c>
      <c r="AU178" s="3">
        <v>7316</v>
      </c>
      <c r="AV178" s="15">
        <f>AU178/AU$177</f>
        <v>0.73291925465838514</v>
      </c>
      <c r="AW178" s="25">
        <f t="shared" si="196"/>
        <v>1.1205901268706193</v>
      </c>
      <c r="AX178" s="3">
        <v>6685</v>
      </c>
      <c r="AY178" s="15">
        <f>AX178/AX$177</f>
        <v>0.66181566181566187</v>
      </c>
      <c r="AZ178" s="25">
        <f t="shared" si="197"/>
        <v>1.0118769451413137</v>
      </c>
      <c r="BA178" s="3">
        <v>7067</v>
      </c>
      <c r="BB178" s="15">
        <f>BA178/BA$177</f>
        <v>0.50417350360276803</v>
      </c>
      <c r="BC178" s="25">
        <f t="shared" si="198"/>
        <v>0.77085142295840581</v>
      </c>
      <c r="BD178" s="3">
        <v>7918</v>
      </c>
      <c r="BE178" s="15">
        <f>BD178/BD$177</f>
        <v>0.62966202783300196</v>
      </c>
      <c r="BF178" s="25">
        <f t="shared" si="199"/>
        <v>0.96271594335978128</v>
      </c>
      <c r="BG178" s="7">
        <v>5996</v>
      </c>
      <c r="BH178" s="15">
        <f>BG178/BG$177</f>
        <v>0.62562604340567618</v>
      </c>
      <c r="BI178" s="25">
        <f t="shared" si="200"/>
        <v>0.95654516223659625</v>
      </c>
      <c r="BJ178" s="7">
        <f t="shared" si="201"/>
        <v>34620</v>
      </c>
      <c r="BK178" s="15">
        <f>BJ178/BJ$177</f>
        <v>0.67748184967026082</v>
      </c>
      <c r="BL178" s="25">
        <f t="shared" si="202"/>
        <v>1.0358296184050917</v>
      </c>
      <c r="BM178" s="7">
        <f t="shared" si="203"/>
        <v>30346</v>
      </c>
      <c r="BN178" s="15">
        <f>BM178/BM$177</f>
        <v>0.70323507601038193</v>
      </c>
      <c r="BO178" s="25">
        <f t="shared" si="204"/>
        <v>1.0752047760208583</v>
      </c>
      <c r="BP178" s="7">
        <f t="shared" si="205"/>
        <v>30171</v>
      </c>
      <c r="BQ178" s="15">
        <f>BP178/BP$177</f>
        <v>0.58548086625785922</v>
      </c>
      <c r="BR178" s="25">
        <f t="shared" si="206"/>
        <v>0.89516556432402139</v>
      </c>
      <c r="BS178" s="7">
        <f t="shared" si="207"/>
        <v>27631</v>
      </c>
      <c r="BT178" s="15">
        <f>BS178/BS$177</f>
        <v>0.65913645038167934</v>
      </c>
      <c r="BU178" s="25">
        <f t="shared" si="208"/>
        <v>1.0077805895582979</v>
      </c>
      <c r="BV178" s="15">
        <f t="shared" si="209"/>
        <v>0.66386010362694303</v>
      </c>
      <c r="BW178" s="15">
        <f t="shared" si="210"/>
        <v>0.6254093732354602</v>
      </c>
      <c r="BX178" s="15">
        <f t="shared" si="211"/>
        <v>0.69282750444576169</v>
      </c>
      <c r="BY178" s="15">
        <f t="shared" si="212"/>
        <v>0.66033554922443816</v>
      </c>
      <c r="BZ178" s="15">
        <f t="shared" si="213"/>
        <v>0.69583401672953915</v>
      </c>
      <c r="CA178" s="15">
        <f t="shared" si="180"/>
        <v>0.6762715818945404</v>
      </c>
      <c r="CB178" s="15">
        <f t="shared" si="214"/>
        <v>0.65418795045833045</v>
      </c>
      <c r="CC178" s="15">
        <f t="shared" si="215"/>
        <v>0.65663058186738832</v>
      </c>
      <c r="CD178" s="15">
        <f t="shared" si="216"/>
        <v>0.69866747425802544</v>
      </c>
      <c r="CE178" s="15">
        <f t="shared" si="217"/>
        <v>0.60733310273261842</v>
      </c>
      <c r="CF178" s="15">
        <f t="shared" si="218"/>
        <v>0.6110634239389604</v>
      </c>
      <c r="CG178" s="15">
        <f t="shared" si="219"/>
        <v>0.76744530960326285</v>
      </c>
      <c r="CH178" s="15">
        <f t="shared" si="181"/>
        <v>0.73291925465838514</v>
      </c>
      <c r="CI178" s="15">
        <f t="shared" si="220"/>
        <v>0.66181566181566187</v>
      </c>
      <c r="CJ178" s="15">
        <f t="shared" si="221"/>
        <v>0.50417350360276803</v>
      </c>
      <c r="CK178" s="15">
        <f t="shared" si="222"/>
        <v>0.62966202783300196</v>
      </c>
      <c r="CL178" s="15">
        <f t="shared" si="223"/>
        <v>0.62562604340567618</v>
      </c>
    </row>
    <row r="179" spans="1:90" x14ac:dyDescent="0.3">
      <c r="A179" s="3">
        <v>179</v>
      </c>
      <c r="B179" s="3" t="s">
        <v>61</v>
      </c>
      <c r="C179" s="3" t="s">
        <v>14</v>
      </c>
      <c r="D179" s="6">
        <v>40603</v>
      </c>
      <c r="E179" s="27"/>
      <c r="F179" s="7">
        <v>32287</v>
      </c>
      <c r="G179" s="15">
        <f t="shared" ref="G179:L189" si="628">F179/F$177</f>
        <v>0.17200926986494766</v>
      </c>
      <c r="I179" s="17">
        <f t="shared" si="182"/>
        <v>0.23658096526838068</v>
      </c>
      <c r="J179" s="17">
        <f t="shared" si="183"/>
        <v>8.0209823557463047E-2</v>
      </c>
      <c r="K179" s="7">
        <v>2162</v>
      </c>
      <c r="L179" s="15">
        <f t="shared" si="628"/>
        <v>0.23337651122625216</v>
      </c>
      <c r="M179" s="25">
        <f t="shared" si="184"/>
        <v>1.3567670591793497</v>
      </c>
      <c r="N179" s="3">
        <v>2006</v>
      </c>
      <c r="O179" s="15">
        <f t="shared" ref="O179" si="629">N179/N$177</f>
        <v>0.22653867871259176</v>
      </c>
      <c r="P179" s="25">
        <f t="shared" si="185"/>
        <v>1.3170143614379481</v>
      </c>
      <c r="Q179" s="3">
        <v>1958</v>
      </c>
      <c r="R179" s="15">
        <f t="shared" ref="R179" si="630">Q179/Q$177</f>
        <v>0.23212803793716658</v>
      </c>
      <c r="S179" s="25">
        <f t="shared" si="186"/>
        <v>1.3495088847212764</v>
      </c>
      <c r="T179" s="3">
        <v>2501</v>
      </c>
      <c r="U179" s="15">
        <f t="shared" ref="U179" si="631">T179/T$177</f>
        <v>0.19792655903767015</v>
      </c>
      <c r="V179" s="25">
        <f t="shared" si="187"/>
        <v>1.1506737932965552</v>
      </c>
      <c r="W179" s="3">
        <v>2026</v>
      </c>
      <c r="X179" s="15">
        <f t="shared" ref="X179" si="632">W179/W$177</f>
        <v>0.16614728555027061</v>
      </c>
      <c r="Y179" s="25">
        <f t="shared" si="188"/>
        <v>0.96592053254292887</v>
      </c>
      <c r="Z179" s="3">
        <v>1716</v>
      </c>
      <c r="AA179" s="15">
        <f t="shared" ref="AA179" si="633">Z179/Z$177</f>
        <v>0.20018665422305179</v>
      </c>
      <c r="AB179" s="25">
        <f t="shared" si="189"/>
        <v>1.1638131734424981</v>
      </c>
      <c r="AC179" s="3">
        <v>2388</v>
      </c>
      <c r="AD179" s="15">
        <f t="shared" ref="AD179" si="634">AC179/AC$177</f>
        <v>0.16709817367573998</v>
      </c>
      <c r="AE179" s="25">
        <f t="shared" si="190"/>
        <v>0.97144865394136248</v>
      </c>
      <c r="AF179" s="3">
        <v>2098</v>
      </c>
      <c r="AG179" s="15">
        <f t="shared" ref="AG179" si="635">AF179/AF$177</f>
        <v>0.23658096526838068</v>
      </c>
      <c r="AH179" s="25">
        <f t="shared" si="191"/>
        <v>1.3753966019048347</v>
      </c>
      <c r="AI179" s="3">
        <v>1444</v>
      </c>
      <c r="AJ179" s="15">
        <f t="shared" ref="AJ179" si="636">AI179/AI$177</f>
        <v>0.14577024025842925</v>
      </c>
      <c r="AK179" s="25">
        <f t="shared" si="192"/>
        <v>0.84745572359489763</v>
      </c>
      <c r="AL179" s="3">
        <v>1704</v>
      </c>
      <c r="AM179" s="15">
        <f t="shared" ref="AM179" si="637">AL179/AL$177</f>
        <v>0.11788308543756486</v>
      </c>
      <c r="AN179" s="25">
        <f t="shared" si="193"/>
        <v>0.68532984024709975</v>
      </c>
      <c r="AO179" s="3">
        <v>841</v>
      </c>
      <c r="AP179" s="15">
        <f t="shared" ref="AP179" si="638">AO179/AO$177</f>
        <v>8.0209823557463047E-2</v>
      </c>
      <c r="AQ179" s="25">
        <f t="shared" si="194"/>
        <v>0.46631105184295851</v>
      </c>
      <c r="AR179" s="3">
        <v>1844</v>
      </c>
      <c r="AS179" s="15">
        <f t="shared" ref="AS179" si="639">AR179/AR$177</f>
        <v>0.13674453096032629</v>
      </c>
      <c r="AT179" s="25">
        <f t="shared" si="195"/>
        <v>0.79498349750388841</v>
      </c>
      <c r="AU179" s="3">
        <v>1580</v>
      </c>
      <c r="AV179" s="15">
        <f t="shared" ref="AV179" si="640">AU179/AU$177</f>
        <v>0.1582849128431176</v>
      </c>
      <c r="AW179" s="25">
        <f t="shared" si="196"/>
        <v>0.92021152678221541</v>
      </c>
      <c r="AX179" s="3">
        <v>1978</v>
      </c>
      <c r="AY179" s="15">
        <f t="shared" ref="AY179" si="641">AX179/AX$177</f>
        <v>0.19582219582219582</v>
      </c>
      <c r="AZ179" s="25">
        <f t="shared" si="197"/>
        <v>1.1384397827858044</v>
      </c>
      <c r="BA179" s="3">
        <v>1498</v>
      </c>
      <c r="BB179" s="15">
        <f t="shared" ref="BB179" si="642">BA179/BA$177</f>
        <v>0.10687022900763359</v>
      </c>
      <c r="BC179" s="25">
        <f t="shared" si="198"/>
        <v>0.62130505577718154</v>
      </c>
      <c r="BD179" s="3">
        <v>2592</v>
      </c>
      <c r="BE179" s="15">
        <f t="shared" ref="BE179" si="643">BD179/BD$177</f>
        <v>0.20612326043737575</v>
      </c>
      <c r="BF179" s="25">
        <f t="shared" si="199"/>
        <v>1.1983264657725281</v>
      </c>
      <c r="BG179" s="7">
        <v>1951</v>
      </c>
      <c r="BH179" s="15">
        <f t="shared" ref="BH179" si="644">BG179/BG$177</f>
        <v>0.20356844741235391</v>
      </c>
      <c r="BI179" s="25">
        <f t="shared" si="200"/>
        <v>1.1834737021567781</v>
      </c>
      <c r="BJ179" s="7">
        <f t="shared" si="201"/>
        <v>10363</v>
      </c>
      <c r="BK179" s="15">
        <f t="shared" ref="BK179:BK189" si="645">BJ179/BJ$177</f>
        <v>0.20279446586172481</v>
      </c>
      <c r="BL179" s="25">
        <f t="shared" si="202"/>
        <v>1.178974051927248</v>
      </c>
      <c r="BM179" s="7">
        <f t="shared" si="203"/>
        <v>7353</v>
      </c>
      <c r="BN179" s="15">
        <f t="shared" ref="BN179:BN189" si="646">BM179/BM$177</f>
        <v>0.17039766407119022</v>
      </c>
      <c r="BO179" s="25">
        <f t="shared" si="204"/>
        <v>0.99063070382763219</v>
      </c>
      <c r="BP179" s="7">
        <f t="shared" si="205"/>
        <v>6635</v>
      </c>
      <c r="BQ179" s="15">
        <f t="shared" ref="BQ179:BQ189" si="647">BP179/BP$177</f>
        <v>0.12875494838158813</v>
      </c>
      <c r="BR179" s="25">
        <f t="shared" si="206"/>
        <v>0.74853493932437198</v>
      </c>
      <c r="BS179" s="7">
        <f t="shared" si="207"/>
        <v>7936</v>
      </c>
      <c r="BT179" s="15">
        <f t="shared" ref="BT179:BT189" si="648">BS179/BS$177</f>
        <v>0.18931297709923664</v>
      </c>
      <c r="BU179" s="25">
        <f t="shared" si="208"/>
        <v>1.1005975273767217</v>
      </c>
      <c r="BV179" s="15">
        <f t="shared" si="209"/>
        <v>0.23337651122625216</v>
      </c>
      <c r="BW179" s="15">
        <f t="shared" si="210"/>
        <v>0.22653867871259176</v>
      </c>
      <c r="BX179" s="15">
        <f t="shared" si="211"/>
        <v>0.23212803793716658</v>
      </c>
      <c r="BY179" s="15">
        <f t="shared" si="212"/>
        <v>0.19792655903767015</v>
      </c>
      <c r="BZ179" s="15">
        <f t="shared" si="213"/>
        <v>0.16614728555027061</v>
      </c>
      <c r="CA179" s="15">
        <f t="shared" si="180"/>
        <v>0.20018665422305179</v>
      </c>
      <c r="CB179" s="15">
        <f t="shared" si="214"/>
        <v>0.16709817367573998</v>
      </c>
      <c r="CC179" s="15">
        <f t="shared" si="215"/>
        <v>0.23658096526838068</v>
      </c>
      <c r="CD179" s="15">
        <f t="shared" si="216"/>
        <v>0.14577024025842925</v>
      </c>
      <c r="CE179" s="15">
        <f t="shared" si="217"/>
        <v>0.11788308543756486</v>
      </c>
      <c r="CF179" s="15">
        <f t="shared" si="218"/>
        <v>8.0209823557463047E-2</v>
      </c>
      <c r="CG179" s="15">
        <f t="shared" si="219"/>
        <v>0.13674453096032629</v>
      </c>
      <c r="CH179" s="15">
        <f t="shared" si="181"/>
        <v>0.1582849128431176</v>
      </c>
      <c r="CI179" s="15">
        <f t="shared" si="220"/>
        <v>0.19582219582219582</v>
      </c>
      <c r="CJ179" s="15">
        <f t="shared" si="221"/>
        <v>0.10687022900763359</v>
      </c>
      <c r="CK179" s="15">
        <f t="shared" si="222"/>
        <v>0.20612326043737575</v>
      </c>
      <c r="CL179" s="15">
        <f t="shared" si="223"/>
        <v>0.20356844741235391</v>
      </c>
    </row>
    <row r="180" spans="1:90" x14ac:dyDescent="0.3">
      <c r="A180" s="3">
        <v>180</v>
      </c>
      <c r="B180" s="3" t="s">
        <v>64</v>
      </c>
      <c r="C180" s="3" t="s">
        <v>14</v>
      </c>
      <c r="D180" s="6">
        <v>40603</v>
      </c>
      <c r="E180" s="27"/>
      <c r="F180" s="7">
        <v>64505</v>
      </c>
      <c r="G180" s="15">
        <f t="shared" si="628"/>
        <v>0.34365094163714338</v>
      </c>
      <c r="I180" s="17">
        <f t="shared" si="182"/>
        <v>0.47326659251019654</v>
      </c>
      <c r="J180" s="17">
        <f t="shared" si="183"/>
        <v>0.22215880716273098</v>
      </c>
      <c r="K180" s="7">
        <v>2934</v>
      </c>
      <c r="L180" s="15">
        <f t="shared" si="628"/>
        <v>0.31670984455958551</v>
      </c>
      <c r="M180" s="25">
        <f t="shared" si="184"/>
        <v>0.92160330785298816</v>
      </c>
      <c r="N180" s="3">
        <v>2518</v>
      </c>
      <c r="O180" s="15">
        <f t="shared" ref="O180" si="649">N180/N$177</f>
        <v>0.28435911914172785</v>
      </c>
      <c r="P180" s="25">
        <f t="shared" si="185"/>
        <v>0.82746497881556513</v>
      </c>
      <c r="Q180" s="3">
        <v>3069</v>
      </c>
      <c r="R180" s="15">
        <f t="shared" ref="R180" si="650">Q180/Q$177</f>
        <v>0.36384113811499702</v>
      </c>
      <c r="S180" s="25">
        <f t="shared" si="186"/>
        <v>1.0587520475912799</v>
      </c>
      <c r="T180" s="3">
        <v>4192</v>
      </c>
      <c r="U180" s="15">
        <f t="shared" ref="U180" si="651">T180/T$177</f>
        <v>0.3317505539727762</v>
      </c>
      <c r="V180" s="25">
        <f t="shared" si="187"/>
        <v>0.96537071131633145</v>
      </c>
      <c r="W180" s="3">
        <v>4837</v>
      </c>
      <c r="X180" s="15">
        <f t="shared" ref="X180" si="652">W180/W$177</f>
        <v>0.39667049368541907</v>
      </c>
      <c r="Y180" s="25">
        <f t="shared" si="188"/>
        <v>1.15428315661145</v>
      </c>
      <c r="Z180" s="3">
        <v>3068</v>
      </c>
      <c r="AA180" s="15">
        <f t="shared" ref="AA180" si="653">Z180/Z$177</f>
        <v>0.35790947270181989</v>
      </c>
      <c r="AB180" s="25">
        <f t="shared" si="189"/>
        <v>1.0414913196418123</v>
      </c>
      <c r="AC180" s="3">
        <v>5205</v>
      </c>
      <c r="AD180" s="15">
        <f t="shared" ref="AD180" si="654">AC180/AC$177</f>
        <v>0.36421524036106639</v>
      </c>
      <c r="AE180" s="25">
        <f t="shared" si="190"/>
        <v>1.0598406587392291</v>
      </c>
      <c r="AF180" s="3">
        <v>2757</v>
      </c>
      <c r="AG180" s="15">
        <f t="shared" ref="AG180" si="655">AF180/AF$177</f>
        <v>0.310893098782138</v>
      </c>
      <c r="AH180" s="25">
        <f t="shared" si="191"/>
        <v>0.90467698793738804</v>
      </c>
      <c r="AI180" s="3">
        <v>3974</v>
      </c>
      <c r="AJ180" s="15">
        <f t="shared" ref="AJ180" si="656">AI180/AI$177</f>
        <v>0.40117100747022005</v>
      </c>
      <c r="AK180" s="25">
        <f t="shared" si="192"/>
        <v>1.1673793342717256</v>
      </c>
      <c r="AL180" s="3">
        <v>4331</v>
      </c>
      <c r="AM180" s="15">
        <f t="shared" ref="AM180" si="657">AL180/AL$177</f>
        <v>0.29961950882047733</v>
      </c>
      <c r="AN180" s="25">
        <f t="shared" si="193"/>
        <v>0.8718716363560608</v>
      </c>
      <c r="AO180" s="3">
        <v>3262</v>
      </c>
      <c r="AP180" s="15">
        <f t="shared" ref="AP180" si="658">AO180/AO$177</f>
        <v>0.31111111111111112</v>
      </c>
      <c r="AQ180" s="25">
        <f t="shared" si="194"/>
        <v>0.90531138843672765</v>
      </c>
      <c r="AR180" s="3">
        <v>6382</v>
      </c>
      <c r="AS180" s="15">
        <f t="shared" ref="AS180" si="659">AR180/AR$177</f>
        <v>0.47326659251019654</v>
      </c>
      <c r="AT180" s="25">
        <f t="shared" si="195"/>
        <v>1.3771724013196875</v>
      </c>
      <c r="AU180" s="3">
        <v>4400</v>
      </c>
      <c r="AV180" s="15">
        <f t="shared" ref="AV180" si="660">AU180/AU$177</f>
        <v>0.44079342817070727</v>
      </c>
      <c r="AW180" s="25">
        <f t="shared" si="196"/>
        <v>1.2826777836568113</v>
      </c>
      <c r="AX180" s="3">
        <v>3589</v>
      </c>
      <c r="AY180" s="15">
        <f t="shared" ref="AY180" si="661">AX180/AX$177</f>
        <v>0.35531135531135533</v>
      </c>
      <c r="AZ180" s="25">
        <f t="shared" si="197"/>
        <v>1.0339309812994024</v>
      </c>
      <c r="BA180" s="3">
        <v>3114</v>
      </c>
      <c r="BB180" s="15">
        <f t="shared" ref="BB180" si="662">BA180/BA$177</f>
        <v>0.22215880716273098</v>
      </c>
      <c r="BC180" s="25">
        <f t="shared" si="198"/>
        <v>0.64646645839051886</v>
      </c>
      <c r="BD180" s="3">
        <v>4015</v>
      </c>
      <c r="BE180" s="15">
        <f t="shared" ref="BE180" si="663">BD180/BD$177</f>
        <v>0.31928429423459243</v>
      </c>
      <c r="BF180" s="25">
        <f t="shared" si="199"/>
        <v>0.92909477481286995</v>
      </c>
      <c r="BG180" s="7">
        <v>2858</v>
      </c>
      <c r="BH180" s="15">
        <f t="shared" ref="BH180" si="664">BG180/BG$177</f>
        <v>0.29820534223706174</v>
      </c>
      <c r="BI180" s="25">
        <f t="shared" si="200"/>
        <v>0.86775651134962684</v>
      </c>
      <c r="BJ180" s="7">
        <f t="shared" si="201"/>
        <v>18100</v>
      </c>
      <c r="BK180" s="15">
        <f t="shared" si="645"/>
        <v>0.35420050488248761</v>
      </c>
      <c r="BL180" s="25">
        <f t="shared" si="202"/>
        <v>1.0306984849076404</v>
      </c>
      <c r="BM180" s="7">
        <f t="shared" si="203"/>
        <v>17229</v>
      </c>
      <c r="BN180" s="15">
        <f t="shared" si="646"/>
        <v>0.39926307007786427</v>
      </c>
      <c r="BO180" s="25">
        <f t="shared" si="204"/>
        <v>1.1618273710404698</v>
      </c>
      <c r="BP180" s="7">
        <f t="shared" si="205"/>
        <v>14722</v>
      </c>
      <c r="BQ180" s="15">
        <f t="shared" si="647"/>
        <v>0.28568656368858186</v>
      </c>
      <c r="BR180" s="25">
        <f t="shared" si="206"/>
        <v>0.83132774881273175</v>
      </c>
      <c r="BS180" s="7">
        <f t="shared" si="207"/>
        <v>14454</v>
      </c>
      <c r="BT180" s="15">
        <f t="shared" si="648"/>
        <v>0.34479961832061068</v>
      </c>
      <c r="BU180" s="25">
        <f t="shared" si="208"/>
        <v>1.0033425681244901</v>
      </c>
      <c r="BV180" s="15">
        <f t="shared" si="209"/>
        <v>0.31670984455958551</v>
      </c>
      <c r="BW180" s="15">
        <f t="shared" si="210"/>
        <v>0.28435911914172785</v>
      </c>
      <c r="BX180" s="15">
        <f t="shared" si="211"/>
        <v>0.36384113811499702</v>
      </c>
      <c r="BY180" s="15">
        <f t="shared" si="212"/>
        <v>0.3317505539727762</v>
      </c>
      <c r="BZ180" s="15">
        <f t="shared" si="213"/>
        <v>0.39667049368541907</v>
      </c>
      <c r="CA180" s="15">
        <f t="shared" si="180"/>
        <v>0.35790947270181989</v>
      </c>
      <c r="CB180" s="15">
        <f t="shared" si="214"/>
        <v>0.36421524036106639</v>
      </c>
      <c r="CC180" s="15">
        <f t="shared" si="215"/>
        <v>0.310893098782138</v>
      </c>
      <c r="CD180" s="15">
        <f t="shared" si="216"/>
        <v>0.40117100747022005</v>
      </c>
      <c r="CE180" s="15">
        <f t="shared" si="217"/>
        <v>0.29961950882047733</v>
      </c>
      <c r="CF180" s="15">
        <f t="shared" si="218"/>
        <v>0.31111111111111112</v>
      </c>
      <c r="CG180" s="15">
        <f t="shared" si="219"/>
        <v>0.47326659251019654</v>
      </c>
      <c r="CH180" s="15">
        <f t="shared" si="181"/>
        <v>0.44079342817070727</v>
      </c>
      <c r="CI180" s="15">
        <f t="shared" si="220"/>
        <v>0.35531135531135533</v>
      </c>
      <c r="CJ180" s="15">
        <f t="shared" si="221"/>
        <v>0.22215880716273098</v>
      </c>
      <c r="CK180" s="15">
        <f t="shared" si="222"/>
        <v>0.31928429423459243</v>
      </c>
      <c r="CL180" s="15">
        <f t="shared" si="223"/>
        <v>0.29820534223706174</v>
      </c>
    </row>
    <row r="181" spans="1:90" x14ac:dyDescent="0.3">
      <c r="A181" s="3">
        <v>181</v>
      </c>
      <c r="B181" s="3" t="s">
        <v>67</v>
      </c>
      <c r="C181" s="3" t="s">
        <v>14</v>
      </c>
      <c r="D181" s="6">
        <v>40603</v>
      </c>
      <c r="E181" s="27"/>
      <c r="F181" s="7">
        <v>9577</v>
      </c>
      <c r="G181" s="15">
        <f t="shared" si="628"/>
        <v>5.1021549772249007E-2</v>
      </c>
      <c r="I181" s="17">
        <f t="shared" si="182"/>
        <v>7.4708873216335903E-2</v>
      </c>
      <c r="J181" s="17">
        <f t="shared" si="183"/>
        <v>2.4490938352809459E-2</v>
      </c>
      <c r="K181" s="3">
        <v>566</v>
      </c>
      <c r="L181" s="15">
        <f t="shared" si="628"/>
        <v>6.1096718480138167E-2</v>
      </c>
      <c r="M181" s="25">
        <f t="shared" si="184"/>
        <v>1.1974688882023947</v>
      </c>
      <c r="N181" s="3">
        <v>369</v>
      </c>
      <c r="O181" s="15">
        <f t="shared" ref="O181" si="665">N181/N$177</f>
        <v>4.1671372106154715E-2</v>
      </c>
      <c r="P181" s="25">
        <f t="shared" si="185"/>
        <v>0.81674061827145983</v>
      </c>
      <c r="Q181" s="3">
        <v>351</v>
      </c>
      <c r="R181" s="15">
        <f t="shared" ref="R181" si="666">Q181/Q$177</f>
        <v>4.1612329579134556E-2</v>
      </c>
      <c r="S181" s="25">
        <f t="shared" si="186"/>
        <v>0.81558341063500595</v>
      </c>
      <c r="T181" s="3">
        <v>579</v>
      </c>
      <c r="U181" s="15">
        <f t="shared" ref="U181" si="667">T181/T$177</f>
        <v>4.5821462488129155E-2</v>
      </c>
      <c r="V181" s="25">
        <f t="shared" si="187"/>
        <v>0.8980805697331401</v>
      </c>
      <c r="W181" s="3">
        <v>911</v>
      </c>
      <c r="X181" s="15">
        <f t="shared" ref="X181" si="668">W181/W$177</f>
        <v>7.4708873216335903E-2</v>
      </c>
      <c r="Y181" s="25">
        <f t="shared" si="188"/>
        <v>1.464261151411959</v>
      </c>
      <c r="Z181" s="3">
        <v>543</v>
      </c>
      <c r="AA181" s="15">
        <f t="shared" ref="AA181" si="669">Z181/Z$177</f>
        <v>6.3345776948203453E-2</v>
      </c>
      <c r="AB181" s="25">
        <f t="shared" si="189"/>
        <v>1.2415494478503215</v>
      </c>
      <c r="AC181" s="3">
        <v>350</v>
      </c>
      <c r="AD181" s="15">
        <f t="shared" ref="AD181" si="670">AC181/AC$177</f>
        <v>2.4490938352809459E-2</v>
      </c>
      <c r="AE181" s="25">
        <f t="shared" si="190"/>
        <v>0.48001165119704498</v>
      </c>
      <c r="AF181" s="3">
        <v>472</v>
      </c>
      <c r="AG181" s="15">
        <f t="shared" ref="AG181" si="671">AF181/AF$177</f>
        <v>5.3225078935498424E-2</v>
      </c>
      <c r="AH181" s="25">
        <f t="shared" si="191"/>
        <v>1.043188205240444</v>
      </c>
      <c r="AI181" s="3">
        <v>448</v>
      </c>
      <c r="AJ181" s="15">
        <f t="shared" ref="AJ181" si="672">AI181/AI$177</f>
        <v>4.5225116091257823E-2</v>
      </c>
      <c r="AK181" s="25">
        <f t="shared" si="192"/>
        <v>0.88639244188258848</v>
      </c>
      <c r="AL181" s="3">
        <v>861</v>
      </c>
      <c r="AM181" s="15">
        <f t="shared" ref="AM181" si="673">AL181/AL$177</f>
        <v>5.9564164648910414E-2</v>
      </c>
      <c r="AN181" s="25">
        <f t="shared" si="193"/>
        <v>1.1674315052128776</v>
      </c>
      <c r="AO181" s="3">
        <v>778</v>
      </c>
      <c r="AP181" s="15">
        <f t="shared" ref="AP181" si="674">AO181/AO$177</f>
        <v>7.4201239866475921E-2</v>
      </c>
      <c r="AQ181" s="25">
        <f t="shared" si="194"/>
        <v>1.4543117603776614</v>
      </c>
      <c r="AR181" s="3">
        <v>729</v>
      </c>
      <c r="AS181" s="15">
        <f t="shared" ref="AS181" si="675">AR181/AR$177</f>
        <v>5.4060066740823136E-2</v>
      </c>
      <c r="AT181" s="25">
        <f t="shared" si="195"/>
        <v>1.0595536000403265</v>
      </c>
      <c r="AU181" s="3">
        <v>553</v>
      </c>
      <c r="AV181" s="15">
        <f t="shared" ref="AV181" si="676">AU181/AU$177</f>
        <v>5.5399719495091163E-2</v>
      </c>
      <c r="AW181" s="25">
        <f t="shared" si="196"/>
        <v>1.0858102065183342</v>
      </c>
      <c r="AX181" s="3">
        <v>419</v>
      </c>
      <c r="AY181" s="15">
        <f t="shared" ref="AY181" si="677">AX181/AX$177</f>
        <v>4.1481041481041481E-2</v>
      </c>
      <c r="AZ181" s="25">
        <f t="shared" si="197"/>
        <v>0.81301022148886826</v>
      </c>
      <c r="BA181" s="3">
        <v>689</v>
      </c>
      <c r="BB181" s="15">
        <f t="shared" ref="BB181" si="678">BA181/BA$177</f>
        <v>4.9154597988157238E-2</v>
      </c>
      <c r="BC181" s="25">
        <f t="shared" si="198"/>
        <v>0.96340856378480255</v>
      </c>
      <c r="BD181" s="3">
        <v>462</v>
      </c>
      <c r="BE181" s="15">
        <f t="shared" ref="BE181" si="679">BD181/BD$177</f>
        <v>3.6739562624254471E-2</v>
      </c>
      <c r="BF181" s="25">
        <f t="shared" si="199"/>
        <v>0.72007931527468783</v>
      </c>
      <c r="BG181" s="7">
        <v>497</v>
      </c>
      <c r="BH181" s="15">
        <f t="shared" ref="BH181" si="680">BG181/BG$177</f>
        <v>5.1857262103505844E-2</v>
      </c>
      <c r="BI181" s="25">
        <f t="shared" si="200"/>
        <v>1.0163795951904109</v>
      </c>
      <c r="BJ181" s="7">
        <f t="shared" si="201"/>
        <v>2950</v>
      </c>
      <c r="BK181" s="15">
        <f t="shared" si="645"/>
        <v>5.7728811569245218E-2</v>
      </c>
      <c r="BL181" s="25">
        <f t="shared" si="202"/>
        <v>1.1314593897468073</v>
      </c>
      <c r="BM181" s="7">
        <f t="shared" si="203"/>
        <v>2198</v>
      </c>
      <c r="BN181" s="15">
        <f t="shared" si="646"/>
        <v>5.0936225435669259E-2</v>
      </c>
      <c r="BO181" s="25">
        <f t="shared" si="204"/>
        <v>0.99832768042208397</v>
      </c>
      <c r="BP181" s="7">
        <f t="shared" si="205"/>
        <v>2790</v>
      </c>
      <c r="BQ181" s="15">
        <f t="shared" si="647"/>
        <v>5.4141116199642937E-2</v>
      </c>
      <c r="BR181" s="25">
        <f t="shared" si="206"/>
        <v>1.0611421338888982</v>
      </c>
      <c r="BS181" s="7">
        <f t="shared" si="207"/>
        <v>1639</v>
      </c>
      <c r="BT181" s="15">
        <f t="shared" si="648"/>
        <v>3.9098282442748093E-2</v>
      </c>
      <c r="BU181" s="25">
        <f t="shared" si="208"/>
        <v>0.76630918929894865</v>
      </c>
      <c r="BV181" s="15">
        <f t="shared" si="209"/>
        <v>6.1096718480138167E-2</v>
      </c>
      <c r="BW181" s="15">
        <f t="shared" si="210"/>
        <v>4.1671372106154715E-2</v>
      </c>
      <c r="BX181" s="15">
        <f t="shared" si="211"/>
        <v>4.1612329579134556E-2</v>
      </c>
      <c r="BY181" s="15">
        <f t="shared" si="212"/>
        <v>4.5821462488129155E-2</v>
      </c>
      <c r="BZ181" s="15">
        <f t="shared" si="213"/>
        <v>7.4708873216335903E-2</v>
      </c>
      <c r="CA181" s="15">
        <f t="shared" si="180"/>
        <v>6.3345776948203453E-2</v>
      </c>
      <c r="CB181" s="15">
        <f t="shared" si="214"/>
        <v>2.4490938352809459E-2</v>
      </c>
      <c r="CC181" s="15">
        <f t="shared" si="215"/>
        <v>5.3225078935498424E-2</v>
      </c>
      <c r="CD181" s="15">
        <f t="shared" si="216"/>
        <v>4.5225116091257823E-2</v>
      </c>
      <c r="CE181" s="15">
        <f t="shared" si="217"/>
        <v>5.9564164648910414E-2</v>
      </c>
      <c r="CF181" s="15">
        <f t="shared" si="218"/>
        <v>7.4201239866475921E-2</v>
      </c>
      <c r="CG181" s="15">
        <f t="shared" si="219"/>
        <v>5.4060066740823136E-2</v>
      </c>
      <c r="CH181" s="15">
        <f t="shared" si="181"/>
        <v>5.5399719495091163E-2</v>
      </c>
      <c r="CI181" s="15">
        <f t="shared" si="220"/>
        <v>4.1481041481041481E-2</v>
      </c>
      <c r="CJ181" s="15">
        <f t="shared" si="221"/>
        <v>4.9154597988157238E-2</v>
      </c>
      <c r="CK181" s="15">
        <f t="shared" si="222"/>
        <v>3.6739562624254471E-2</v>
      </c>
      <c r="CL181" s="15">
        <f t="shared" si="223"/>
        <v>5.1857262103505844E-2</v>
      </c>
    </row>
    <row r="182" spans="1:90" x14ac:dyDescent="0.3">
      <c r="A182" s="3">
        <v>182</v>
      </c>
      <c r="B182" s="3" t="s">
        <v>69</v>
      </c>
      <c r="C182" s="3" t="s">
        <v>14</v>
      </c>
      <c r="D182" s="6">
        <v>40603</v>
      </c>
      <c r="E182" s="27"/>
      <c r="F182" s="7">
        <v>5408</v>
      </c>
      <c r="G182" s="15">
        <f t="shared" si="628"/>
        <v>2.8811166458005914E-2</v>
      </c>
      <c r="I182" s="17">
        <f t="shared" si="182"/>
        <v>4.5273248897907771E-2</v>
      </c>
      <c r="J182" s="17">
        <f t="shared" si="183"/>
        <v>1.8609477689380836E-2</v>
      </c>
      <c r="K182" s="3">
        <v>203</v>
      </c>
      <c r="L182" s="15">
        <f t="shared" si="628"/>
        <v>2.1912780656303973E-2</v>
      </c>
      <c r="M182" s="25">
        <f t="shared" si="184"/>
        <v>0.76056554975805046</v>
      </c>
      <c r="N182" s="3">
        <v>196</v>
      </c>
      <c r="O182" s="15">
        <f t="shared" ref="O182" si="681">N182/N$177</f>
        <v>2.2134387351778657E-2</v>
      </c>
      <c r="P182" s="25">
        <f t="shared" si="185"/>
        <v>0.76825724442781296</v>
      </c>
      <c r="Q182" s="3">
        <v>206</v>
      </c>
      <c r="R182" s="15">
        <f t="shared" ref="R182" si="682">Q182/Q$177</f>
        <v>2.4422050978067576E-2</v>
      </c>
      <c r="S182" s="25">
        <f t="shared" si="186"/>
        <v>0.8476592231579464</v>
      </c>
      <c r="T182" s="3">
        <v>566</v>
      </c>
      <c r="U182" s="15">
        <f t="shared" ref="U182" si="683">T182/T$177</f>
        <v>4.4792655903767013E-2</v>
      </c>
      <c r="V182" s="25">
        <f t="shared" si="187"/>
        <v>1.5546977582131263</v>
      </c>
      <c r="W182" s="3">
        <v>280</v>
      </c>
      <c r="X182" s="15">
        <f t="shared" ref="X182" si="684">W182/W$177</f>
        <v>2.2962112514351322E-2</v>
      </c>
      <c r="Y182" s="25">
        <f t="shared" si="188"/>
        <v>0.79698656240871202</v>
      </c>
      <c r="Z182" s="3">
        <v>174</v>
      </c>
      <c r="AA182" s="15">
        <f t="shared" ref="AA182" si="685">Z182/Z$177</f>
        <v>2.0298646756882876E-2</v>
      </c>
      <c r="AB182" s="25">
        <f t="shared" si="189"/>
        <v>0.70454095589879806</v>
      </c>
      <c r="AC182" s="3">
        <v>647</v>
      </c>
      <c r="AD182" s="15">
        <f t="shared" ref="AD182" si="686">AC182/AC$177</f>
        <v>4.5273248897907771E-2</v>
      </c>
      <c r="AE182" s="25">
        <f t="shared" si="190"/>
        <v>1.5713785474078732</v>
      </c>
      <c r="AF182" s="3">
        <v>213</v>
      </c>
      <c r="AG182" s="15">
        <f t="shared" ref="AG182" si="687">AF182/AF$177</f>
        <v>2.401894451962111E-2</v>
      </c>
      <c r="AH182" s="25">
        <f t="shared" si="191"/>
        <v>0.83366789590522938</v>
      </c>
      <c r="AI182" s="3">
        <v>229</v>
      </c>
      <c r="AJ182" s="15">
        <f t="shared" ref="AJ182" si="688">AI182/AI$177</f>
        <v>2.3117302644861702E-2</v>
      </c>
      <c r="AK182" s="25">
        <f t="shared" si="192"/>
        <v>0.80237302014677625</v>
      </c>
      <c r="AL182" s="3">
        <v>269</v>
      </c>
      <c r="AM182" s="15">
        <f t="shared" ref="AM182" si="689">AL182/AL$177</f>
        <v>1.8609477689380836E-2</v>
      </c>
      <c r="AN182" s="25">
        <f t="shared" si="193"/>
        <v>0.64591198403942862</v>
      </c>
      <c r="AO182" s="3">
        <v>266</v>
      </c>
      <c r="AP182" s="15">
        <f t="shared" ref="AP182" si="690">AO182/AO$177</f>
        <v>2.5369575584167858E-2</v>
      </c>
      <c r="AQ182" s="25">
        <f t="shared" si="194"/>
        <v>0.88054663184656579</v>
      </c>
      <c r="AR182" s="3">
        <v>461</v>
      </c>
      <c r="AS182" s="15">
        <f t="shared" ref="AS182" si="691">AR182/AR$177</f>
        <v>3.4186132740081573E-2</v>
      </c>
      <c r="AT182" s="25">
        <f t="shared" si="195"/>
        <v>1.186558440454329</v>
      </c>
      <c r="AU182" s="3">
        <v>333</v>
      </c>
      <c r="AV182" s="15">
        <f t="shared" ref="AV182" si="692">AU182/AU$177</f>
        <v>3.3360048086555801E-2</v>
      </c>
      <c r="AW182" s="25">
        <f t="shared" si="196"/>
        <v>1.1578860625160792</v>
      </c>
      <c r="AX182" s="3">
        <v>286</v>
      </c>
      <c r="AY182" s="15">
        <f t="shared" ref="AY182" si="693">AX182/AX$177</f>
        <v>2.8314028314028315E-2</v>
      </c>
      <c r="AZ182" s="25">
        <f t="shared" si="197"/>
        <v>0.98274494909110299</v>
      </c>
      <c r="BA182" s="3">
        <v>270</v>
      </c>
      <c r="BB182" s="15">
        <f t="shared" ref="BB182" si="694">BA182/BA$177</f>
        <v>1.9262324320468004E-2</v>
      </c>
      <c r="BC182" s="25">
        <f t="shared" si="198"/>
        <v>0.66857148420366985</v>
      </c>
      <c r="BD182" s="3">
        <v>446</v>
      </c>
      <c r="BE182" s="15">
        <f t="shared" ref="BE182" si="695">BD182/BD$177</f>
        <v>3.5467196819085486E-2</v>
      </c>
      <c r="BF182" s="25">
        <f t="shared" si="199"/>
        <v>1.2310225922571083</v>
      </c>
      <c r="BG182" s="7">
        <v>363</v>
      </c>
      <c r="BH182" s="15">
        <f t="shared" ref="BH182" si="696">BG182/BG$177</f>
        <v>3.7875626043405677E-2</v>
      </c>
      <c r="BI182" s="25">
        <f t="shared" si="200"/>
        <v>1.3146161957243829</v>
      </c>
      <c r="BJ182" s="7">
        <f t="shared" si="201"/>
        <v>1429</v>
      </c>
      <c r="BK182" s="15">
        <f t="shared" si="645"/>
        <v>2.7964227705915737E-2</v>
      </c>
      <c r="BL182" s="25">
        <f t="shared" si="202"/>
        <v>0.97060380205971031</v>
      </c>
      <c r="BM182" s="7">
        <f t="shared" si="203"/>
        <v>1443</v>
      </c>
      <c r="BN182" s="15">
        <f t="shared" si="646"/>
        <v>3.3439933259176866E-2</v>
      </c>
      <c r="BO182" s="25">
        <f t="shared" si="204"/>
        <v>1.160658778183024</v>
      </c>
      <c r="BP182" s="7">
        <f t="shared" si="205"/>
        <v>1251</v>
      </c>
      <c r="BQ182" s="15">
        <f t="shared" si="647"/>
        <v>2.4276177908872158E-2</v>
      </c>
      <c r="BR182" s="25">
        <f t="shared" si="206"/>
        <v>0.84259614910962433</v>
      </c>
      <c r="BS182" s="7">
        <f t="shared" si="207"/>
        <v>1285</v>
      </c>
      <c r="BT182" s="15">
        <f t="shared" si="648"/>
        <v>3.0653625954198474E-2</v>
      </c>
      <c r="BU182" s="25">
        <f t="shared" si="208"/>
        <v>1.0639494932937916</v>
      </c>
      <c r="BV182" s="15">
        <f t="shared" si="209"/>
        <v>2.1912780656303973E-2</v>
      </c>
      <c r="BW182" s="15">
        <f t="shared" si="210"/>
        <v>2.2134387351778657E-2</v>
      </c>
      <c r="BX182" s="15">
        <f t="shared" si="211"/>
        <v>2.4422050978067576E-2</v>
      </c>
      <c r="BY182" s="15">
        <f t="shared" si="212"/>
        <v>4.4792655903767013E-2</v>
      </c>
      <c r="BZ182" s="15">
        <f t="shared" si="213"/>
        <v>2.2962112514351322E-2</v>
      </c>
      <c r="CA182" s="15">
        <f t="shared" si="180"/>
        <v>2.0298646756882876E-2</v>
      </c>
      <c r="CB182" s="15">
        <f t="shared" si="214"/>
        <v>4.5273248897907771E-2</v>
      </c>
      <c r="CC182" s="15">
        <f t="shared" si="215"/>
        <v>2.401894451962111E-2</v>
      </c>
      <c r="CD182" s="15">
        <f t="shared" si="216"/>
        <v>2.3117302644861702E-2</v>
      </c>
      <c r="CE182" s="15">
        <f t="shared" si="217"/>
        <v>1.8609477689380836E-2</v>
      </c>
      <c r="CF182" s="15">
        <f t="shared" si="218"/>
        <v>2.5369575584167858E-2</v>
      </c>
      <c r="CG182" s="15">
        <f t="shared" si="219"/>
        <v>3.4186132740081573E-2</v>
      </c>
      <c r="CH182" s="15">
        <f t="shared" si="181"/>
        <v>3.3360048086555801E-2</v>
      </c>
      <c r="CI182" s="15">
        <f t="shared" si="220"/>
        <v>2.8314028314028315E-2</v>
      </c>
      <c r="CJ182" s="15">
        <f t="shared" si="221"/>
        <v>1.9262324320468004E-2</v>
      </c>
      <c r="CK182" s="15">
        <f t="shared" si="222"/>
        <v>3.5467196819085486E-2</v>
      </c>
      <c r="CL182" s="15">
        <f t="shared" si="223"/>
        <v>3.7875626043405677E-2</v>
      </c>
    </row>
    <row r="183" spans="1:90" x14ac:dyDescent="0.3">
      <c r="A183" s="3">
        <v>183</v>
      </c>
      <c r="B183" s="3" t="s">
        <v>72</v>
      </c>
      <c r="C183" s="3" t="s">
        <v>14</v>
      </c>
      <c r="D183" s="6">
        <v>40603</v>
      </c>
      <c r="E183" s="27"/>
      <c r="F183" s="7">
        <v>10975</v>
      </c>
      <c r="G183" s="15">
        <f t="shared" si="628"/>
        <v>5.8469406781918434E-2</v>
      </c>
      <c r="I183" s="17">
        <f t="shared" si="182"/>
        <v>0.12017167381974249</v>
      </c>
      <c r="J183" s="17">
        <f t="shared" si="183"/>
        <v>3.0764248704663211E-2</v>
      </c>
      <c r="K183" s="3">
        <v>285</v>
      </c>
      <c r="L183" s="15">
        <f t="shared" si="628"/>
        <v>3.0764248704663211E-2</v>
      </c>
      <c r="M183" s="25">
        <f t="shared" si="184"/>
        <v>0.52615975426959527</v>
      </c>
      <c r="N183" s="3">
        <v>433</v>
      </c>
      <c r="O183" s="15">
        <f t="shared" ref="O183" si="697">N183/N$177</f>
        <v>4.8898927159796726E-2</v>
      </c>
      <c r="P183" s="25">
        <f t="shared" si="185"/>
        <v>0.83631645763368057</v>
      </c>
      <c r="Q183" s="3">
        <v>260</v>
      </c>
      <c r="R183" s="15">
        <f t="shared" ref="R183" si="698">Q183/Q$177</f>
        <v>3.0823947836395971E-2</v>
      </c>
      <c r="S183" s="25">
        <f t="shared" si="186"/>
        <v>0.52718078620780917</v>
      </c>
      <c r="T183" s="3">
        <v>506</v>
      </c>
      <c r="U183" s="15">
        <f t="shared" ref="U183" si="699">T183/T$177</f>
        <v>4.0044317822095603E-2</v>
      </c>
      <c r="V183" s="25">
        <f t="shared" si="187"/>
        <v>0.68487641702017821</v>
      </c>
      <c r="W183" s="3">
        <v>431</v>
      </c>
      <c r="X183" s="15">
        <f t="shared" ref="X183" si="700">W183/W$177</f>
        <v>3.5345251763162208E-2</v>
      </c>
      <c r="Y183" s="25">
        <f t="shared" si="188"/>
        <v>0.60450847218262982</v>
      </c>
      <c r="Z183" s="3">
        <v>296</v>
      </c>
      <c r="AA183" s="15">
        <f t="shared" ref="AA183" si="701">Z183/Z$177</f>
        <v>3.453103126458236E-2</v>
      </c>
      <c r="AB183" s="25">
        <f t="shared" si="189"/>
        <v>0.59058289052559743</v>
      </c>
      <c r="AC183" s="3">
        <v>759</v>
      </c>
      <c r="AD183" s="15">
        <f t="shared" ref="AD183" si="702">AC183/AC$177</f>
        <v>5.31103491708068E-2</v>
      </c>
      <c r="AE183" s="25">
        <f t="shared" si="190"/>
        <v>0.9083442452033067</v>
      </c>
      <c r="AF183" s="3">
        <v>283</v>
      </c>
      <c r="AG183" s="15">
        <f t="shared" ref="AG183" si="703">AF183/AF$177</f>
        <v>3.1912494361750116E-2</v>
      </c>
      <c r="AH183" s="25">
        <f t="shared" si="191"/>
        <v>0.54579815527765885</v>
      </c>
      <c r="AI183" s="3">
        <v>826</v>
      </c>
      <c r="AJ183" s="15">
        <f t="shared" ref="AJ183" si="704">AI183/AI$177</f>
        <v>8.3383807793256617E-2</v>
      </c>
      <c r="AK183" s="25">
        <f t="shared" si="192"/>
        <v>1.4261100357023448</v>
      </c>
      <c r="AL183" s="3">
        <v>1614</v>
      </c>
      <c r="AM183" s="15">
        <f t="shared" ref="AM183" si="705">AL183/AL$177</f>
        <v>0.11165686613628502</v>
      </c>
      <c r="AN183" s="25">
        <f t="shared" si="193"/>
        <v>1.9096630576866862</v>
      </c>
      <c r="AO183" s="3">
        <v>1260</v>
      </c>
      <c r="AP183" s="15">
        <f t="shared" ref="AP183" si="706">AO183/AO$177</f>
        <v>0.12017167381974249</v>
      </c>
      <c r="AQ183" s="25">
        <f t="shared" si="194"/>
        <v>2.0552914837662657</v>
      </c>
      <c r="AR183" s="3">
        <v>933</v>
      </c>
      <c r="AS183" s="15">
        <f t="shared" ref="AS183" si="707">AR183/AR$177</f>
        <v>6.918798665183537E-2</v>
      </c>
      <c r="AT183" s="25">
        <f t="shared" si="195"/>
        <v>1.1833194564448983</v>
      </c>
      <c r="AU183" s="3">
        <v>450</v>
      </c>
      <c r="AV183" s="15">
        <f t="shared" ref="AV183" si="708">AU183/AU$177</f>
        <v>4.5081146062913247E-2</v>
      </c>
      <c r="AW183" s="25">
        <f t="shared" si="196"/>
        <v>0.77102109537486385</v>
      </c>
      <c r="AX183" s="3">
        <v>413</v>
      </c>
      <c r="AY183" s="15">
        <f t="shared" ref="AY183" si="709">AX183/AX$177</f>
        <v>4.0887040887040885E-2</v>
      </c>
      <c r="AZ183" s="25">
        <f t="shared" si="197"/>
        <v>0.69928947696601451</v>
      </c>
      <c r="BA183" s="3">
        <v>1496</v>
      </c>
      <c r="BB183" s="15">
        <f t="shared" ref="BB183" si="710">BA183/BA$177</f>
        <v>0.10672754512377827</v>
      </c>
      <c r="BC183" s="25">
        <f t="shared" si="198"/>
        <v>1.8253570712946516</v>
      </c>
      <c r="BD183" s="3">
        <v>403</v>
      </c>
      <c r="BE183" s="15">
        <f t="shared" ref="BE183" si="711">BD183/BD$177</f>
        <v>3.204771371769384E-2</v>
      </c>
      <c r="BF183" s="25">
        <f t="shared" si="199"/>
        <v>0.54811080668607948</v>
      </c>
      <c r="BG183" s="7">
        <v>327</v>
      </c>
      <c r="BH183" s="15">
        <f t="shared" ref="BH183" si="712">BG183/BG$177</f>
        <v>3.4119365609348917E-2</v>
      </c>
      <c r="BI183" s="25">
        <f t="shared" si="200"/>
        <v>0.58354218876563446</v>
      </c>
      <c r="BJ183" s="7">
        <f t="shared" si="201"/>
        <v>1778</v>
      </c>
      <c r="BK183" s="15">
        <f t="shared" si="645"/>
        <v>3.4793839650887455E-2</v>
      </c>
      <c r="BL183" s="25">
        <f t="shared" si="202"/>
        <v>0.59507769217948336</v>
      </c>
      <c r="BM183" s="7">
        <f t="shared" si="203"/>
        <v>2123</v>
      </c>
      <c r="BN183" s="15">
        <f t="shared" si="646"/>
        <v>4.9198183166481273E-2</v>
      </c>
      <c r="BO183" s="25">
        <f t="shared" si="204"/>
        <v>0.84143462152750503</v>
      </c>
      <c r="BP183" s="7">
        <f t="shared" si="205"/>
        <v>4773</v>
      </c>
      <c r="BQ183" s="15">
        <f t="shared" si="647"/>
        <v>9.2622060079174104E-2</v>
      </c>
      <c r="BR183" s="25">
        <f t="shared" si="206"/>
        <v>1.5841115068028588</v>
      </c>
      <c r="BS183" s="7">
        <f t="shared" si="207"/>
        <v>2301</v>
      </c>
      <c r="BT183" s="15">
        <f t="shared" si="648"/>
        <v>5.4890267175572521E-2</v>
      </c>
      <c r="BU183" s="25">
        <f t="shared" si="208"/>
        <v>0.93878611391260502</v>
      </c>
      <c r="BV183" s="15">
        <f t="shared" si="209"/>
        <v>3.0764248704663211E-2</v>
      </c>
      <c r="BW183" s="15">
        <f t="shared" si="210"/>
        <v>4.8898927159796726E-2</v>
      </c>
      <c r="BX183" s="15">
        <f t="shared" si="211"/>
        <v>3.0823947836395971E-2</v>
      </c>
      <c r="BY183" s="15">
        <f t="shared" si="212"/>
        <v>4.0044317822095603E-2</v>
      </c>
      <c r="BZ183" s="15">
        <f t="shared" si="213"/>
        <v>3.5345251763162208E-2</v>
      </c>
      <c r="CA183" s="15">
        <f t="shared" si="180"/>
        <v>3.453103126458236E-2</v>
      </c>
      <c r="CB183" s="15">
        <f t="shared" si="214"/>
        <v>5.31103491708068E-2</v>
      </c>
      <c r="CC183" s="15">
        <f t="shared" si="215"/>
        <v>3.1912494361750116E-2</v>
      </c>
      <c r="CD183" s="15">
        <f t="shared" si="216"/>
        <v>8.3383807793256617E-2</v>
      </c>
      <c r="CE183" s="15">
        <f t="shared" si="217"/>
        <v>0.11165686613628502</v>
      </c>
      <c r="CF183" s="15">
        <f t="shared" si="218"/>
        <v>0.12017167381974249</v>
      </c>
      <c r="CG183" s="15">
        <f t="shared" si="219"/>
        <v>6.918798665183537E-2</v>
      </c>
      <c r="CH183" s="15">
        <f t="shared" si="181"/>
        <v>4.5081146062913247E-2</v>
      </c>
      <c r="CI183" s="15">
        <f t="shared" si="220"/>
        <v>4.0887040887040885E-2</v>
      </c>
      <c r="CJ183" s="15">
        <f t="shared" si="221"/>
        <v>0.10672754512377827</v>
      </c>
      <c r="CK183" s="15">
        <f t="shared" si="222"/>
        <v>3.204771371769384E-2</v>
      </c>
      <c r="CL183" s="15">
        <f t="shared" si="223"/>
        <v>3.4119365609348917E-2</v>
      </c>
    </row>
    <row r="184" spans="1:90" x14ac:dyDescent="0.3">
      <c r="A184" s="3">
        <v>184</v>
      </c>
      <c r="B184" s="3" t="s">
        <v>75</v>
      </c>
      <c r="C184" s="3" t="s">
        <v>14</v>
      </c>
      <c r="D184" s="6">
        <v>40603</v>
      </c>
      <c r="E184" s="27"/>
      <c r="F184" s="7">
        <v>64937</v>
      </c>
      <c r="G184" s="15">
        <f t="shared" si="628"/>
        <v>0.34595242534828585</v>
      </c>
      <c r="I184" s="17">
        <f t="shared" si="182"/>
        <v>0.49582649639723192</v>
      </c>
      <c r="J184" s="17">
        <f t="shared" si="183"/>
        <v>0.23255469039673712</v>
      </c>
      <c r="K184" s="7">
        <v>3114</v>
      </c>
      <c r="L184" s="15">
        <f t="shared" si="628"/>
        <v>0.33613989637305697</v>
      </c>
      <c r="M184" s="25">
        <f t="shared" si="184"/>
        <v>0.97163618967159959</v>
      </c>
      <c r="N184" s="3">
        <v>3317</v>
      </c>
      <c r="O184" s="15">
        <f t="shared" ref="O184" si="713">N184/N$177</f>
        <v>0.3745906267645398</v>
      </c>
      <c r="P184" s="25">
        <f t="shared" si="185"/>
        <v>1.0827807505249387</v>
      </c>
      <c r="Q184" s="3">
        <v>2591</v>
      </c>
      <c r="R184" s="15">
        <f t="shared" ref="R184" si="714">Q184/Q$177</f>
        <v>0.30717249555423831</v>
      </c>
      <c r="S184" s="25">
        <f t="shared" si="186"/>
        <v>0.88790386494615248</v>
      </c>
      <c r="T184" s="3">
        <v>4292</v>
      </c>
      <c r="U184" s="15">
        <f t="shared" ref="U184" si="715">T184/T$177</f>
        <v>0.3396644507755619</v>
      </c>
      <c r="V184" s="25">
        <f t="shared" si="187"/>
        <v>0.98182416392544847</v>
      </c>
      <c r="W184" s="3">
        <v>3709</v>
      </c>
      <c r="X184" s="15">
        <f t="shared" ref="X184" si="716">W184/W$177</f>
        <v>0.3041659832704609</v>
      </c>
      <c r="Y184" s="25">
        <f t="shared" si="188"/>
        <v>0.87921332814546205</v>
      </c>
      <c r="Z184" s="3">
        <v>2775</v>
      </c>
      <c r="AA184" s="15">
        <f t="shared" ref="AA184" si="717">Z184/Z$177</f>
        <v>0.32372841810545966</v>
      </c>
      <c r="AB184" s="25">
        <f t="shared" si="189"/>
        <v>0.93575993224949272</v>
      </c>
      <c r="AC184" s="3">
        <v>4942</v>
      </c>
      <c r="AD184" s="15">
        <f t="shared" ref="AD184" si="718">AC184/AC$177</f>
        <v>0.34581204954166961</v>
      </c>
      <c r="AE184" s="25">
        <f t="shared" si="190"/>
        <v>0.9995942337838073</v>
      </c>
      <c r="AF184" s="3">
        <v>3045</v>
      </c>
      <c r="AG184" s="15">
        <f t="shared" ref="AG184" si="719">AF184/AF$177</f>
        <v>0.34336941813261163</v>
      </c>
      <c r="AH184" s="25">
        <f t="shared" si="191"/>
        <v>0.99253363460864941</v>
      </c>
      <c r="AI184" s="3">
        <v>2985</v>
      </c>
      <c r="AJ184" s="15">
        <f t="shared" ref="AJ184" si="720">AI184/AI$177</f>
        <v>0.30133252574197456</v>
      </c>
      <c r="AK184" s="25">
        <f t="shared" si="192"/>
        <v>0.8710230183777713</v>
      </c>
      <c r="AL184" s="3">
        <v>5676</v>
      </c>
      <c r="AM184" s="15">
        <f t="shared" ref="AM184" si="721">AL184/AL$177</f>
        <v>0.39266689726738152</v>
      </c>
      <c r="AN184" s="25">
        <f t="shared" si="193"/>
        <v>1.1350314913157962</v>
      </c>
      <c r="AO184" s="3">
        <v>4078</v>
      </c>
      <c r="AP184" s="15">
        <f t="shared" ref="AP184" si="722">AO184/AO$177</f>
        <v>0.3889365760610396</v>
      </c>
      <c r="AQ184" s="25">
        <f t="shared" si="194"/>
        <v>1.1242487335346172</v>
      </c>
      <c r="AR184" s="3">
        <v>3136</v>
      </c>
      <c r="AS184" s="15">
        <f t="shared" ref="AS184" si="723">AR184/AR$177</f>
        <v>0.23255469039673712</v>
      </c>
      <c r="AT184" s="25">
        <f t="shared" si="195"/>
        <v>0.67221581164697386</v>
      </c>
      <c r="AU184" s="3">
        <v>2666</v>
      </c>
      <c r="AV184" s="15">
        <f t="shared" ref="AV184" si="724">AU184/AU$177</f>
        <v>0.26708074534161491</v>
      </c>
      <c r="AW184" s="25">
        <f t="shared" si="196"/>
        <v>0.77201582001552016</v>
      </c>
      <c r="AX184" s="3">
        <v>3416</v>
      </c>
      <c r="AY184" s="15">
        <f t="shared" ref="AY184" si="725">AX184/AX$177</f>
        <v>0.33818433818433818</v>
      </c>
      <c r="AZ184" s="25">
        <f t="shared" si="197"/>
        <v>0.97754579359827531</v>
      </c>
      <c r="BA184" s="3">
        <v>6950</v>
      </c>
      <c r="BB184" s="15">
        <f t="shared" ref="BB184" si="726">BA184/BA$177</f>
        <v>0.49582649639723192</v>
      </c>
      <c r="BC184" s="25">
        <f t="shared" si="198"/>
        <v>1.43322162259178</v>
      </c>
      <c r="BD184" s="3">
        <v>4657</v>
      </c>
      <c r="BE184" s="15">
        <f t="shared" ref="BE184" si="727">BD184/BD$177</f>
        <v>0.37033797216699799</v>
      </c>
      <c r="BF184" s="25">
        <f t="shared" si="199"/>
        <v>1.0704881510634363</v>
      </c>
      <c r="BG184" s="7">
        <v>3588</v>
      </c>
      <c r="BH184" s="15">
        <f t="shared" ref="BH184" si="728">BG184/BG$177</f>
        <v>0.37437395659432388</v>
      </c>
      <c r="BI184" s="25">
        <f t="shared" si="200"/>
        <v>1.0821544500444673</v>
      </c>
      <c r="BJ184" s="7">
        <f t="shared" si="201"/>
        <v>16481</v>
      </c>
      <c r="BK184" s="15">
        <f t="shared" si="645"/>
        <v>0.32251815032973913</v>
      </c>
      <c r="BL184" s="25">
        <f t="shared" si="202"/>
        <v>0.93226156748300182</v>
      </c>
      <c r="BM184" s="7">
        <f t="shared" si="203"/>
        <v>12806</v>
      </c>
      <c r="BN184" s="15">
        <f t="shared" si="646"/>
        <v>0.29676492398961807</v>
      </c>
      <c r="BO184" s="25">
        <f t="shared" si="204"/>
        <v>0.85782004184781036</v>
      </c>
      <c r="BP184" s="7">
        <f t="shared" si="205"/>
        <v>21361</v>
      </c>
      <c r="BQ184" s="15">
        <f t="shared" si="647"/>
        <v>0.41451913374214083</v>
      </c>
      <c r="BR184" s="25">
        <f t="shared" si="206"/>
        <v>1.1981969293171619</v>
      </c>
      <c r="BS184" s="7">
        <f t="shared" si="207"/>
        <v>14289</v>
      </c>
      <c r="BT184" s="15">
        <f t="shared" si="648"/>
        <v>0.3408635496183206</v>
      </c>
      <c r="BU184" s="25">
        <f t="shared" si="208"/>
        <v>0.98529024409977173</v>
      </c>
      <c r="BV184" s="15">
        <f t="shared" si="209"/>
        <v>0.33613989637305697</v>
      </c>
      <c r="BW184" s="15">
        <f t="shared" si="210"/>
        <v>0.3745906267645398</v>
      </c>
      <c r="BX184" s="15">
        <f t="shared" si="211"/>
        <v>0.30717249555423831</v>
      </c>
      <c r="BY184" s="15">
        <f t="shared" si="212"/>
        <v>0.3396644507755619</v>
      </c>
      <c r="BZ184" s="15">
        <f t="shared" si="213"/>
        <v>0.3041659832704609</v>
      </c>
      <c r="CA184" s="15">
        <f t="shared" si="180"/>
        <v>0.32372841810545966</v>
      </c>
      <c r="CB184" s="15">
        <f t="shared" si="214"/>
        <v>0.34581204954166961</v>
      </c>
      <c r="CC184" s="15">
        <f t="shared" si="215"/>
        <v>0.34336941813261163</v>
      </c>
      <c r="CD184" s="15">
        <f t="shared" si="216"/>
        <v>0.30133252574197456</v>
      </c>
      <c r="CE184" s="15">
        <f t="shared" si="217"/>
        <v>0.39266689726738152</v>
      </c>
      <c r="CF184" s="15">
        <f t="shared" si="218"/>
        <v>0.3889365760610396</v>
      </c>
      <c r="CG184" s="15">
        <f t="shared" si="219"/>
        <v>0.23255469039673712</v>
      </c>
      <c r="CH184" s="15">
        <f t="shared" si="181"/>
        <v>0.26708074534161491</v>
      </c>
      <c r="CI184" s="15">
        <f t="shared" si="220"/>
        <v>0.33818433818433818</v>
      </c>
      <c r="CJ184" s="15">
        <f t="shared" si="221"/>
        <v>0.49582649639723192</v>
      </c>
      <c r="CK184" s="15">
        <f t="shared" si="222"/>
        <v>0.37033797216699799</v>
      </c>
      <c r="CL184" s="15">
        <f t="shared" si="223"/>
        <v>0.37437395659432388</v>
      </c>
    </row>
    <row r="185" spans="1:90" x14ac:dyDescent="0.3">
      <c r="A185" s="3">
        <v>185</v>
      </c>
      <c r="B185" s="3" t="s">
        <v>78</v>
      </c>
      <c r="C185" s="3" t="s">
        <v>14</v>
      </c>
      <c r="D185" s="6">
        <v>40603</v>
      </c>
      <c r="E185" s="27"/>
      <c r="F185" s="7">
        <v>24839</v>
      </c>
      <c r="G185" s="15">
        <f t="shared" si="628"/>
        <v>0.13232998588210224</v>
      </c>
      <c r="I185" s="17">
        <f t="shared" si="182"/>
        <v>0.19494818652849741</v>
      </c>
      <c r="J185" s="17">
        <f t="shared" si="183"/>
        <v>6.8001483129403045E-2</v>
      </c>
      <c r="K185" s="7">
        <v>1806</v>
      </c>
      <c r="L185" s="15">
        <f t="shared" si="628"/>
        <v>0.19494818652849741</v>
      </c>
      <c r="M185" s="25">
        <f t="shared" si="184"/>
        <v>1.473197365124667</v>
      </c>
      <c r="N185" s="3">
        <v>1656</v>
      </c>
      <c r="O185" s="15">
        <f t="shared" ref="O185" si="729">N185/N$177</f>
        <v>0.18701298701298702</v>
      </c>
      <c r="P185" s="25">
        <f t="shared" si="185"/>
        <v>1.4132321239692713</v>
      </c>
      <c r="Q185" s="3">
        <v>1457</v>
      </c>
      <c r="R185" s="15">
        <f t="shared" ref="R185" si="730">Q185/Q$177</f>
        <v>0.17273266152934202</v>
      </c>
      <c r="S185" s="25">
        <f t="shared" si="186"/>
        <v>1.3053176147334895</v>
      </c>
      <c r="T185" s="3">
        <v>1549</v>
      </c>
      <c r="U185" s="15">
        <f t="shared" ref="U185" si="731">T185/T$177</f>
        <v>0.12258626147515037</v>
      </c>
      <c r="V185" s="25">
        <f t="shared" si="187"/>
        <v>0.92636797818724981</v>
      </c>
      <c r="W185" s="3">
        <v>1850</v>
      </c>
      <c r="X185" s="15">
        <f t="shared" ref="X185" si="732">W185/W$177</f>
        <v>0.15171395768410695</v>
      </c>
      <c r="Y185" s="25">
        <f t="shared" si="188"/>
        <v>1.1464820816898946</v>
      </c>
      <c r="Z185" s="3">
        <v>1553</v>
      </c>
      <c r="AA185" s="15">
        <f t="shared" ref="AA185" si="733">Z185/Z$177</f>
        <v>0.18117125524965003</v>
      </c>
      <c r="AB185" s="25">
        <f t="shared" si="189"/>
        <v>1.3690869385496822</v>
      </c>
      <c r="AC185" s="3">
        <v>1635</v>
      </c>
      <c r="AD185" s="15">
        <f t="shared" ref="AD185" si="734">AC185/AC$177</f>
        <v>0.11440766916240991</v>
      </c>
      <c r="AE185" s="25">
        <f t="shared" si="190"/>
        <v>0.86456345022465286</v>
      </c>
      <c r="AF185" s="3">
        <v>1624</v>
      </c>
      <c r="AG185" s="15">
        <f t="shared" ref="AG185" si="735">AF185/AF$177</f>
        <v>0.18313035633739289</v>
      </c>
      <c r="AH185" s="25">
        <f t="shared" si="191"/>
        <v>1.3838916033781687</v>
      </c>
      <c r="AI185" s="3">
        <v>1123</v>
      </c>
      <c r="AJ185" s="15">
        <f t="shared" ref="AJ185" si="736">AI185/AI$177</f>
        <v>0.11336563698768423</v>
      </c>
      <c r="AK185" s="25">
        <f t="shared" si="192"/>
        <v>0.85668895248493371</v>
      </c>
      <c r="AL185" s="3">
        <v>1407</v>
      </c>
      <c r="AM185" s="15">
        <f t="shared" ref="AM185" si="737">AL185/AL$177</f>
        <v>9.7336561743341404E-2</v>
      </c>
      <c r="AN185" s="25">
        <f t="shared" si="193"/>
        <v>0.73555937525801751</v>
      </c>
      <c r="AO185" s="3">
        <v>718</v>
      </c>
      <c r="AP185" s="15">
        <f t="shared" ref="AP185" si="738">AO185/AO$177</f>
        <v>6.8478779208392945E-2</v>
      </c>
      <c r="AQ185" s="25">
        <f t="shared" si="194"/>
        <v>0.51748497328038157</v>
      </c>
      <c r="AR185" s="3">
        <v>917</v>
      </c>
      <c r="AS185" s="15">
        <f t="shared" ref="AS185" si="739">AR185/AR$177</f>
        <v>6.8001483129403045E-2</v>
      </c>
      <c r="AT185" s="25">
        <f t="shared" si="195"/>
        <v>0.51387811066486566</v>
      </c>
      <c r="AU185" s="3">
        <v>983</v>
      </c>
      <c r="AV185" s="15">
        <f t="shared" ref="AV185" si="740">AU185/AU$177</f>
        <v>9.8477259066319378E-2</v>
      </c>
      <c r="AW185" s="25">
        <f t="shared" si="196"/>
        <v>0.74417947232350246</v>
      </c>
      <c r="AX185" s="3">
        <v>1691</v>
      </c>
      <c r="AY185" s="15">
        <f t="shared" ref="AY185" si="741">AX185/AX$177</f>
        <v>0.16740916740916742</v>
      </c>
      <c r="AZ185" s="25">
        <f t="shared" si="197"/>
        <v>1.2650886818526419</v>
      </c>
      <c r="BA185" s="3">
        <v>1395</v>
      </c>
      <c r="BB185" s="15">
        <f t="shared" ref="BB185" si="742">BA185/BA$177</f>
        <v>9.9522008989084684E-2</v>
      </c>
      <c r="BC185" s="25">
        <f t="shared" si="198"/>
        <v>0.75207450772157258</v>
      </c>
      <c r="BD185" s="3">
        <v>2060</v>
      </c>
      <c r="BE185" s="15">
        <f t="shared" ref="BE185" si="743">BD185/BD$177</f>
        <v>0.16381709741550696</v>
      </c>
      <c r="BF185" s="25">
        <f t="shared" si="199"/>
        <v>1.2379438894632526</v>
      </c>
      <c r="BG185" s="7">
        <v>1415</v>
      </c>
      <c r="BH185" s="15">
        <f t="shared" ref="BH185" si="744">BG185/BG$177</f>
        <v>0.14764190317195325</v>
      </c>
      <c r="BI185" s="25">
        <f t="shared" si="200"/>
        <v>1.1157101105073266</v>
      </c>
      <c r="BJ185" s="7">
        <f t="shared" si="201"/>
        <v>8215</v>
      </c>
      <c r="BK185" s="15">
        <f t="shared" si="645"/>
        <v>0.16076006340384727</v>
      </c>
      <c r="BL185" s="25">
        <f t="shared" si="202"/>
        <v>1.2148422924118987</v>
      </c>
      <c r="BM185" s="7">
        <f t="shared" si="203"/>
        <v>5006</v>
      </c>
      <c r="BN185" s="15">
        <f t="shared" si="646"/>
        <v>0.11600852799406748</v>
      </c>
      <c r="BO185" s="25">
        <f t="shared" si="204"/>
        <v>0.87666092625010816</v>
      </c>
      <c r="BP185" s="7">
        <f t="shared" si="205"/>
        <v>5580</v>
      </c>
      <c r="BQ185" s="15">
        <f t="shared" si="647"/>
        <v>0.10828223239928587</v>
      </c>
      <c r="BR185" s="25">
        <f t="shared" si="206"/>
        <v>0.81827434407616872</v>
      </c>
      <c r="BS185" s="7">
        <f t="shared" si="207"/>
        <v>6038</v>
      </c>
      <c r="BT185" s="15">
        <f t="shared" si="648"/>
        <v>0.14403625954198473</v>
      </c>
      <c r="BU185" s="25">
        <f t="shared" si="208"/>
        <v>1.0884627439642596</v>
      </c>
      <c r="BV185" s="15">
        <f t="shared" si="209"/>
        <v>0.19494818652849741</v>
      </c>
      <c r="BW185" s="15">
        <f t="shared" si="210"/>
        <v>0.18701298701298702</v>
      </c>
      <c r="BX185" s="15">
        <f t="shared" si="211"/>
        <v>0.17273266152934202</v>
      </c>
      <c r="BY185" s="15">
        <f t="shared" si="212"/>
        <v>0.12258626147515037</v>
      </c>
      <c r="BZ185" s="15">
        <f t="shared" si="213"/>
        <v>0.15171395768410695</v>
      </c>
      <c r="CA185" s="15">
        <f t="shared" si="180"/>
        <v>0.18117125524965003</v>
      </c>
      <c r="CB185" s="15">
        <f t="shared" si="214"/>
        <v>0.11440766916240991</v>
      </c>
      <c r="CC185" s="15">
        <f t="shared" si="215"/>
        <v>0.18313035633739289</v>
      </c>
      <c r="CD185" s="15">
        <f t="shared" si="216"/>
        <v>0.11336563698768423</v>
      </c>
      <c r="CE185" s="15">
        <f t="shared" si="217"/>
        <v>9.7336561743341404E-2</v>
      </c>
      <c r="CF185" s="15">
        <f t="shared" si="218"/>
        <v>6.8478779208392945E-2</v>
      </c>
      <c r="CG185" s="15">
        <f t="shared" si="219"/>
        <v>6.8001483129403045E-2</v>
      </c>
      <c r="CH185" s="15">
        <f t="shared" si="181"/>
        <v>9.8477259066319378E-2</v>
      </c>
      <c r="CI185" s="15">
        <f t="shared" si="220"/>
        <v>0.16740916740916742</v>
      </c>
      <c r="CJ185" s="15">
        <f t="shared" si="221"/>
        <v>9.9522008989084684E-2</v>
      </c>
      <c r="CK185" s="15">
        <f t="shared" si="222"/>
        <v>0.16381709741550696</v>
      </c>
      <c r="CL185" s="15">
        <f t="shared" si="223"/>
        <v>0.14764190317195325</v>
      </c>
    </row>
    <row r="186" spans="1:90" x14ac:dyDescent="0.3">
      <c r="A186" s="3">
        <v>186</v>
      </c>
      <c r="B186" s="3" t="s">
        <v>81</v>
      </c>
      <c r="C186" s="3" t="s">
        <v>14</v>
      </c>
      <c r="D186" s="6">
        <v>40603</v>
      </c>
      <c r="E186" s="27"/>
      <c r="F186" s="7">
        <v>19074</v>
      </c>
      <c r="G186" s="15">
        <f t="shared" si="628"/>
        <v>0.10161689885724941</v>
      </c>
      <c r="I186" s="17">
        <f t="shared" si="182"/>
        <v>0.31825640293928803</v>
      </c>
      <c r="J186" s="17">
        <f t="shared" si="183"/>
        <v>3.6040308239478361E-2</v>
      </c>
      <c r="K186" s="7">
        <v>371</v>
      </c>
      <c r="L186" s="15">
        <f t="shared" si="628"/>
        <v>4.0047495682210707E-2</v>
      </c>
      <c r="M186" s="25">
        <f t="shared" si="184"/>
        <v>0.39410271453441126</v>
      </c>
      <c r="N186" s="3">
        <v>771</v>
      </c>
      <c r="O186" s="15">
        <f t="shared" ref="O186" si="745">N186/N$177</f>
        <v>8.7069452286843596E-2</v>
      </c>
      <c r="P186" s="25">
        <f t="shared" si="185"/>
        <v>0.85684028213809249</v>
      </c>
      <c r="Q186" s="3">
        <v>304</v>
      </c>
      <c r="R186" s="15">
        <f t="shared" ref="R186" si="746">Q186/Q$177</f>
        <v>3.6040308239478361E-2</v>
      </c>
      <c r="S186" s="25">
        <f t="shared" si="186"/>
        <v>0.35466845224343535</v>
      </c>
      <c r="T186" s="3">
        <v>588</v>
      </c>
      <c r="U186" s="15">
        <f t="shared" ref="U186" si="747">T186/T$177</f>
        <v>4.653371320037987E-2</v>
      </c>
      <c r="V186" s="25">
        <f t="shared" si="187"/>
        <v>0.45793282144685454</v>
      </c>
      <c r="W186" s="3">
        <v>711</v>
      </c>
      <c r="X186" s="15">
        <f t="shared" ref="X186" si="748">W186/W$177</f>
        <v>5.8307364277513533E-2</v>
      </c>
      <c r="Y186" s="25">
        <f t="shared" si="188"/>
        <v>0.57379594273412382</v>
      </c>
      <c r="Z186" s="3">
        <v>384</v>
      </c>
      <c r="AA186" s="15">
        <f t="shared" ref="AA186" si="749">Z186/Z$177</f>
        <v>4.4797013532431172E-2</v>
      </c>
      <c r="AB186" s="25">
        <f t="shared" si="189"/>
        <v>0.44084216342167315</v>
      </c>
      <c r="AC186" s="3">
        <v>1042</v>
      </c>
      <c r="AD186" s="15">
        <f t="shared" ref="AD186" si="750">AC186/AC$177</f>
        <v>7.2913022181792742E-2</v>
      </c>
      <c r="AE186" s="25">
        <f t="shared" si="190"/>
        <v>0.71752851151480579</v>
      </c>
      <c r="AF186" s="3">
        <v>408</v>
      </c>
      <c r="AG186" s="15">
        <f t="shared" ref="AG186" si="751">AF186/AF$177</f>
        <v>4.6008119079837616E-2</v>
      </c>
      <c r="AH186" s="25">
        <f t="shared" si="191"/>
        <v>0.45276051126564537</v>
      </c>
      <c r="AI186" s="3">
        <v>1154</v>
      </c>
      <c r="AJ186" s="15">
        <f t="shared" ref="AJ186" si="752">AI186/AI$177</f>
        <v>0.11649505350292752</v>
      </c>
      <c r="AK186" s="25">
        <f t="shared" si="192"/>
        <v>1.1464141772972114</v>
      </c>
      <c r="AL186" s="3">
        <v>3330</v>
      </c>
      <c r="AM186" s="15">
        <f t="shared" ref="AM186" si="753">AL186/AL$177</f>
        <v>0.23037011414735387</v>
      </c>
      <c r="AN186" s="25">
        <f t="shared" si="193"/>
        <v>2.2670453117347726</v>
      </c>
      <c r="AO186" s="3">
        <v>2612</v>
      </c>
      <c r="AP186" s="15">
        <f t="shared" ref="AP186" si="754">AO186/AO$177</f>
        <v>0.2491177873152122</v>
      </c>
      <c r="AQ186" s="25">
        <f t="shared" si="194"/>
        <v>2.4515389675999741</v>
      </c>
      <c r="AR186" s="3">
        <v>993</v>
      </c>
      <c r="AS186" s="15">
        <f t="shared" ref="AS186" si="755">AR186/AR$177</f>
        <v>7.3637374860956617E-2</v>
      </c>
      <c r="AT186" s="25">
        <f t="shared" si="195"/>
        <v>0.72465678139225442</v>
      </c>
      <c r="AU186" s="3">
        <v>411</v>
      </c>
      <c r="AV186" s="15">
        <f t="shared" ref="AV186" si="756">AU186/AU$177</f>
        <v>4.1174113404127431E-2</v>
      </c>
      <c r="AW186" s="25">
        <f t="shared" si="196"/>
        <v>0.40518962758318861</v>
      </c>
      <c r="AX186" s="3">
        <v>462</v>
      </c>
      <c r="AY186" s="15">
        <f t="shared" ref="AY186" si="757">AX186/AX$177</f>
        <v>4.5738045738045741E-2</v>
      </c>
      <c r="AZ186" s="25">
        <f t="shared" si="197"/>
        <v>0.45010275114081344</v>
      </c>
      <c r="BA186" s="3">
        <v>4461</v>
      </c>
      <c r="BB186" s="15">
        <f t="shared" ref="BB186" si="758">BA186/BA$177</f>
        <v>0.31825640293928803</v>
      </c>
      <c r="BC186" s="25">
        <f t="shared" si="198"/>
        <v>3.1319239862492951</v>
      </c>
      <c r="BD186" s="3">
        <v>591</v>
      </c>
      <c r="BE186" s="15">
        <f t="shared" ref="BE186" si="759">BD186/BD$177</f>
        <v>4.6998011928429423E-2</v>
      </c>
      <c r="BF186" s="25">
        <f t="shared" si="199"/>
        <v>0.46250193084963009</v>
      </c>
      <c r="BG186" s="7">
        <v>481</v>
      </c>
      <c r="BH186" s="15">
        <f t="shared" ref="BH186" si="760">BG186/BG$177</f>
        <v>5.0187813021702839E-2</v>
      </c>
      <c r="BI186" s="25">
        <f t="shared" si="200"/>
        <v>0.49389238981014633</v>
      </c>
      <c r="BJ186" s="7">
        <f t="shared" si="201"/>
        <v>2358</v>
      </c>
      <c r="BK186" s="15">
        <f t="shared" si="645"/>
        <v>4.6143911078061095E-2</v>
      </c>
      <c r="BL186" s="25">
        <f t="shared" si="202"/>
        <v>0.45409682441582561</v>
      </c>
      <c r="BM186" s="7">
        <f t="shared" si="203"/>
        <v>2347</v>
      </c>
      <c r="BN186" s="15">
        <f t="shared" si="646"/>
        <v>5.4389136077122729E-2</v>
      </c>
      <c r="BO186" s="25">
        <f t="shared" si="204"/>
        <v>0.53523711792787676</v>
      </c>
      <c r="BP186" s="7">
        <f t="shared" si="205"/>
        <v>10994</v>
      </c>
      <c r="BQ186" s="15">
        <f t="shared" si="647"/>
        <v>0.21334316541178297</v>
      </c>
      <c r="BR186" s="25">
        <f t="shared" si="206"/>
        <v>2.0994851034716748</v>
      </c>
      <c r="BS186" s="7">
        <f t="shared" si="207"/>
        <v>3375</v>
      </c>
      <c r="BT186" s="15">
        <f t="shared" si="648"/>
        <v>8.0510496183206104E-2</v>
      </c>
      <c r="BU186" s="25">
        <f t="shared" si="208"/>
        <v>0.79229436332540115</v>
      </c>
      <c r="BV186" s="15">
        <f t="shared" si="209"/>
        <v>4.0047495682210707E-2</v>
      </c>
      <c r="BW186" s="15">
        <f t="shared" si="210"/>
        <v>8.7069452286843596E-2</v>
      </c>
      <c r="BX186" s="15">
        <f t="shared" si="211"/>
        <v>3.6040308239478361E-2</v>
      </c>
      <c r="BY186" s="15">
        <f t="shared" si="212"/>
        <v>4.653371320037987E-2</v>
      </c>
      <c r="BZ186" s="15">
        <f t="shared" si="213"/>
        <v>5.8307364277513533E-2</v>
      </c>
      <c r="CA186" s="15">
        <f t="shared" si="180"/>
        <v>4.4797013532431172E-2</v>
      </c>
      <c r="CB186" s="15">
        <f t="shared" si="214"/>
        <v>7.2913022181792742E-2</v>
      </c>
      <c r="CC186" s="15">
        <f t="shared" si="215"/>
        <v>4.6008119079837616E-2</v>
      </c>
      <c r="CD186" s="15">
        <f t="shared" si="216"/>
        <v>0.11649505350292752</v>
      </c>
      <c r="CE186" s="15">
        <f t="shared" si="217"/>
        <v>0.23037011414735387</v>
      </c>
      <c r="CF186" s="15">
        <f t="shared" si="218"/>
        <v>0.2491177873152122</v>
      </c>
      <c r="CG186" s="15">
        <f t="shared" si="219"/>
        <v>7.3637374860956617E-2</v>
      </c>
      <c r="CH186" s="15">
        <f t="shared" si="181"/>
        <v>4.1174113404127431E-2</v>
      </c>
      <c r="CI186" s="15">
        <f t="shared" si="220"/>
        <v>4.5738045738045741E-2</v>
      </c>
      <c r="CJ186" s="15">
        <f t="shared" si="221"/>
        <v>0.31825640293928803</v>
      </c>
      <c r="CK186" s="15">
        <f t="shared" si="222"/>
        <v>4.6998011928429423E-2</v>
      </c>
      <c r="CL186" s="15">
        <f t="shared" si="223"/>
        <v>5.0187813021702839E-2</v>
      </c>
    </row>
    <row r="187" spans="1:90" x14ac:dyDescent="0.3">
      <c r="A187" s="3">
        <v>187</v>
      </c>
      <c r="B187" s="3" t="s">
        <v>244</v>
      </c>
      <c r="C187" s="3" t="s">
        <v>14</v>
      </c>
      <c r="D187" s="6">
        <v>40603</v>
      </c>
      <c r="E187" s="27"/>
      <c r="F187" s="7">
        <v>11542</v>
      </c>
      <c r="G187" s="15">
        <f t="shared" si="628"/>
        <v>6.1490104152792949E-2</v>
      </c>
      <c r="I187" s="17">
        <f t="shared" si="182"/>
        <v>9.1959480848369732E-2</v>
      </c>
      <c r="J187" s="17">
        <f t="shared" si="183"/>
        <v>3.5029275186755499E-2</v>
      </c>
      <c r="K187" s="7">
        <v>631</v>
      </c>
      <c r="L187" s="15">
        <f t="shared" si="628"/>
        <v>6.811312607944732E-2</v>
      </c>
      <c r="M187" s="25">
        <f t="shared" si="184"/>
        <v>1.1077087446493379</v>
      </c>
      <c r="N187" s="3">
        <v>509</v>
      </c>
      <c r="O187" s="15">
        <f t="shared" ref="O187" si="761">N187/N$177</f>
        <v>5.7481648785996611E-2</v>
      </c>
      <c r="P187" s="25">
        <f t="shared" si="185"/>
        <v>0.93481137457767227</v>
      </c>
      <c r="Q187" s="3">
        <v>482</v>
      </c>
      <c r="R187" s="15">
        <f t="shared" ref="R187" si="762">Q187/Q$177</f>
        <v>5.7142857142857141E-2</v>
      </c>
      <c r="S187" s="25">
        <f t="shared" si="186"/>
        <v>0.92930168081788245</v>
      </c>
      <c r="T187" s="3">
        <v>1162</v>
      </c>
      <c r="U187" s="15">
        <f t="shared" ref="U187" si="763">T187/T$177</f>
        <v>9.1959480848369732E-2</v>
      </c>
      <c r="V187" s="25">
        <f t="shared" si="187"/>
        <v>1.4955167520917727</v>
      </c>
      <c r="W187" s="3">
        <v>741</v>
      </c>
      <c r="X187" s="15">
        <f t="shared" ref="X187" si="764">W187/W$177</f>
        <v>6.0767590618336885E-2</v>
      </c>
      <c r="Y187" s="25">
        <f t="shared" si="188"/>
        <v>0.98824992176528548</v>
      </c>
      <c r="Z187" s="3">
        <v>562</v>
      </c>
      <c r="AA187" s="15">
        <f t="shared" ref="AA187" si="765">Z187/Z$177</f>
        <v>6.5562295846943536E-2</v>
      </c>
      <c r="AB187" s="25">
        <f t="shared" si="189"/>
        <v>1.0662251552547684</v>
      </c>
      <c r="AC187" s="3">
        <v>1149</v>
      </c>
      <c r="AD187" s="15">
        <f t="shared" ref="AD187" si="766">AC187/AC$177</f>
        <v>8.0400251906794493E-2</v>
      </c>
      <c r="AE187" s="25">
        <f t="shared" si="190"/>
        <v>1.3075315616153924</v>
      </c>
      <c r="AF187" s="3">
        <v>654</v>
      </c>
      <c r="AG187" s="15">
        <f t="shared" ref="AG187" si="767">AF187/AF$177</f>
        <v>7.3748308525033834E-2</v>
      </c>
      <c r="AH187" s="25">
        <f t="shared" si="191"/>
        <v>1.1993524737213199</v>
      </c>
      <c r="AI187" s="3">
        <v>347</v>
      </c>
      <c r="AJ187" s="15">
        <f t="shared" ref="AJ187" si="768">AI187/AI$177</f>
        <v>3.5029275186755499E-2</v>
      </c>
      <c r="AK187" s="25">
        <f t="shared" si="192"/>
        <v>0.56967337540547047</v>
      </c>
      <c r="AL187" s="3">
        <v>579</v>
      </c>
      <c r="AM187" s="15">
        <f t="shared" ref="AM187" si="769">AL187/AL$177</f>
        <v>4.0055344171566934E-2</v>
      </c>
      <c r="AN187" s="25">
        <f t="shared" si="193"/>
        <v>0.65141122662657869</v>
      </c>
      <c r="AO187" s="3">
        <v>370</v>
      </c>
      <c r="AP187" s="15">
        <f t="shared" ref="AP187" si="770">AO187/AO$177</f>
        <v>3.5288507391511681E-2</v>
      </c>
      <c r="AQ187" s="25">
        <f t="shared" si="194"/>
        <v>0.57388921156850636</v>
      </c>
      <c r="AR187" s="3">
        <v>619</v>
      </c>
      <c r="AS187" s="15">
        <f t="shared" ref="AS187" si="771">AR187/AR$177</f>
        <v>4.5902855024100853E-2</v>
      </c>
      <c r="AT187" s="25">
        <f t="shared" si="195"/>
        <v>0.74650800574413878</v>
      </c>
      <c r="AU187" s="3">
        <v>632</v>
      </c>
      <c r="AV187" s="15">
        <f t="shared" ref="AV187" si="772">AU187/AU$177</f>
        <v>6.3313965137247047E-2</v>
      </c>
      <c r="AW187" s="25">
        <f t="shared" si="196"/>
        <v>1.0296610488725486</v>
      </c>
      <c r="AX187" s="3">
        <v>601</v>
      </c>
      <c r="AY187" s="15">
        <f t="shared" ref="AY187" si="773">AX187/AX$177</f>
        <v>5.9499059499059502E-2</v>
      </c>
      <c r="AZ187" s="25">
        <f t="shared" si="197"/>
        <v>0.96762007999228583</v>
      </c>
      <c r="BA187" s="3">
        <v>595</v>
      </c>
      <c r="BB187" s="15">
        <f t="shared" ref="BB187" si="774">BA187/BA$177</f>
        <v>4.2448455446957266E-2</v>
      </c>
      <c r="BC187" s="25">
        <f t="shared" si="198"/>
        <v>0.69032986741215674</v>
      </c>
      <c r="BD187" s="3">
        <v>1041</v>
      </c>
      <c r="BE187" s="15">
        <f t="shared" ref="BE187" si="775">BD187/BD$177</f>
        <v>8.2783300198807155E-2</v>
      </c>
      <c r="BF187" s="25">
        <f t="shared" si="199"/>
        <v>1.3462865503220496</v>
      </c>
      <c r="BG187" s="7">
        <v>868</v>
      </c>
      <c r="BH187" s="15">
        <f t="shared" ref="BH187" si="776">BG187/BG$177</f>
        <v>9.0567612687813021E-2</v>
      </c>
      <c r="BI187" s="25">
        <f t="shared" si="200"/>
        <v>1.4728811072228334</v>
      </c>
      <c r="BJ187" s="7">
        <f t="shared" si="201"/>
        <v>3578</v>
      </c>
      <c r="BK187" s="15">
        <f t="shared" si="645"/>
        <v>7.0018199252460819E-2</v>
      </c>
      <c r="BL187" s="25">
        <f t="shared" si="202"/>
        <v>1.1386905294301817</v>
      </c>
      <c r="BM187" s="7">
        <f t="shared" si="203"/>
        <v>2720</v>
      </c>
      <c r="BN187" s="15">
        <f t="shared" si="646"/>
        <v>6.3032999629217643E-2</v>
      </c>
      <c r="BO187" s="25">
        <f t="shared" si="204"/>
        <v>1.0250917687924361</v>
      </c>
      <c r="BP187" s="7">
        <f t="shared" si="205"/>
        <v>2585</v>
      </c>
      <c r="BQ187" s="15">
        <f t="shared" si="647"/>
        <v>5.0163005511138711E-2</v>
      </c>
      <c r="BR187" s="25">
        <f t="shared" si="206"/>
        <v>0.81578989338661334</v>
      </c>
      <c r="BS187" s="7">
        <f t="shared" si="207"/>
        <v>2659</v>
      </c>
      <c r="BT187" s="15">
        <f t="shared" si="648"/>
        <v>6.3430343511450382E-2</v>
      </c>
      <c r="BU187" s="25">
        <f t="shared" si="208"/>
        <v>1.0315536847008138</v>
      </c>
      <c r="BV187" s="15">
        <f t="shared" si="209"/>
        <v>6.811312607944732E-2</v>
      </c>
      <c r="BW187" s="15">
        <f t="shared" si="210"/>
        <v>5.7481648785996611E-2</v>
      </c>
      <c r="BX187" s="15">
        <f t="shared" si="211"/>
        <v>5.7142857142857141E-2</v>
      </c>
      <c r="BY187" s="15">
        <f t="shared" si="212"/>
        <v>9.1959480848369732E-2</v>
      </c>
      <c r="BZ187" s="15">
        <f t="shared" si="213"/>
        <v>6.0767590618336885E-2</v>
      </c>
      <c r="CA187" s="15">
        <f t="shared" si="180"/>
        <v>6.5562295846943536E-2</v>
      </c>
      <c r="CB187" s="15">
        <f t="shared" si="214"/>
        <v>8.0400251906794493E-2</v>
      </c>
      <c r="CC187" s="15">
        <f t="shared" si="215"/>
        <v>7.3748308525033834E-2</v>
      </c>
      <c r="CD187" s="15">
        <f t="shared" si="216"/>
        <v>3.5029275186755499E-2</v>
      </c>
      <c r="CE187" s="15">
        <f t="shared" si="217"/>
        <v>4.0055344171566934E-2</v>
      </c>
      <c r="CF187" s="15">
        <f t="shared" si="218"/>
        <v>3.5288507391511681E-2</v>
      </c>
      <c r="CG187" s="15">
        <f t="shared" si="219"/>
        <v>4.5902855024100853E-2</v>
      </c>
      <c r="CH187" s="15">
        <f t="shared" si="181"/>
        <v>6.3313965137247047E-2</v>
      </c>
      <c r="CI187" s="15">
        <f t="shared" si="220"/>
        <v>5.9499059499059502E-2</v>
      </c>
      <c r="CJ187" s="15">
        <f t="shared" si="221"/>
        <v>4.2448455446957266E-2</v>
      </c>
      <c r="CK187" s="15">
        <f t="shared" si="222"/>
        <v>8.2783300198807155E-2</v>
      </c>
      <c r="CL187" s="15">
        <f t="shared" si="223"/>
        <v>9.0567612687813021E-2</v>
      </c>
    </row>
    <row r="188" spans="1:90" x14ac:dyDescent="0.3">
      <c r="A188" s="3">
        <v>188</v>
      </c>
      <c r="B188" s="3" t="s">
        <v>86</v>
      </c>
      <c r="C188" s="3" t="s">
        <v>14</v>
      </c>
      <c r="D188" s="6">
        <v>40603</v>
      </c>
      <c r="E188" s="27"/>
      <c r="F188" s="7">
        <v>6126</v>
      </c>
      <c r="G188" s="15">
        <f t="shared" si="628"/>
        <v>3.2636317626062172E-2</v>
      </c>
      <c r="I188" s="17">
        <f t="shared" si="182"/>
        <v>5.8535058430717865E-2</v>
      </c>
      <c r="J188" s="17">
        <f t="shared" si="183"/>
        <v>1.390522310619163E-2</v>
      </c>
      <c r="K188" s="7">
        <v>204</v>
      </c>
      <c r="L188" s="15">
        <f t="shared" si="628"/>
        <v>2.2020725388601035E-2</v>
      </c>
      <c r="M188" s="25">
        <f t="shared" si="184"/>
        <v>0.67473069850919964</v>
      </c>
      <c r="N188" s="3">
        <v>233</v>
      </c>
      <c r="O188" s="15">
        <f t="shared" ref="O188" si="777">N188/N$177</f>
        <v>2.6312817617165443E-2</v>
      </c>
      <c r="P188" s="25">
        <f t="shared" si="185"/>
        <v>0.8062434591625921</v>
      </c>
      <c r="Q188" s="3">
        <v>234</v>
      </c>
      <c r="R188" s="15">
        <f t="shared" ref="R188" si="778">Q188/Q$177</f>
        <v>2.7741553052756371E-2</v>
      </c>
      <c r="S188" s="25">
        <f t="shared" si="186"/>
        <v>0.85002092976944732</v>
      </c>
      <c r="T188" s="3">
        <v>642</v>
      </c>
      <c r="U188" s="15">
        <f t="shared" ref="U188" si="779">T188/T$177</f>
        <v>5.0807217473884142E-2</v>
      </c>
      <c r="V188" s="25">
        <f t="shared" si="187"/>
        <v>1.556769303939834</v>
      </c>
      <c r="W188" s="3">
        <v>246</v>
      </c>
      <c r="X188" s="15">
        <f t="shared" ref="X188" si="780">W188/W$177</f>
        <v>2.0173855994751518E-2</v>
      </c>
      <c r="Y188" s="25">
        <f t="shared" si="188"/>
        <v>0.61814130582677662</v>
      </c>
      <c r="Z188" s="3">
        <v>157</v>
      </c>
      <c r="AA188" s="15">
        <f t="shared" ref="AA188" si="781">Z188/Z$177</f>
        <v>1.8315445636957535E-2</v>
      </c>
      <c r="AB188" s="25">
        <f t="shared" si="189"/>
        <v>0.56119828979515407</v>
      </c>
      <c r="AC188" s="3">
        <v>767</v>
      </c>
      <c r="AD188" s="15">
        <f t="shared" ref="AD188" si="782">AC188/AC$177</f>
        <v>5.3670142047442443E-2</v>
      </c>
      <c r="AE188" s="25">
        <f t="shared" si="190"/>
        <v>1.6444913504758707</v>
      </c>
      <c r="AF188" s="3">
        <v>233</v>
      </c>
      <c r="AG188" s="15">
        <f t="shared" ref="AG188" si="783">AF188/AF$177</f>
        <v>2.627424447451511E-2</v>
      </c>
      <c r="AH188" s="25">
        <f t="shared" si="191"/>
        <v>0.80506155061848816</v>
      </c>
      <c r="AI188" s="3">
        <v>213</v>
      </c>
      <c r="AJ188" s="15">
        <f t="shared" ref="AJ188" si="784">AI188/AI$177</f>
        <v>2.1502119927316779E-2</v>
      </c>
      <c r="AK188" s="25">
        <f t="shared" si="192"/>
        <v>0.65884025807329349</v>
      </c>
      <c r="AL188" s="3">
        <v>201</v>
      </c>
      <c r="AM188" s="15">
        <f t="shared" ref="AM188" si="785">AL188/AL$177</f>
        <v>1.390522310619163E-2</v>
      </c>
      <c r="AN188" s="25">
        <f t="shared" si="193"/>
        <v>0.42606593260654585</v>
      </c>
      <c r="AO188" s="3">
        <v>214</v>
      </c>
      <c r="AP188" s="15">
        <f t="shared" ref="AP188" si="786">AO188/AO$177</f>
        <v>2.0410109680495947E-2</v>
      </c>
      <c r="AQ188" s="25">
        <f t="shared" si="194"/>
        <v>0.62538028690458569</v>
      </c>
      <c r="AR188" s="3">
        <v>381</v>
      </c>
      <c r="AS188" s="15">
        <f t="shared" ref="AS188" si="787">AR188/AR$177</f>
        <v>2.825361512791991E-2</v>
      </c>
      <c r="AT188" s="25">
        <f t="shared" si="195"/>
        <v>0.86571087619755249</v>
      </c>
      <c r="AU188" s="3">
        <v>420</v>
      </c>
      <c r="AV188" s="15">
        <f t="shared" ref="AV188" si="788">AU188/AU$177</f>
        <v>4.2075736325385693E-2</v>
      </c>
      <c r="AW188" s="25">
        <f t="shared" si="196"/>
        <v>1.2892305071754033</v>
      </c>
      <c r="AX188" s="3">
        <v>464</v>
      </c>
      <c r="AY188" s="15">
        <f t="shared" ref="AY188" si="789">AX188/AX$177</f>
        <v>4.5936045936045937E-2</v>
      </c>
      <c r="AZ188" s="25">
        <f t="shared" si="197"/>
        <v>1.4075131411076562</v>
      </c>
      <c r="BA188" s="3">
        <v>307</v>
      </c>
      <c r="BB188" s="15">
        <f t="shared" ref="BB188" si="790">BA188/BA$177</f>
        <v>2.1901976171791397E-2</v>
      </c>
      <c r="BC188" s="25">
        <f t="shared" si="198"/>
        <v>0.6710921379898962</v>
      </c>
      <c r="BD188" s="3">
        <v>649</v>
      </c>
      <c r="BE188" s="15">
        <f t="shared" ref="BE188" si="791">BD188/BD$177</f>
        <v>5.1610337972166999E-2</v>
      </c>
      <c r="BF188" s="25">
        <f t="shared" si="199"/>
        <v>1.5813774876045716</v>
      </c>
      <c r="BG188" s="7">
        <v>561</v>
      </c>
      <c r="BH188" s="15">
        <f t="shared" ref="BH188" si="792">BG188/BG$177</f>
        <v>5.8535058430717865E-2</v>
      </c>
      <c r="BI188" s="25">
        <f t="shared" si="200"/>
        <v>1.7935558509203227</v>
      </c>
      <c r="BJ188" s="7">
        <f t="shared" si="201"/>
        <v>1483</v>
      </c>
      <c r="BK188" s="15">
        <f t="shared" si="645"/>
        <v>2.9020958493962936E-2</v>
      </c>
      <c r="BL188" s="25">
        <f t="shared" si="202"/>
        <v>0.88922282306714218</v>
      </c>
      <c r="BM188" s="7">
        <f t="shared" si="203"/>
        <v>1826</v>
      </c>
      <c r="BN188" s="15">
        <f t="shared" si="646"/>
        <v>4.2315535780496849E-2</v>
      </c>
      <c r="BO188" s="25">
        <f t="shared" si="204"/>
        <v>1.2965781331502058</v>
      </c>
      <c r="BP188" s="7">
        <f t="shared" si="205"/>
        <v>1371</v>
      </c>
      <c r="BQ188" s="15">
        <f t="shared" si="647"/>
        <v>2.6604828067996585E-2</v>
      </c>
      <c r="BR188" s="25">
        <f t="shared" si="206"/>
        <v>0.81519086720589273</v>
      </c>
      <c r="BS188" s="7">
        <f t="shared" si="207"/>
        <v>1446</v>
      </c>
      <c r="BT188" s="15">
        <f t="shared" si="648"/>
        <v>3.4494274809160307E-2</v>
      </c>
      <c r="BU188" s="25">
        <f t="shared" si="208"/>
        <v>1.0569291304364079</v>
      </c>
      <c r="BV188" s="15">
        <f t="shared" si="209"/>
        <v>2.2020725388601035E-2</v>
      </c>
      <c r="BW188" s="15">
        <f t="shared" si="210"/>
        <v>2.6312817617165443E-2</v>
      </c>
      <c r="BX188" s="15">
        <f t="shared" si="211"/>
        <v>2.7741553052756371E-2</v>
      </c>
      <c r="BY188" s="15">
        <f t="shared" si="212"/>
        <v>5.0807217473884142E-2</v>
      </c>
      <c r="BZ188" s="15">
        <f t="shared" si="213"/>
        <v>2.0173855994751518E-2</v>
      </c>
      <c r="CA188" s="15">
        <f t="shared" si="180"/>
        <v>1.8315445636957535E-2</v>
      </c>
      <c r="CB188" s="15">
        <f t="shared" si="214"/>
        <v>5.3670142047442443E-2</v>
      </c>
      <c r="CC188" s="15">
        <f t="shared" si="215"/>
        <v>2.627424447451511E-2</v>
      </c>
      <c r="CD188" s="15">
        <f t="shared" si="216"/>
        <v>2.1502119927316779E-2</v>
      </c>
      <c r="CE188" s="15">
        <f t="shared" si="217"/>
        <v>1.390522310619163E-2</v>
      </c>
      <c r="CF188" s="15">
        <f t="shared" si="218"/>
        <v>2.0410109680495947E-2</v>
      </c>
      <c r="CG188" s="15">
        <f t="shared" si="219"/>
        <v>2.825361512791991E-2</v>
      </c>
      <c r="CH188" s="15">
        <f t="shared" si="181"/>
        <v>4.2075736325385693E-2</v>
      </c>
      <c r="CI188" s="15">
        <f t="shared" si="220"/>
        <v>4.5936045936045937E-2</v>
      </c>
      <c r="CJ188" s="15">
        <f t="shared" si="221"/>
        <v>2.1901976171791397E-2</v>
      </c>
      <c r="CK188" s="15">
        <f t="shared" si="222"/>
        <v>5.1610337972166999E-2</v>
      </c>
      <c r="CL188" s="15">
        <f t="shared" si="223"/>
        <v>5.8535058430717865E-2</v>
      </c>
    </row>
    <row r="189" spans="1:90" x14ac:dyDescent="0.3">
      <c r="A189" s="3">
        <v>189</v>
      </c>
      <c r="B189" s="3" t="s">
        <v>88</v>
      </c>
      <c r="C189" s="3" t="s">
        <v>14</v>
      </c>
      <c r="D189" s="6">
        <v>40603</v>
      </c>
      <c r="E189" s="27"/>
      <c r="F189" s="7">
        <v>3356</v>
      </c>
      <c r="G189" s="15">
        <f t="shared" si="628"/>
        <v>1.7879118830079112E-2</v>
      </c>
      <c r="I189" s="17">
        <f t="shared" si="182"/>
        <v>2.7777777777777776E-2</v>
      </c>
      <c r="J189" s="17">
        <f t="shared" si="183"/>
        <v>1.0999654098927707E-2</v>
      </c>
      <c r="K189" s="7">
        <v>102</v>
      </c>
      <c r="L189" s="15">
        <f t="shared" si="628"/>
        <v>1.1010362694300517E-2</v>
      </c>
      <c r="M189" s="25">
        <f t="shared" si="184"/>
        <v>0.61582244622576843</v>
      </c>
      <c r="N189" s="3">
        <v>148</v>
      </c>
      <c r="O189" s="15">
        <f t="shared" ref="O189" si="793">N189/N$177</f>
        <v>1.671372106154715E-2</v>
      </c>
      <c r="P189" s="25">
        <f t="shared" si="185"/>
        <v>0.93481794155474018</v>
      </c>
      <c r="Q189" s="3">
        <v>114</v>
      </c>
      <c r="R189" s="15">
        <f t="shared" ref="R189" si="794">Q189/Q$177</f>
        <v>1.3515115589804387E-2</v>
      </c>
      <c r="S189" s="25">
        <f t="shared" si="186"/>
        <v>0.75591620136598114</v>
      </c>
      <c r="T189" s="3">
        <v>351</v>
      </c>
      <c r="U189" s="15">
        <f t="shared" ref="U189" si="795">T189/T$177</f>
        <v>2.7777777777777776E-2</v>
      </c>
      <c r="V189" s="25">
        <f t="shared" si="187"/>
        <v>1.5536435571447491</v>
      </c>
      <c r="W189" s="3">
        <v>161</v>
      </c>
      <c r="X189" s="15">
        <f t="shared" ref="X189" si="796">W189/W$177</f>
        <v>1.3203214695752009E-2</v>
      </c>
      <c r="Y189" s="25">
        <f t="shared" si="188"/>
        <v>0.73847122004354326</v>
      </c>
      <c r="Z189" s="3">
        <v>119</v>
      </c>
      <c r="AA189" s="15">
        <f t="shared" ref="AA189" si="797">Z189/Z$177</f>
        <v>1.3882407839477369E-2</v>
      </c>
      <c r="AB189" s="25">
        <f t="shared" si="189"/>
        <v>0.77645928590855173</v>
      </c>
      <c r="AC189" s="3">
        <v>349</v>
      </c>
      <c r="AD189" s="15">
        <f t="shared" ref="AD189" si="798">AC189/AC$177</f>
        <v>2.4420964243230005E-2</v>
      </c>
      <c r="AE189" s="25">
        <f t="shared" si="190"/>
        <v>1.3658930552072372</v>
      </c>
      <c r="AF189" s="3">
        <v>126</v>
      </c>
      <c r="AG189" s="15">
        <f t="shared" ref="AG189" si="799">AF189/AF$177</f>
        <v>1.4208389715832206E-2</v>
      </c>
      <c r="AH189" s="25">
        <f t="shared" si="191"/>
        <v>0.79469183301855917</v>
      </c>
      <c r="AI189" s="3">
        <v>148</v>
      </c>
      <c r="AJ189" s="15">
        <f t="shared" ref="AJ189" si="800">AI189/AI$177</f>
        <v>1.4940440137290531E-2</v>
      </c>
      <c r="AK189" s="25">
        <f t="shared" si="192"/>
        <v>0.83563626816749681</v>
      </c>
      <c r="AL189" s="3">
        <v>159</v>
      </c>
      <c r="AM189" s="15">
        <f t="shared" ref="AM189" si="801">AL189/AL$177</f>
        <v>1.0999654098927707E-2</v>
      </c>
      <c r="AN189" s="25">
        <f t="shared" si="193"/>
        <v>0.6152235019783151</v>
      </c>
      <c r="AO189" s="3">
        <v>164</v>
      </c>
      <c r="AP189" s="15">
        <f t="shared" ref="AP189" si="802">AO189/AO$177</f>
        <v>1.5641392465426802E-2</v>
      </c>
      <c r="AQ189" s="25">
        <f t="shared" si="194"/>
        <v>0.87484135063257984</v>
      </c>
      <c r="AR189" s="3">
        <v>226</v>
      </c>
      <c r="AS189" s="15">
        <f t="shared" ref="AS189" si="803">AR189/AR$177</f>
        <v>1.6759362254356692E-2</v>
      </c>
      <c r="AT189" s="25">
        <f t="shared" si="195"/>
        <v>0.93737070678010226</v>
      </c>
      <c r="AU189" s="3">
        <v>220</v>
      </c>
      <c r="AV189" s="15">
        <f t="shared" ref="AV189" si="804">AU189/AU$177</f>
        <v>2.2039671408535362E-2</v>
      </c>
      <c r="AW189" s="25">
        <f t="shared" si="196"/>
        <v>1.232704565476499</v>
      </c>
      <c r="AX189" s="3">
        <v>198</v>
      </c>
      <c r="AY189" s="15">
        <f t="shared" ref="AY189" si="805">AX189/AX$177</f>
        <v>1.9602019602019603E-2</v>
      </c>
      <c r="AZ189" s="25">
        <f t="shared" si="197"/>
        <v>1.096363852621302</v>
      </c>
      <c r="BA189" s="3">
        <v>192</v>
      </c>
      <c r="BB189" s="15">
        <f t="shared" ref="BB189" si="806">BA189/BA$177</f>
        <v>1.369765285011058E-2</v>
      </c>
      <c r="BC189" s="25">
        <f t="shared" si="198"/>
        <v>0.76612572354886965</v>
      </c>
      <c r="BD189" s="3">
        <v>316</v>
      </c>
      <c r="BE189" s="15">
        <f t="shared" ref="BE189" si="807">BD189/BD$177</f>
        <v>2.5129224652087476E-2</v>
      </c>
      <c r="BF189" s="25">
        <f t="shared" si="199"/>
        <v>1.4055068871633134</v>
      </c>
      <c r="BG189" s="7">
        <v>263</v>
      </c>
      <c r="BH189" s="15">
        <f t="shared" ref="BH189" si="808">BG189/BG$177</f>
        <v>2.7441569282136896E-2</v>
      </c>
      <c r="BI189" s="25">
        <f t="shared" si="200"/>
        <v>1.5348390232727969</v>
      </c>
      <c r="BJ189" s="7">
        <f t="shared" si="201"/>
        <v>847</v>
      </c>
      <c r="BK189" s="15">
        <f t="shared" si="645"/>
        <v>1.6575018101407019E-2</v>
      </c>
      <c r="BL189" s="25">
        <f t="shared" si="202"/>
        <v>0.92706012298110985</v>
      </c>
      <c r="BM189" s="7">
        <f t="shared" si="203"/>
        <v>907</v>
      </c>
      <c r="BN189" s="15">
        <f t="shared" si="646"/>
        <v>2.1018724508713386E-2</v>
      </c>
      <c r="BO189" s="25">
        <f t="shared" si="204"/>
        <v>1.1756018128450674</v>
      </c>
      <c r="BP189" s="7">
        <f t="shared" si="205"/>
        <v>831</v>
      </c>
      <c r="BQ189" s="15">
        <f t="shared" si="647"/>
        <v>1.6125902351936661E-2</v>
      </c>
      <c r="BR189" s="25">
        <f t="shared" si="206"/>
        <v>0.90194055452034305</v>
      </c>
      <c r="BS189" s="7">
        <f t="shared" si="207"/>
        <v>771</v>
      </c>
      <c r="BT189" s="15">
        <f t="shared" si="648"/>
        <v>1.8392175572519084E-2</v>
      </c>
      <c r="BU189" s="25">
        <f t="shared" si="208"/>
        <v>1.0286958628842953</v>
      </c>
      <c r="BV189" s="15">
        <f t="shared" si="209"/>
        <v>1.1010362694300517E-2</v>
      </c>
      <c r="BW189" s="15">
        <f t="shared" si="210"/>
        <v>1.671372106154715E-2</v>
      </c>
      <c r="BX189" s="15">
        <f t="shared" si="211"/>
        <v>1.3515115589804387E-2</v>
      </c>
      <c r="BY189" s="15">
        <f t="shared" si="212"/>
        <v>2.7777777777777776E-2</v>
      </c>
      <c r="BZ189" s="15">
        <f t="shared" si="213"/>
        <v>1.3203214695752009E-2</v>
      </c>
      <c r="CA189" s="15">
        <f t="shared" si="180"/>
        <v>1.3882407839477369E-2</v>
      </c>
      <c r="CB189" s="15">
        <f t="shared" si="214"/>
        <v>2.4420964243230005E-2</v>
      </c>
      <c r="CC189" s="15">
        <f t="shared" si="215"/>
        <v>1.4208389715832206E-2</v>
      </c>
      <c r="CD189" s="15">
        <f t="shared" si="216"/>
        <v>1.4940440137290531E-2</v>
      </c>
      <c r="CE189" s="15">
        <f t="shared" si="217"/>
        <v>1.0999654098927707E-2</v>
      </c>
      <c r="CF189" s="15">
        <f t="shared" si="218"/>
        <v>1.5641392465426802E-2</v>
      </c>
      <c r="CG189" s="15">
        <f t="shared" si="219"/>
        <v>1.6759362254356692E-2</v>
      </c>
      <c r="CH189" s="15">
        <f t="shared" si="181"/>
        <v>2.2039671408535362E-2</v>
      </c>
      <c r="CI189" s="15">
        <f t="shared" si="220"/>
        <v>1.9602019602019603E-2</v>
      </c>
      <c r="CJ189" s="15">
        <f t="shared" si="221"/>
        <v>1.369765285011058E-2</v>
      </c>
      <c r="CK189" s="15">
        <f t="shared" si="222"/>
        <v>2.5129224652087476E-2</v>
      </c>
      <c r="CL189" s="15">
        <f t="shared" si="223"/>
        <v>2.7441569282136896E-2</v>
      </c>
    </row>
    <row r="190" spans="1:90" x14ac:dyDescent="0.3">
      <c r="A190" s="3">
        <v>190</v>
      </c>
      <c r="D190" s="6"/>
      <c r="E190" s="27"/>
      <c r="F190" s="7"/>
      <c r="I190" s="17"/>
      <c r="J190" s="17"/>
      <c r="K190" s="7"/>
      <c r="M190" s="25"/>
      <c r="P190" s="25"/>
      <c r="S190" s="25"/>
      <c r="V190" s="25"/>
      <c r="Y190" s="25"/>
      <c r="AB190" s="25"/>
      <c r="AE190" s="25"/>
      <c r="AH190" s="25"/>
      <c r="AK190" s="25"/>
      <c r="AN190" s="25"/>
      <c r="AQ190" s="25"/>
      <c r="AT190" s="25"/>
      <c r="AW190" s="25"/>
      <c r="AZ190" s="25"/>
      <c r="BC190" s="25"/>
      <c r="BF190" s="25"/>
      <c r="BG190" s="7"/>
      <c r="BI190" s="25"/>
      <c r="BJ190" s="25"/>
      <c r="BK190" s="25"/>
      <c r="BL190" s="25"/>
      <c r="BM190" s="25"/>
      <c r="BN190" s="25"/>
      <c r="BO190" s="25"/>
      <c r="BP190" s="25"/>
      <c r="BQ190" s="25"/>
      <c r="BR190" s="25"/>
      <c r="BS190" s="25"/>
      <c r="BT190" s="25"/>
      <c r="BU190" s="25"/>
      <c r="BV190" s="15"/>
      <c r="BW190" s="15"/>
      <c r="BX190" s="15"/>
      <c r="BY190" s="15"/>
      <c r="BZ190" s="15"/>
      <c r="CA190" s="15"/>
      <c r="CB190" s="15"/>
      <c r="CC190" s="15"/>
      <c r="CD190" s="15"/>
      <c r="CE190" s="15"/>
      <c r="CF190" s="15"/>
      <c r="CG190" s="15"/>
      <c r="CH190" s="15"/>
      <c r="CI190" s="15"/>
      <c r="CJ190" s="15"/>
      <c r="CK190" s="15"/>
      <c r="CL190" s="15"/>
    </row>
    <row r="191" spans="1:90" x14ac:dyDescent="0.3">
      <c r="A191" s="3">
        <v>191</v>
      </c>
      <c r="D191" s="6"/>
      <c r="E191" s="27"/>
      <c r="F191" s="7"/>
      <c r="I191" s="17"/>
      <c r="J191" s="17"/>
      <c r="K191" s="7"/>
      <c r="M191" s="25"/>
      <c r="P191" s="25"/>
      <c r="S191" s="25"/>
      <c r="V191" s="25"/>
      <c r="Y191" s="25"/>
      <c r="AB191" s="25"/>
      <c r="AE191" s="25"/>
      <c r="AH191" s="25"/>
      <c r="AK191" s="25"/>
      <c r="AN191" s="25"/>
      <c r="AQ191" s="25"/>
      <c r="AT191" s="25"/>
      <c r="AW191" s="25"/>
      <c r="AZ191" s="25"/>
      <c r="BC191" s="25"/>
      <c r="BF191" s="25"/>
      <c r="BG191" s="7"/>
      <c r="BI191" s="25"/>
      <c r="BJ191" s="25"/>
      <c r="BK191" s="25"/>
      <c r="BL191" s="25"/>
      <c r="BM191" s="25"/>
      <c r="BN191" s="25"/>
      <c r="BO191" s="25"/>
      <c r="BP191" s="25"/>
      <c r="BQ191" s="25"/>
      <c r="BR191" s="25"/>
      <c r="BS191" s="25"/>
      <c r="BT191" s="25"/>
      <c r="BU191" s="25"/>
      <c r="BV191" s="15"/>
      <c r="BW191" s="15"/>
      <c r="BX191" s="15"/>
      <c r="BY191" s="15"/>
      <c r="BZ191" s="15"/>
      <c r="CA191" s="15"/>
      <c r="CB191" s="15"/>
      <c r="CC191" s="15"/>
      <c r="CD191" s="15"/>
      <c r="CE191" s="15"/>
      <c r="CF191" s="15"/>
      <c r="CG191" s="15"/>
      <c r="CH191" s="15"/>
      <c r="CI191" s="15"/>
      <c r="CJ191" s="15"/>
      <c r="CK191" s="15"/>
      <c r="CL191" s="15"/>
    </row>
    <row r="192" spans="1:90" x14ac:dyDescent="0.3">
      <c r="A192" s="3">
        <v>192</v>
      </c>
      <c r="D192" s="6"/>
      <c r="E192" s="27"/>
      <c r="F192" s="7"/>
      <c r="I192" s="17"/>
      <c r="J192" s="17"/>
      <c r="K192" s="7"/>
      <c r="M192" s="25"/>
      <c r="P192" s="25"/>
      <c r="S192" s="25"/>
      <c r="V192" s="25"/>
      <c r="Y192" s="25"/>
      <c r="AB192" s="25"/>
      <c r="AE192" s="25"/>
      <c r="AH192" s="25"/>
      <c r="AK192" s="25"/>
      <c r="AN192" s="25"/>
      <c r="AQ192" s="25"/>
      <c r="AT192" s="25"/>
      <c r="AW192" s="25"/>
      <c r="AZ192" s="25"/>
      <c r="BC192" s="25"/>
      <c r="BF192" s="25"/>
      <c r="BG192" s="7"/>
      <c r="BI192" s="25"/>
      <c r="BJ192" s="25"/>
      <c r="BK192" s="25"/>
      <c r="BL192" s="25"/>
      <c r="BM192" s="25"/>
      <c r="BN192" s="25"/>
      <c r="BO192" s="25"/>
      <c r="BP192" s="25"/>
      <c r="BQ192" s="25"/>
      <c r="BR192" s="25"/>
      <c r="BS192" s="25"/>
      <c r="BT192" s="25"/>
      <c r="BU192" s="25"/>
      <c r="BV192" s="15"/>
      <c r="BW192" s="15"/>
      <c r="BX192" s="15"/>
      <c r="BY192" s="15"/>
      <c r="BZ192" s="15"/>
      <c r="CA192" s="15"/>
      <c r="CB192" s="15"/>
      <c r="CC192" s="15"/>
      <c r="CD192" s="15"/>
      <c r="CE192" s="15"/>
      <c r="CF192" s="15"/>
      <c r="CG192" s="15"/>
      <c r="CH192" s="15"/>
      <c r="CI192" s="15"/>
      <c r="CJ192" s="15"/>
      <c r="CK192" s="15"/>
      <c r="CL192" s="15"/>
    </row>
    <row r="193" spans="1:90" x14ac:dyDescent="0.3">
      <c r="A193" s="3">
        <v>193</v>
      </c>
      <c r="D193" s="6"/>
      <c r="E193" s="27"/>
      <c r="F193" s="7"/>
      <c r="I193" s="17"/>
      <c r="J193" s="17"/>
      <c r="K193" s="7"/>
      <c r="M193" s="25"/>
      <c r="P193" s="25"/>
      <c r="S193" s="25"/>
      <c r="V193" s="25"/>
      <c r="Y193" s="25"/>
      <c r="AB193" s="25"/>
      <c r="AE193" s="25"/>
      <c r="AH193" s="25"/>
      <c r="AK193" s="25"/>
      <c r="AN193" s="25"/>
      <c r="AQ193" s="25"/>
      <c r="AT193" s="25"/>
      <c r="AW193" s="25"/>
      <c r="AZ193" s="25"/>
      <c r="BC193" s="25"/>
      <c r="BF193" s="25"/>
      <c r="BG193" s="7"/>
      <c r="BI193" s="25"/>
      <c r="BJ193" s="25"/>
      <c r="BK193" s="25"/>
      <c r="BL193" s="25"/>
      <c r="BM193" s="25"/>
      <c r="BN193" s="25"/>
      <c r="BO193" s="25"/>
      <c r="BP193" s="25"/>
      <c r="BQ193" s="25"/>
      <c r="BR193" s="25"/>
      <c r="BS193" s="25"/>
      <c r="BT193" s="25"/>
      <c r="BU193" s="25"/>
      <c r="BV193" s="15"/>
      <c r="BW193" s="15"/>
      <c r="BX193" s="15"/>
      <c r="BY193" s="15"/>
      <c r="BZ193" s="15"/>
      <c r="CA193" s="15"/>
      <c r="CB193" s="15"/>
      <c r="CC193" s="15"/>
      <c r="CD193" s="15"/>
      <c r="CE193" s="15"/>
      <c r="CF193" s="15"/>
      <c r="CG193" s="15"/>
      <c r="CH193" s="15"/>
      <c r="CI193" s="15"/>
      <c r="CJ193" s="15"/>
      <c r="CK193" s="15"/>
      <c r="CL193" s="15"/>
    </row>
    <row r="194" spans="1:90" x14ac:dyDescent="0.3">
      <c r="A194" s="3">
        <v>194</v>
      </c>
      <c r="D194" s="6"/>
      <c r="E194" s="27"/>
      <c r="F194" s="7"/>
      <c r="I194" s="17"/>
      <c r="J194" s="17"/>
      <c r="K194" s="7"/>
      <c r="M194" s="25"/>
      <c r="P194" s="25"/>
      <c r="S194" s="25"/>
      <c r="V194" s="25"/>
      <c r="Y194" s="25"/>
      <c r="AB194" s="25"/>
      <c r="AE194" s="25"/>
      <c r="AH194" s="25"/>
      <c r="AK194" s="25"/>
      <c r="AN194" s="25"/>
      <c r="AQ194" s="25"/>
      <c r="AT194" s="25"/>
      <c r="AW194" s="25"/>
      <c r="AZ194" s="25"/>
      <c r="BC194" s="25"/>
      <c r="BF194" s="25"/>
      <c r="BG194" s="7"/>
      <c r="BI194" s="25"/>
      <c r="BJ194" s="25"/>
      <c r="BK194" s="25"/>
      <c r="BL194" s="25"/>
      <c r="BM194" s="25"/>
      <c r="BN194" s="25"/>
      <c r="BO194" s="25"/>
      <c r="BP194" s="25"/>
      <c r="BQ194" s="25"/>
      <c r="BR194" s="25"/>
      <c r="BS194" s="25"/>
      <c r="BT194" s="25"/>
      <c r="BU194" s="25"/>
      <c r="BV194" s="15"/>
      <c r="BW194" s="15"/>
      <c r="BX194" s="15"/>
      <c r="BY194" s="15"/>
      <c r="BZ194" s="15"/>
      <c r="CA194" s="15"/>
      <c r="CB194" s="15"/>
      <c r="CC194" s="15"/>
      <c r="CD194" s="15"/>
      <c r="CE194" s="15"/>
      <c r="CF194" s="15"/>
      <c r="CG194" s="15"/>
      <c r="CH194" s="15"/>
      <c r="CI194" s="15"/>
      <c r="CJ194" s="15"/>
      <c r="CK194" s="15"/>
      <c r="CL194" s="15"/>
    </row>
    <row r="195" spans="1:90" x14ac:dyDescent="0.3">
      <c r="A195" s="3">
        <v>195</v>
      </c>
      <c r="D195" s="6"/>
      <c r="E195" s="27"/>
      <c r="F195" s="7"/>
      <c r="I195" s="17"/>
      <c r="J195" s="17"/>
      <c r="K195" s="7"/>
      <c r="M195" s="25"/>
      <c r="P195" s="25"/>
      <c r="S195" s="25"/>
      <c r="V195" s="25"/>
      <c r="Y195" s="25"/>
      <c r="AB195" s="25"/>
      <c r="AE195" s="25"/>
      <c r="AH195" s="25"/>
      <c r="AK195" s="25"/>
      <c r="AN195" s="25"/>
      <c r="AQ195" s="25"/>
      <c r="AT195" s="25"/>
      <c r="AW195" s="25"/>
      <c r="AZ195" s="25"/>
      <c r="BC195" s="25"/>
      <c r="BF195" s="25"/>
      <c r="BG195" s="7"/>
      <c r="BI195" s="25"/>
      <c r="BJ195" s="25"/>
      <c r="BK195" s="25"/>
      <c r="BL195" s="25"/>
      <c r="BM195" s="25"/>
      <c r="BN195" s="25"/>
      <c r="BO195" s="25"/>
      <c r="BP195" s="25"/>
      <c r="BQ195" s="25"/>
      <c r="BR195" s="25"/>
      <c r="BS195" s="25"/>
      <c r="BT195" s="25"/>
      <c r="BU195" s="25"/>
      <c r="BV195" s="15"/>
      <c r="BW195" s="15"/>
      <c r="BX195" s="15"/>
      <c r="BY195" s="15"/>
      <c r="BZ195" s="15"/>
      <c r="CA195" s="15"/>
      <c r="CB195" s="15"/>
      <c r="CC195" s="15"/>
      <c r="CD195" s="15"/>
      <c r="CE195" s="15"/>
      <c r="CF195" s="15"/>
      <c r="CG195" s="15"/>
      <c r="CH195" s="15"/>
      <c r="CI195" s="15"/>
      <c r="CJ195" s="15"/>
      <c r="CK195" s="15"/>
      <c r="CL195" s="15"/>
    </row>
    <row r="196" spans="1:90" x14ac:dyDescent="0.3">
      <c r="A196" s="3">
        <v>196</v>
      </c>
      <c r="D196" s="6"/>
      <c r="E196" s="27"/>
      <c r="F196" s="7"/>
      <c r="I196" s="17"/>
      <c r="J196" s="17"/>
      <c r="K196" s="7"/>
      <c r="M196" s="25"/>
      <c r="P196" s="25"/>
      <c r="S196" s="25"/>
      <c r="V196" s="25"/>
      <c r="Y196" s="25"/>
      <c r="AB196" s="25"/>
      <c r="AE196" s="25"/>
      <c r="AH196" s="25"/>
      <c r="AK196" s="25"/>
      <c r="AN196" s="25"/>
      <c r="AQ196" s="25"/>
      <c r="AT196" s="25"/>
      <c r="AW196" s="25"/>
      <c r="AZ196" s="25"/>
      <c r="BC196" s="25"/>
      <c r="BF196" s="25"/>
      <c r="BG196" s="7"/>
      <c r="BI196" s="25"/>
      <c r="BJ196" s="25"/>
      <c r="BK196" s="25"/>
      <c r="BL196" s="25"/>
      <c r="BM196" s="25"/>
      <c r="BN196" s="25"/>
      <c r="BO196" s="25"/>
      <c r="BP196" s="25"/>
      <c r="BQ196" s="25"/>
      <c r="BR196" s="25"/>
      <c r="BS196" s="25"/>
      <c r="BT196" s="25"/>
      <c r="BU196" s="25"/>
      <c r="BV196" s="15"/>
      <c r="BW196" s="15"/>
      <c r="BX196" s="15"/>
      <c r="BY196" s="15"/>
      <c r="BZ196" s="15"/>
      <c r="CA196" s="15"/>
      <c r="CB196" s="15"/>
      <c r="CC196" s="15"/>
      <c r="CD196" s="15"/>
      <c r="CE196" s="15"/>
      <c r="CF196" s="15"/>
      <c r="CG196" s="15"/>
      <c r="CH196" s="15"/>
      <c r="CI196" s="15"/>
      <c r="CJ196" s="15"/>
      <c r="CK196" s="15"/>
      <c r="CL196" s="15"/>
    </row>
    <row r="197" spans="1:90" x14ac:dyDescent="0.3">
      <c r="A197" s="3">
        <v>197</v>
      </c>
      <c r="D197" s="6"/>
      <c r="E197" s="27"/>
      <c r="F197" s="7"/>
      <c r="I197" s="17"/>
      <c r="J197" s="17"/>
      <c r="K197" s="7"/>
      <c r="M197" s="25"/>
      <c r="P197" s="25"/>
      <c r="S197" s="25"/>
      <c r="V197" s="25"/>
      <c r="Y197" s="25"/>
      <c r="AB197" s="25"/>
      <c r="AE197" s="25"/>
      <c r="AH197" s="25"/>
      <c r="AK197" s="25"/>
      <c r="AN197" s="25"/>
      <c r="AQ197" s="25"/>
      <c r="AT197" s="25"/>
      <c r="AW197" s="25"/>
      <c r="AZ197" s="25"/>
      <c r="BC197" s="25"/>
      <c r="BF197" s="25"/>
      <c r="BG197" s="7"/>
      <c r="BI197" s="25"/>
      <c r="BJ197" s="25"/>
      <c r="BK197" s="25"/>
      <c r="BL197" s="25"/>
      <c r="BM197" s="25"/>
      <c r="BN197" s="25"/>
      <c r="BO197" s="25"/>
      <c r="BP197" s="25"/>
      <c r="BQ197" s="25"/>
      <c r="BR197" s="25"/>
      <c r="BS197" s="25"/>
      <c r="BT197" s="25"/>
      <c r="BU197" s="25"/>
      <c r="BV197" s="15"/>
      <c r="BW197" s="15"/>
      <c r="BX197" s="15"/>
      <c r="BY197" s="15"/>
      <c r="BZ197" s="15"/>
      <c r="CA197" s="15"/>
      <c r="CB197" s="15"/>
      <c r="CC197" s="15"/>
      <c r="CD197" s="15"/>
      <c r="CE197" s="15"/>
      <c r="CF197" s="15"/>
      <c r="CG197" s="15"/>
      <c r="CH197" s="15"/>
      <c r="CI197" s="15"/>
      <c r="CJ197" s="15"/>
      <c r="CK197" s="15"/>
      <c r="CL197" s="15"/>
    </row>
    <row r="198" spans="1:90" x14ac:dyDescent="0.3">
      <c r="A198" s="3">
        <v>198</v>
      </c>
      <c r="D198" s="6"/>
      <c r="E198" s="27"/>
      <c r="F198" s="7"/>
      <c r="I198" s="17"/>
      <c r="J198" s="17"/>
      <c r="K198" s="7"/>
      <c r="M198" s="25"/>
      <c r="P198" s="25"/>
      <c r="S198" s="25"/>
      <c r="V198" s="25"/>
      <c r="Y198" s="25"/>
      <c r="AB198" s="25"/>
      <c r="AE198" s="25"/>
      <c r="AH198" s="25"/>
      <c r="AK198" s="25"/>
      <c r="AN198" s="25"/>
      <c r="AQ198" s="25"/>
      <c r="AT198" s="25"/>
      <c r="AW198" s="25"/>
      <c r="AZ198" s="25"/>
      <c r="BC198" s="25"/>
      <c r="BF198" s="25"/>
      <c r="BG198" s="7"/>
      <c r="BI198" s="25"/>
      <c r="BJ198" s="25"/>
      <c r="BK198" s="25"/>
      <c r="BL198" s="25"/>
      <c r="BM198" s="25"/>
      <c r="BN198" s="25"/>
      <c r="BO198" s="25"/>
      <c r="BP198" s="25"/>
      <c r="BQ198" s="25"/>
      <c r="BR198" s="25"/>
      <c r="BS198" s="25"/>
      <c r="BT198" s="25"/>
      <c r="BU198" s="25"/>
      <c r="BV198" s="15"/>
      <c r="BW198" s="15"/>
      <c r="BX198" s="15"/>
      <c r="BY198" s="15"/>
      <c r="BZ198" s="15"/>
      <c r="CA198" s="15"/>
      <c r="CB198" s="15"/>
      <c r="CC198" s="15"/>
      <c r="CD198" s="15"/>
      <c r="CE198" s="15"/>
      <c r="CF198" s="15"/>
      <c r="CG198" s="15"/>
      <c r="CH198" s="15"/>
      <c r="CI198" s="15"/>
      <c r="CJ198" s="15"/>
      <c r="CK198" s="15"/>
      <c r="CL198" s="15"/>
    </row>
    <row r="199" spans="1:90" x14ac:dyDescent="0.3">
      <c r="A199" s="3">
        <v>199</v>
      </c>
      <c r="D199" s="6"/>
      <c r="E199" s="27"/>
      <c r="F199" s="7"/>
      <c r="I199" s="17"/>
      <c r="J199" s="17"/>
      <c r="K199" s="7"/>
      <c r="M199" s="25"/>
      <c r="P199" s="25"/>
      <c r="S199" s="25"/>
      <c r="V199" s="25"/>
      <c r="Y199" s="25"/>
      <c r="AB199" s="25"/>
      <c r="AE199" s="25"/>
      <c r="AH199" s="25"/>
      <c r="AK199" s="25"/>
      <c r="AN199" s="25"/>
      <c r="AQ199" s="25"/>
      <c r="AT199" s="25"/>
      <c r="AW199" s="25"/>
      <c r="AZ199" s="25"/>
      <c r="BC199" s="25"/>
      <c r="BF199" s="25"/>
      <c r="BG199" s="7"/>
      <c r="BI199" s="25"/>
      <c r="BJ199" s="25"/>
      <c r="BK199" s="25"/>
      <c r="BL199" s="25"/>
      <c r="BM199" s="25"/>
      <c r="BN199" s="25"/>
      <c r="BO199" s="25"/>
      <c r="BP199" s="25"/>
      <c r="BQ199" s="25"/>
      <c r="BR199" s="25"/>
      <c r="BS199" s="25"/>
      <c r="BT199" s="25"/>
      <c r="BU199" s="25"/>
      <c r="BV199" s="15"/>
      <c r="BW199" s="15"/>
      <c r="BX199" s="15"/>
      <c r="BY199" s="15"/>
      <c r="BZ199" s="15"/>
      <c r="CA199" s="15"/>
      <c r="CB199" s="15"/>
      <c r="CC199" s="15"/>
      <c r="CD199" s="15"/>
      <c r="CE199" s="15"/>
      <c r="CF199" s="15"/>
      <c r="CG199" s="15"/>
      <c r="CH199" s="15"/>
      <c r="CI199" s="15"/>
      <c r="CJ199" s="15"/>
      <c r="CK199" s="15"/>
      <c r="CL199" s="15"/>
    </row>
    <row r="200" spans="1:90" x14ac:dyDescent="0.3">
      <c r="A200" s="3">
        <v>200</v>
      </c>
      <c r="D200" s="6"/>
      <c r="E200" s="27"/>
      <c r="F200" s="7"/>
      <c r="I200" s="17"/>
      <c r="J200" s="17"/>
      <c r="K200" s="7"/>
      <c r="M200" s="25"/>
      <c r="P200" s="25"/>
      <c r="S200" s="25"/>
      <c r="V200" s="25"/>
      <c r="Y200" s="25"/>
      <c r="AB200" s="25"/>
      <c r="AE200" s="25"/>
      <c r="AH200" s="25"/>
      <c r="AK200" s="25"/>
      <c r="AN200" s="25"/>
      <c r="AQ200" s="25"/>
      <c r="AT200" s="25"/>
      <c r="AW200" s="25"/>
      <c r="AZ200" s="25"/>
      <c r="BC200" s="25"/>
      <c r="BF200" s="25"/>
      <c r="BG200" s="7"/>
      <c r="BI200" s="25"/>
      <c r="BJ200" s="25"/>
      <c r="BK200" s="25"/>
      <c r="BL200" s="25"/>
      <c r="BM200" s="25"/>
      <c r="BN200" s="25"/>
      <c r="BO200" s="25"/>
      <c r="BP200" s="25"/>
      <c r="BQ200" s="25"/>
      <c r="BR200" s="25"/>
      <c r="BS200" s="25"/>
      <c r="BT200" s="25"/>
      <c r="BU200" s="25"/>
      <c r="BV200" s="15"/>
      <c r="BW200" s="15"/>
      <c r="BX200" s="15"/>
      <c r="BY200" s="15"/>
      <c r="BZ200" s="15"/>
      <c r="CA200" s="15"/>
      <c r="CB200" s="15"/>
      <c r="CC200" s="15"/>
      <c r="CD200" s="15"/>
      <c r="CE200" s="15"/>
      <c r="CF200" s="15"/>
      <c r="CG200" s="15"/>
      <c r="CH200" s="15"/>
      <c r="CI200" s="15"/>
      <c r="CJ200" s="15"/>
      <c r="CK200" s="15"/>
      <c r="CL200" s="15"/>
    </row>
    <row r="201" spans="1:90" x14ac:dyDescent="0.3">
      <c r="A201" s="3">
        <v>201</v>
      </c>
      <c r="D201" s="6"/>
      <c r="E201" s="27"/>
      <c r="F201" s="7"/>
      <c r="I201" s="17"/>
      <c r="J201" s="17"/>
      <c r="K201" s="7"/>
      <c r="M201" s="25"/>
      <c r="P201" s="25"/>
      <c r="S201" s="25"/>
      <c r="V201" s="25"/>
      <c r="Y201" s="25"/>
      <c r="AB201" s="25"/>
      <c r="AE201" s="25"/>
      <c r="AH201" s="25"/>
      <c r="AK201" s="25"/>
      <c r="AN201" s="25"/>
      <c r="AQ201" s="25"/>
      <c r="AT201" s="25"/>
      <c r="AW201" s="25"/>
      <c r="AZ201" s="25"/>
      <c r="BC201" s="25"/>
      <c r="BF201" s="25"/>
      <c r="BG201" s="7"/>
      <c r="BI201" s="25"/>
      <c r="BJ201" s="25"/>
      <c r="BK201" s="25"/>
      <c r="BL201" s="25"/>
      <c r="BM201" s="25"/>
      <c r="BN201" s="25"/>
      <c r="BO201" s="25"/>
      <c r="BP201" s="25"/>
      <c r="BQ201" s="25"/>
      <c r="BR201" s="25"/>
      <c r="BS201" s="25"/>
      <c r="BT201" s="25"/>
      <c r="BU201" s="25"/>
      <c r="BV201" s="15"/>
      <c r="BW201" s="15"/>
      <c r="BX201" s="15"/>
      <c r="BY201" s="15"/>
      <c r="BZ201" s="15"/>
      <c r="CA201" s="15"/>
      <c r="CB201" s="15"/>
      <c r="CC201" s="15"/>
      <c r="CD201" s="15"/>
      <c r="CE201" s="15"/>
      <c r="CF201" s="15"/>
      <c r="CG201" s="15"/>
      <c r="CH201" s="15"/>
      <c r="CI201" s="15"/>
      <c r="CJ201" s="15"/>
      <c r="CK201" s="15"/>
      <c r="CL201" s="15"/>
    </row>
    <row r="202" spans="1:90" x14ac:dyDescent="0.3">
      <c r="A202" s="3">
        <v>202</v>
      </c>
      <c r="D202" s="6"/>
      <c r="E202" s="27"/>
      <c r="F202" s="7"/>
      <c r="I202" s="17"/>
      <c r="J202" s="17"/>
      <c r="K202" s="7"/>
      <c r="M202" s="25"/>
      <c r="P202" s="25"/>
      <c r="S202" s="25"/>
      <c r="V202" s="25"/>
      <c r="Y202" s="25"/>
      <c r="AB202" s="25"/>
      <c r="AE202" s="25"/>
      <c r="AH202" s="25"/>
      <c r="AK202" s="25"/>
      <c r="AN202" s="25"/>
      <c r="AQ202" s="25"/>
      <c r="AT202" s="25"/>
      <c r="AW202" s="25"/>
      <c r="AZ202" s="25"/>
      <c r="BC202" s="25"/>
      <c r="BF202" s="25"/>
      <c r="BG202" s="7"/>
      <c r="BI202" s="25"/>
      <c r="BJ202" s="25"/>
      <c r="BK202" s="25"/>
      <c r="BL202" s="25"/>
      <c r="BM202" s="25"/>
      <c r="BN202" s="25"/>
      <c r="BO202" s="25"/>
      <c r="BP202" s="25"/>
      <c r="BQ202" s="25"/>
      <c r="BR202" s="25"/>
      <c r="BS202" s="25"/>
      <c r="BT202" s="25"/>
      <c r="BU202" s="25"/>
      <c r="BV202" s="15"/>
      <c r="BW202" s="15"/>
      <c r="BX202" s="15"/>
      <c r="BY202" s="15"/>
      <c r="BZ202" s="15"/>
      <c r="CA202" s="15"/>
      <c r="CB202" s="15"/>
      <c r="CC202" s="15"/>
      <c r="CD202" s="15"/>
      <c r="CE202" s="15"/>
      <c r="CF202" s="15"/>
      <c r="CG202" s="15"/>
      <c r="CH202" s="15"/>
      <c r="CI202" s="15"/>
      <c r="CJ202" s="15"/>
      <c r="CK202" s="15"/>
      <c r="CL202" s="15"/>
    </row>
    <row r="203" spans="1:90" x14ac:dyDescent="0.3">
      <c r="A203" s="3">
        <v>203</v>
      </c>
      <c r="D203" s="6"/>
      <c r="E203" s="27"/>
      <c r="F203" s="7"/>
      <c r="I203" s="17"/>
      <c r="J203" s="17"/>
      <c r="K203" s="7"/>
      <c r="M203" s="25"/>
      <c r="P203" s="25"/>
      <c r="S203" s="25"/>
      <c r="V203" s="25"/>
      <c r="Y203" s="25"/>
      <c r="AB203" s="25"/>
      <c r="AE203" s="25"/>
      <c r="AH203" s="25"/>
      <c r="AK203" s="25"/>
      <c r="AN203" s="25"/>
      <c r="AQ203" s="25"/>
      <c r="AT203" s="25"/>
      <c r="AW203" s="25"/>
      <c r="AZ203" s="25"/>
      <c r="BC203" s="25"/>
      <c r="BF203" s="25"/>
      <c r="BG203" s="7"/>
      <c r="BI203" s="25"/>
      <c r="BJ203" s="25"/>
      <c r="BK203" s="25"/>
      <c r="BL203" s="25"/>
      <c r="BM203" s="25"/>
      <c r="BN203" s="25"/>
      <c r="BO203" s="25"/>
      <c r="BP203" s="25"/>
      <c r="BQ203" s="25"/>
      <c r="BR203" s="25"/>
      <c r="BS203" s="25"/>
      <c r="BT203" s="25"/>
      <c r="BU203" s="25"/>
      <c r="BV203" s="15"/>
      <c r="BW203" s="15"/>
      <c r="BX203" s="15"/>
      <c r="BY203" s="15"/>
      <c r="BZ203" s="15"/>
      <c r="CA203" s="15"/>
      <c r="CB203" s="15"/>
      <c r="CC203" s="15"/>
      <c r="CD203" s="15"/>
      <c r="CE203" s="15"/>
      <c r="CF203" s="15"/>
      <c r="CG203" s="15"/>
      <c r="CH203" s="15"/>
      <c r="CI203" s="15"/>
      <c r="CJ203" s="15"/>
      <c r="CK203" s="15"/>
      <c r="CL203" s="15"/>
    </row>
    <row r="204" spans="1:90" x14ac:dyDescent="0.3">
      <c r="A204" s="3">
        <v>204</v>
      </c>
      <c r="D204" s="6"/>
      <c r="E204" s="27"/>
      <c r="F204" s="7"/>
      <c r="I204" s="17"/>
      <c r="J204" s="17"/>
      <c r="K204" s="7"/>
      <c r="M204" s="25"/>
      <c r="P204" s="25"/>
      <c r="S204" s="25"/>
      <c r="V204" s="25"/>
      <c r="Y204" s="25"/>
      <c r="AB204" s="25"/>
      <c r="AE204" s="25"/>
      <c r="AH204" s="25"/>
      <c r="AK204" s="25"/>
      <c r="AN204" s="25"/>
      <c r="AQ204" s="25"/>
      <c r="AT204" s="25"/>
      <c r="AW204" s="25"/>
      <c r="AZ204" s="25"/>
      <c r="BC204" s="25"/>
      <c r="BF204" s="25"/>
      <c r="BG204" s="7"/>
      <c r="BI204" s="25"/>
      <c r="BJ204" s="25"/>
      <c r="BK204" s="25"/>
      <c r="BL204" s="25"/>
      <c r="BM204" s="25"/>
      <c r="BN204" s="25"/>
      <c r="BO204" s="25"/>
      <c r="BP204" s="25"/>
      <c r="BQ204" s="25"/>
      <c r="BR204" s="25"/>
      <c r="BS204" s="25"/>
      <c r="BT204" s="25"/>
      <c r="BU204" s="25"/>
      <c r="BV204" s="15"/>
      <c r="BW204" s="15"/>
      <c r="BX204" s="15"/>
      <c r="BY204" s="15"/>
      <c r="BZ204" s="15"/>
      <c r="CA204" s="15"/>
      <c r="CB204" s="15"/>
      <c r="CC204" s="15"/>
      <c r="CD204" s="15"/>
      <c r="CE204" s="15"/>
      <c r="CF204" s="15"/>
      <c r="CG204" s="15"/>
      <c r="CH204" s="15"/>
      <c r="CI204" s="15"/>
      <c r="CJ204" s="15"/>
      <c r="CK204" s="15"/>
      <c r="CL204" s="15"/>
    </row>
    <row r="205" spans="1:90" x14ac:dyDescent="0.3">
      <c r="A205" s="3">
        <v>205</v>
      </c>
      <c r="D205" s="6"/>
      <c r="E205" s="27"/>
      <c r="F205" s="7"/>
      <c r="I205" s="17"/>
      <c r="J205" s="17"/>
      <c r="K205" s="7"/>
      <c r="M205" s="25"/>
      <c r="P205" s="25"/>
      <c r="S205" s="25"/>
      <c r="V205" s="25"/>
      <c r="Y205" s="25"/>
      <c r="AB205" s="25"/>
      <c r="AE205" s="25"/>
      <c r="AH205" s="25"/>
      <c r="AK205" s="25"/>
      <c r="AN205" s="25"/>
      <c r="AQ205" s="25"/>
      <c r="AT205" s="25"/>
      <c r="AW205" s="25"/>
      <c r="AZ205" s="25"/>
      <c r="BC205" s="25"/>
      <c r="BF205" s="25"/>
      <c r="BG205" s="7"/>
      <c r="BI205" s="25"/>
      <c r="BJ205" s="25"/>
      <c r="BK205" s="25"/>
      <c r="BL205" s="25"/>
      <c r="BM205" s="25"/>
      <c r="BN205" s="25"/>
      <c r="BO205" s="25"/>
      <c r="BP205" s="25"/>
      <c r="BQ205" s="25"/>
      <c r="BR205" s="25"/>
      <c r="BS205" s="25"/>
      <c r="BT205" s="25"/>
      <c r="BU205" s="25"/>
      <c r="BV205" s="15"/>
      <c r="BW205" s="15"/>
      <c r="BX205" s="15"/>
      <c r="BY205" s="15"/>
      <c r="BZ205" s="15"/>
      <c r="CA205" s="15"/>
      <c r="CB205" s="15"/>
      <c r="CC205" s="15"/>
      <c r="CD205" s="15"/>
      <c r="CE205" s="15"/>
      <c r="CF205" s="15"/>
      <c r="CG205" s="15"/>
      <c r="CH205" s="15"/>
      <c r="CI205" s="15"/>
      <c r="CJ205" s="15"/>
      <c r="CK205" s="15"/>
      <c r="CL205" s="15"/>
    </row>
    <row r="206" spans="1:90" x14ac:dyDescent="0.3">
      <c r="A206" s="3">
        <v>206</v>
      </c>
      <c r="D206" s="6"/>
      <c r="E206" s="27"/>
      <c r="F206" s="7"/>
      <c r="I206" s="17"/>
      <c r="J206" s="17"/>
      <c r="K206" s="7"/>
      <c r="M206" s="25"/>
      <c r="P206" s="25"/>
      <c r="S206" s="25"/>
      <c r="V206" s="25"/>
      <c r="Y206" s="25"/>
      <c r="AB206" s="25"/>
      <c r="AE206" s="25"/>
      <c r="AH206" s="25"/>
      <c r="AK206" s="25"/>
      <c r="AN206" s="25"/>
      <c r="AQ206" s="25"/>
      <c r="AT206" s="25"/>
      <c r="AW206" s="25"/>
      <c r="AZ206" s="25"/>
      <c r="BC206" s="25"/>
      <c r="BF206" s="25"/>
      <c r="BG206" s="7"/>
      <c r="BI206" s="25"/>
      <c r="BJ206" s="25"/>
      <c r="BK206" s="25"/>
      <c r="BL206" s="25"/>
      <c r="BM206" s="25"/>
      <c r="BN206" s="25"/>
      <c r="BO206" s="25"/>
      <c r="BP206" s="25"/>
      <c r="BQ206" s="25"/>
      <c r="BR206" s="25"/>
      <c r="BS206" s="25"/>
      <c r="BT206" s="25"/>
      <c r="BU206" s="25"/>
      <c r="BV206" s="15"/>
      <c r="BW206" s="15"/>
      <c r="BX206" s="15"/>
      <c r="BY206" s="15"/>
      <c r="BZ206" s="15"/>
      <c r="CA206" s="15"/>
      <c r="CB206" s="15"/>
      <c r="CC206" s="15"/>
      <c r="CD206" s="15"/>
      <c r="CE206" s="15"/>
      <c r="CF206" s="15"/>
      <c r="CG206" s="15"/>
      <c r="CH206" s="15"/>
      <c r="CI206" s="15"/>
      <c r="CJ206" s="15"/>
      <c r="CK206" s="15"/>
      <c r="CL206" s="15"/>
    </row>
    <row r="207" spans="1:90" x14ac:dyDescent="0.3">
      <c r="A207" s="3">
        <v>207</v>
      </c>
      <c r="D207" s="6"/>
      <c r="E207" s="27"/>
      <c r="F207" s="7"/>
      <c r="I207" s="17"/>
      <c r="J207" s="17"/>
      <c r="K207" s="7"/>
      <c r="M207" s="25"/>
      <c r="P207" s="25"/>
      <c r="S207" s="25"/>
      <c r="V207" s="25"/>
      <c r="Y207" s="25"/>
      <c r="AB207" s="25"/>
      <c r="AE207" s="25"/>
      <c r="AH207" s="25"/>
      <c r="AK207" s="25"/>
      <c r="AN207" s="25"/>
      <c r="AQ207" s="25"/>
      <c r="AT207" s="25"/>
      <c r="AW207" s="25"/>
      <c r="AZ207" s="25"/>
      <c r="BC207" s="25"/>
      <c r="BF207" s="25"/>
      <c r="BG207" s="7"/>
      <c r="BI207" s="25"/>
      <c r="BJ207" s="25"/>
      <c r="BK207" s="25"/>
      <c r="BL207" s="25"/>
      <c r="BM207" s="25"/>
      <c r="BN207" s="25"/>
      <c r="BO207" s="25"/>
      <c r="BP207" s="25"/>
      <c r="BQ207" s="25"/>
      <c r="BR207" s="25"/>
      <c r="BS207" s="25"/>
      <c r="BT207" s="25"/>
      <c r="BU207" s="25"/>
      <c r="BV207" s="15"/>
      <c r="BW207" s="15"/>
      <c r="BX207" s="15"/>
      <c r="BY207" s="15"/>
      <c r="BZ207" s="15"/>
      <c r="CA207" s="15"/>
      <c r="CB207" s="15"/>
      <c r="CC207" s="15"/>
      <c r="CD207" s="15"/>
      <c r="CE207" s="15"/>
      <c r="CF207" s="15"/>
      <c r="CG207" s="15"/>
      <c r="CH207" s="15"/>
      <c r="CI207" s="15"/>
      <c r="CJ207" s="15"/>
      <c r="CK207" s="15"/>
      <c r="CL207" s="15"/>
    </row>
    <row r="208" spans="1:90" x14ac:dyDescent="0.3">
      <c r="A208" s="3">
        <v>208</v>
      </c>
      <c r="D208" s="6"/>
      <c r="E208" s="27"/>
      <c r="F208" s="7"/>
      <c r="I208" s="17"/>
      <c r="J208" s="17"/>
      <c r="K208" s="7"/>
      <c r="M208" s="25"/>
      <c r="P208" s="25"/>
      <c r="S208" s="25"/>
      <c r="V208" s="25"/>
      <c r="Y208" s="25"/>
      <c r="AB208" s="25"/>
      <c r="AE208" s="25"/>
      <c r="AH208" s="25"/>
      <c r="AK208" s="25"/>
      <c r="AN208" s="25"/>
      <c r="AQ208" s="25"/>
      <c r="AT208" s="25"/>
      <c r="AW208" s="25"/>
      <c r="AZ208" s="25"/>
      <c r="BC208" s="25"/>
      <c r="BF208" s="25"/>
      <c r="BG208" s="7"/>
      <c r="BI208" s="25"/>
      <c r="BJ208" s="25"/>
      <c r="BK208" s="25"/>
      <c r="BL208" s="25"/>
      <c r="BM208" s="25"/>
      <c r="BN208" s="25"/>
      <c r="BO208" s="25"/>
      <c r="BP208" s="25"/>
      <c r="BQ208" s="25"/>
      <c r="BR208" s="25"/>
      <c r="BS208" s="25"/>
      <c r="BT208" s="25"/>
      <c r="BU208" s="25"/>
      <c r="BV208" s="15"/>
      <c r="BW208" s="15"/>
      <c r="BX208" s="15"/>
      <c r="BY208" s="15"/>
      <c r="BZ208" s="15"/>
      <c r="CA208" s="15"/>
      <c r="CB208" s="15"/>
      <c r="CC208" s="15"/>
      <c r="CD208" s="15"/>
      <c r="CE208" s="15"/>
      <c r="CF208" s="15"/>
      <c r="CG208" s="15"/>
      <c r="CH208" s="15"/>
      <c r="CI208" s="15"/>
      <c r="CJ208" s="15"/>
      <c r="CK208" s="15"/>
      <c r="CL208" s="15"/>
    </row>
    <row r="209" spans="1:90" x14ac:dyDescent="0.3">
      <c r="A209" s="3">
        <v>209</v>
      </c>
      <c r="D209" s="6"/>
      <c r="E209" s="27"/>
      <c r="F209" s="7"/>
      <c r="I209" s="17"/>
      <c r="J209" s="17"/>
      <c r="K209" s="7"/>
      <c r="M209" s="25"/>
      <c r="P209" s="25"/>
      <c r="S209" s="25"/>
      <c r="V209" s="25"/>
      <c r="Y209" s="25"/>
      <c r="AB209" s="25"/>
      <c r="AE209" s="25"/>
      <c r="AH209" s="25"/>
      <c r="AK209" s="25"/>
      <c r="AN209" s="25"/>
      <c r="AQ209" s="25"/>
      <c r="AT209" s="25"/>
      <c r="AW209" s="25"/>
      <c r="AZ209" s="25"/>
      <c r="BC209" s="25"/>
      <c r="BF209" s="25"/>
      <c r="BG209" s="7"/>
      <c r="BI209" s="25"/>
      <c r="BJ209" s="25"/>
      <c r="BK209" s="25"/>
      <c r="BL209" s="25"/>
      <c r="BM209" s="25"/>
      <c r="BN209" s="25"/>
      <c r="BO209" s="25"/>
      <c r="BP209" s="25"/>
      <c r="BQ209" s="25"/>
      <c r="BR209" s="25"/>
      <c r="BS209" s="25"/>
      <c r="BT209" s="25"/>
      <c r="BU209" s="25"/>
      <c r="BV209" s="15"/>
      <c r="BW209" s="15"/>
      <c r="BX209" s="15"/>
      <c r="BY209" s="15"/>
      <c r="BZ209" s="15"/>
      <c r="CA209" s="15"/>
      <c r="CB209" s="15"/>
      <c r="CC209" s="15"/>
      <c r="CD209" s="15"/>
      <c r="CE209" s="15"/>
      <c r="CF209" s="15"/>
      <c r="CG209" s="15"/>
      <c r="CH209" s="15"/>
      <c r="CI209" s="15"/>
      <c r="CJ209" s="15"/>
      <c r="CK209" s="15"/>
      <c r="CL209" s="15"/>
    </row>
    <row r="210" spans="1:90" x14ac:dyDescent="0.3">
      <c r="A210" s="3">
        <v>210</v>
      </c>
      <c r="B210" s="4" t="s">
        <v>4</v>
      </c>
      <c r="D210" s="6"/>
      <c r="E210" s="27"/>
      <c r="F210" s="7"/>
      <c r="I210" s="17"/>
      <c r="J210" s="17"/>
      <c r="M210" s="25"/>
      <c r="P210" s="25"/>
      <c r="S210" s="25"/>
      <c r="V210" s="25"/>
      <c r="Y210" s="25"/>
      <c r="AB210" s="25"/>
      <c r="AE210" s="25"/>
      <c r="AH210" s="25"/>
      <c r="AK210" s="25"/>
      <c r="AN210" s="25"/>
      <c r="AQ210" s="25"/>
      <c r="AT210" s="25"/>
      <c r="AW210" s="25"/>
      <c r="AZ210" s="25"/>
      <c r="BC210" s="25"/>
      <c r="BF210" s="25"/>
      <c r="BI210" s="25"/>
      <c r="BJ210" s="25"/>
      <c r="BK210" s="25"/>
      <c r="BL210" s="25"/>
      <c r="BM210" s="25"/>
      <c r="BN210" s="25"/>
      <c r="BO210" s="25"/>
      <c r="BP210" s="25"/>
      <c r="BQ210" s="25"/>
      <c r="BR210" s="25"/>
      <c r="BS210" s="25"/>
      <c r="BT210" s="25"/>
      <c r="BU210" s="25"/>
      <c r="BV210" s="15"/>
      <c r="BW210" s="15"/>
      <c r="BX210" s="15"/>
      <c r="BY210" s="15"/>
      <c r="BZ210" s="15"/>
      <c r="CA210" s="15"/>
      <c r="CB210" s="15"/>
      <c r="CC210" s="15"/>
      <c r="CD210" s="15"/>
      <c r="CE210" s="15"/>
      <c r="CF210" s="15"/>
      <c r="CG210" s="15"/>
      <c r="CH210" s="15"/>
      <c r="CI210" s="15"/>
      <c r="CJ210" s="15"/>
      <c r="CK210" s="15"/>
      <c r="CL210" s="15"/>
    </row>
    <row r="211" spans="1:90" x14ac:dyDescent="0.3">
      <c r="A211" s="3">
        <v>211</v>
      </c>
      <c r="B211" s="3" t="s">
        <v>89</v>
      </c>
      <c r="C211" s="3" t="s">
        <v>14</v>
      </c>
      <c r="D211" s="6">
        <v>40603</v>
      </c>
      <c r="E211" s="27"/>
      <c r="F211" s="7">
        <v>274520</v>
      </c>
      <c r="G211" s="15">
        <f>F211/F$2</f>
        <v>0.5759652222077688</v>
      </c>
      <c r="I211" s="17">
        <f t="shared" si="182"/>
        <v>0.66252012293282603</v>
      </c>
      <c r="J211" s="17">
        <f t="shared" si="183"/>
        <v>0.50624698375248001</v>
      </c>
      <c r="K211" s="3">
        <v>14873</v>
      </c>
      <c r="L211" s="15">
        <f>K211/K$2</f>
        <v>0.59453949472337708</v>
      </c>
      <c r="M211" s="25">
        <f t="shared" si="184"/>
        <v>1.0322489480257333</v>
      </c>
      <c r="N211" s="3">
        <v>13954</v>
      </c>
      <c r="O211" s="15">
        <f>N211/N$2</f>
        <v>0.5884039637360321</v>
      </c>
      <c r="P211" s="25">
        <f t="shared" si="185"/>
        <v>1.0215963413217617</v>
      </c>
      <c r="Q211" s="3">
        <v>12531</v>
      </c>
      <c r="R211" s="15">
        <f>Q211/Q$2</f>
        <v>0.56392601593087621</v>
      </c>
      <c r="S211" s="25">
        <f t="shared" si="186"/>
        <v>0.97909733815048006</v>
      </c>
      <c r="T211" s="3">
        <v>17871</v>
      </c>
      <c r="U211" s="15">
        <f>T211/T$2</f>
        <v>0.53810484478034382</v>
      </c>
      <c r="V211" s="25">
        <f t="shared" si="187"/>
        <v>0.93426620919523584</v>
      </c>
      <c r="W211" s="3">
        <v>19151</v>
      </c>
      <c r="X211" s="15">
        <f>W211/W$2</f>
        <v>0.6155502699922859</v>
      </c>
      <c r="Y211" s="25">
        <f t="shared" si="188"/>
        <v>1.068728190970943</v>
      </c>
      <c r="Z211" s="3">
        <v>13683</v>
      </c>
      <c r="AA211" s="15">
        <f>Z211/Z$2</f>
        <v>0.59576784081508249</v>
      </c>
      <c r="AB211" s="25">
        <f t="shared" si="189"/>
        <v>1.0343816220906654</v>
      </c>
      <c r="AC211" s="3">
        <v>18882</v>
      </c>
      <c r="AD211" s="15">
        <f>AC211/AC$2</f>
        <v>0.50624698375248001</v>
      </c>
      <c r="AE211" s="25">
        <f t="shared" si="190"/>
        <v>0.87895408304680722</v>
      </c>
      <c r="AF211" s="3">
        <v>14959</v>
      </c>
      <c r="AG211" s="15">
        <f>AF211/AF$2</f>
        <v>0.61717138377753944</v>
      </c>
      <c r="AH211" s="25">
        <f t="shared" si="191"/>
        <v>1.0715427945663467</v>
      </c>
      <c r="AI211" s="3">
        <v>14504</v>
      </c>
      <c r="AJ211" s="15">
        <f>AI211/AI$2</f>
        <v>0.6044844544469451</v>
      </c>
      <c r="AK211" s="25">
        <f t="shared" si="192"/>
        <v>1.0495155456259275</v>
      </c>
      <c r="AL211" s="3">
        <v>22635</v>
      </c>
      <c r="AM211" s="15">
        <f>AL211/AL$2</f>
        <v>0.66252012293282603</v>
      </c>
      <c r="AN211" s="25">
        <f t="shared" si="193"/>
        <v>1.1502779983716345</v>
      </c>
      <c r="AO211" s="3">
        <v>15185</v>
      </c>
      <c r="AP211" s="15">
        <f>AO211/AO$2</f>
        <v>0.62877846790890268</v>
      </c>
      <c r="AQ211" s="25">
        <f t="shared" si="194"/>
        <v>1.0916951990585335</v>
      </c>
      <c r="AR211" s="3">
        <v>18311</v>
      </c>
      <c r="AS211" s="15">
        <f>AR211/AR$2</f>
        <v>0.57460696017824087</v>
      </c>
      <c r="AT211" s="25">
        <f t="shared" si="195"/>
        <v>0.99764176381288872</v>
      </c>
      <c r="AU211" s="3">
        <v>13572</v>
      </c>
      <c r="AV211" s="15">
        <f>AU211/AU$2</f>
        <v>0.54438249568809916</v>
      </c>
      <c r="AW211" s="25">
        <f t="shared" si="196"/>
        <v>0.94516556677049368</v>
      </c>
      <c r="AX211" s="3">
        <v>13460</v>
      </c>
      <c r="AY211" s="15">
        <f>AX211/AX$2</f>
        <v>0.52279965819933194</v>
      </c>
      <c r="AZ211" s="25">
        <f t="shared" si="197"/>
        <v>0.90769310028017913</v>
      </c>
      <c r="BA211" s="3">
        <v>20518</v>
      </c>
      <c r="BB211" s="15">
        <f>BA211/BA$2</f>
        <v>0.61758420371429434</v>
      </c>
      <c r="BC211" s="25">
        <f t="shared" si="198"/>
        <v>1.0722595391211178</v>
      </c>
      <c r="BD211" s="3">
        <v>17206</v>
      </c>
      <c r="BE211" s="15">
        <f>BD211/BD$2</f>
        <v>0.5152731193100144</v>
      </c>
      <c r="BF211" s="25">
        <f t="shared" si="199"/>
        <v>0.89462540348337072</v>
      </c>
      <c r="BG211" s="3">
        <v>13225</v>
      </c>
      <c r="BH211" s="15">
        <f>BG211/BG$2</f>
        <v>0.52107959022852635</v>
      </c>
      <c r="BI211" s="25">
        <f t="shared" si="200"/>
        <v>0.90470669085043565</v>
      </c>
      <c r="BJ211" s="7">
        <f t="shared" ref="BJ211" si="809">K211+T211+W211+Z211+Q211</f>
        <v>78109</v>
      </c>
      <c r="BK211" s="15">
        <f>BJ211/BJ$2</f>
        <v>0.58061950389141215</v>
      </c>
      <c r="BL211" s="25">
        <f t="shared" ref="BL211" si="810">BK211/$G211</f>
        <v>1.0080808380509552</v>
      </c>
      <c r="BM211" s="7">
        <f t="shared" ref="BM211" si="811">BG211+AU211+AR211+AX211</f>
        <v>58568</v>
      </c>
      <c r="BN211" s="15">
        <f>BM211/BM$2</f>
        <v>0.54267818094214448</v>
      </c>
      <c r="BO211" s="25">
        <f t="shared" ref="BO211" si="812">BN211/$G211</f>
        <v>0.94220650834085151</v>
      </c>
      <c r="BP211" s="7">
        <f t="shared" ref="BP211" si="813">BA211+AO211+AL211+BD211</f>
        <v>75544</v>
      </c>
      <c r="BQ211" s="15">
        <f>BP211/BP$2</f>
        <v>0.60469062675098051</v>
      </c>
      <c r="BR211" s="25">
        <f t="shared" ref="BR211" si="814">BQ211/$G211</f>
        <v>1.0498735052666939</v>
      </c>
      <c r="BS211" s="7">
        <f t="shared" ref="BS211" si="815">AI211+AF211+AC211+N211</f>
        <v>62299</v>
      </c>
      <c r="BT211" s="15">
        <f>BS211/BS$2</f>
        <v>0.57026866218133554</v>
      </c>
      <c r="BU211" s="25">
        <f t="shared" ref="BU211" si="816">BT211/$G211</f>
        <v>0.99010954167580223</v>
      </c>
      <c r="BV211" s="15">
        <f t="shared" si="209"/>
        <v>0.59453949472337708</v>
      </c>
      <c r="BW211" s="15">
        <f t="shared" si="210"/>
        <v>0.5884039637360321</v>
      </c>
      <c r="BX211" s="15">
        <f t="shared" si="211"/>
        <v>0.56392601593087621</v>
      </c>
      <c r="BY211" s="15">
        <f t="shared" si="212"/>
        <v>0.53810484478034382</v>
      </c>
      <c r="BZ211" s="15">
        <f t="shared" si="213"/>
        <v>0.6155502699922859</v>
      </c>
      <c r="CA211" s="15">
        <f t="shared" ref="CA211:CA215" si="817">AA211</f>
        <v>0.59576784081508249</v>
      </c>
      <c r="CB211" s="15">
        <f t="shared" si="214"/>
        <v>0.50624698375248001</v>
      </c>
      <c r="CC211" s="15">
        <f t="shared" si="215"/>
        <v>0.61717138377753944</v>
      </c>
      <c r="CD211" s="15">
        <f t="shared" si="216"/>
        <v>0.6044844544469451</v>
      </c>
      <c r="CE211" s="15">
        <f t="shared" si="217"/>
        <v>0.66252012293282603</v>
      </c>
      <c r="CF211" s="15">
        <f t="shared" si="218"/>
        <v>0.62877846790890268</v>
      </c>
      <c r="CG211" s="15">
        <f t="shared" si="219"/>
        <v>0.57460696017824087</v>
      </c>
      <c r="CH211" s="15">
        <f t="shared" ref="CH211:CH215" si="818">AV211</f>
        <v>0.54438249568809916</v>
      </c>
      <c r="CI211" s="15">
        <f t="shared" si="220"/>
        <v>0.52279965819933194</v>
      </c>
      <c r="CJ211" s="15">
        <f t="shared" si="221"/>
        <v>0.61758420371429434</v>
      </c>
      <c r="CK211" s="15">
        <f t="shared" si="222"/>
        <v>0.5152731193100144</v>
      </c>
      <c r="CL211" s="15">
        <f t="shared" si="223"/>
        <v>0.52107959022852635</v>
      </c>
    </row>
    <row r="212" spans="1:90" x14ac:dyDescent="0.3">
      <c r="A212" s="3">
        <v>212</v>
      </c>
      <c r="B212" s="3" t="s">
        <v>90</v>
      </c>
      <c r="C212" s="3" t="s">
        <v>14</v>
      </c>
      <c r="D212" s="6">
        <v>40603</v>
      </c>
      <c r="E212" s="27"/>
      <c r="F212" s="7">
        <v>135937</v>
      </c>
      <c r="G212" s="15">
        <f t="shared" ref="G212:L215" si="819">F212/F$2</f>
        <v>0.28520684981515904</v>
      </c>
      <c r="I212" s="17">
        <f t="shared" si="182"/>
        <v>0.31106225534881227</v>
      </c>
      <c r="J212" s="17">
        <f t="shared" si="183"/>
        <v>0.24721205912483535</v>
      </c>
      <c r="K212" s="3">
        <v>7121</v>
      </c>
      <c r="L212" s="15">
        <f t="shared" si="819"/>
        <v>0.28465781899584264</v>
      </c>
      <c r="M212" s="25">
        <f t="shared" si="184"/>
        <v>0.99807497323548777</v>
      </c>
      <c r="N212" s="3">
        <v>6907</v>
      </c>
      <c r="O212" s="15">
        <f t="shared" ref="O212" si="820">N212/N$2</f>
        <v>0.29125026354627875</v>
      </c>
      <c r="P212" s="25">
        <f t="shared" si="185"/>
        <v>1.0211895812987537</v>
      </c>
      <c r="Q212" s="3">
        <v>6582</v>
      </c>
      <c r="R212" s="15">
        <f t="shared" ref="R212" si="821">Q212/Q$2</f>
        <v>0.29620629134602405</v>
      </c>
      <c r="S212" s="25">
        <f t="shared" si="186"/>
        <v>1.0385665405231106</v>
      </c>
      <c r="T212" s="3">
        <v>9745</v>
      </c>
      <c r="U212" s="15">
        <f t="shared" ref="U212" si="822">T212/T$2</f>
        <v>0.29342687663725875</v>
      </c>
      <c r="V212" s="25">
        <f t="shared" si="187"/>
        <v>1.0288212812119593</v>
      </c>
      <c r="W212" s="3">
        <v>8231</v>
      </c>
      <c r="X212" s="15">
        <f t="shared" ref="X212" si="823">W212/W$2</f>
        <v>0.26456029827719207</v>
      </c>
      <c r="Y212" s="25">
        <f t="shared" si="188"/>
        <v>0.92760850045730714</v>
      </c>
      <c r="Z212" s="3">
        <v>6453</v>
      </c>
      <c r="AA212" s="15">
        <f t="shared" ref="AA212" si="824">Z212/Z$2</f>
        <v>0.28096834588757785</v>
      </c>
      <c r="AB212" s="25">
        <f t="shared" si="189"/>
        <v>0.98513884245652539</v>
      </c>
      <c r="AC212" s="3">
        <v>11602</v>
      </c>
      <c r="AD212" s="15">
        <f t="shared" ref="AD212" si="825">AC212/AC$2</f>
        <v>0.31106225534881227</v>
      </c>
      <c r="AE212" s="25">
        <f t="shared" si="190"/>
        <v>1.0906549248393227</v>
      </c>
      <c r="AF212" s="3">
        <v>6481</v>
      </c>
      <c r="AG212" s="15">
        <f t="shared" ref="AG212" si="826">AF212/AF$2</f>
        <v>0.26739004868388483</v>
      </c>
      <c r="AH212" s="25">
        <f t="shared" si="191"/>
        <v>0.93753024815911268</v>
      </c>
      <c r="AI212" s="3">
        <v>6709</v>
      </c>
      <c r="AJ212" s="15">
        <f t="shared" ref="AJ212" si="827">AI212/AI$2</f>
        <v>0.27961156955905642</v>
      </c>
      <c r="AK212" s="25">
        <f t="shared" si="192"/>
        <v>0.98038167645787999</v>
      </c>
      <c r="AL212" s="3">
        <v>8446</v>
      </c>
      <c r="AM212" s="15">
        <f t="shared" ref="AM212" si="828">AL212/AL$2</f>
        <v>0.24721205912483535</v>
      </c>
      <c r="AN212" s="25">
        <f t="shared" si="193"/>
        <v>0.86678163334804936</v>
      </c>
      <c r="AO212" s="3">
        <v>6536</v>
      </c>
      <c r="AP212" s="15">
        <f t="shared" ref="AP212" si="829">AO212/AO$2</f>
        <v>0.27064182194616976</v>
      </c>
      <c r="AQ212" s="25">
        <f t="shared" si="194"/>
        <v>0.94893170385483805</v>
      </c>
      <c r="AR212" s="3">
        <v>9490</v>
      </c>
      <c r="AS212" s="15">
        <f t="shared" ref="AS212" si="830">AR212/AR$2</f>
        <v>0.29780023221514418</v>
      </c>
      <c r="AT212" s="25">
        <f t="shared" si="195"/>
        <v>1.044155259272864</v>
      </c>
      <c r="AU212" s="3">
        <v>7439</v>
      </c>
      <c r="AV212" s="15">
        <f t="shared" ref="AV212" si="831">AU212/AU$2</f>
        <v>0.2983835385664434</v>
      </c>
      <c r="AW212" s="25">
        <f t="shared" si="196"/>
        <v>1.0462004638381726</v>
      </c>
      <c r="AX212" s="3">
        <v>7959</v>
      </c>
      <c r="AY212" s="15">
        <f t="shared" ref="AY212" si="832">AX212/AX$2</f>
        <v>0.30913539967373571</v>
      </c>
      <c r="AZ212" s="25">
        <f t="shared" si="197"/>
        <v>1.083898931158507</v>
      </c>
      <c r="BA212" s="3">
        <v>8766</v>
      </c>
      <c r="BB212" s="15">
        <f t="shared" ref="BB212" si="833">BA212/BA$2</f>
        <v>0.26385335460373838</v>
      </c>
      <c r="BC212" s="25">
        <f t="shared" si="198"/>
        <v>0.92512979535638873</v>
      </c>
      <c r="BD212" s="3">
        <v>10047</v>
      </c>
      <c r="BE212" s="15">
        <f t="shared" ref="BE212" si="834">BD212/BD$2</f>
        <v>0.30088045040728317</v>
      </c>
      <c r="BF212" s="25">
        <f t="shared" si="199"/>
        <v>1.0549552039240366</v>
      </c>
      <c r="BG212" s="3">
        <v>7423</v>
      </c>
      <c r="BH212" s="15">
        <f t="shared" ref="BH212" si="835">BG212/BG$2</f>
        <v>0.29247438928289993</v>
      </c>
      <c r="BI212" s="25">
        <f t="shared" si="200"/>
        <v>1.0254816441907022</v>
      </c>
      <c r="BJ212" s="7">
        <f t="shared" ref="BJ212:BJ215" si="836">K212+T212+W212+Z212+Q212</f>
        <v>38132</v>
      </c>
      <c r="BK212" s="15">
        <f t="shared" ref="BK212:BK219" si="837">BJ212/BJ$2</f>
        <v>0.28345239245653286</v>
      </c>
      <c r="BL212" s="25">
        <f t="shared" ref="BL212:BL215" si="838">BK212/$G212</f>
        <v>0.99384847397682341</v>
      </c>
      <c r="BM212" s="7">
        <f t="shared" ref="BM212:BM215" si="839">BG212+AU212+AR212+AX212</f>
        <v>32311</v>
      </c>
      <c r="BN212" s="15">
        <f t="shared" ref="BN212:BN219" si="840">BM212/BM$2</f>
        <v>0.29938660538897743</v>
      </c>
      <c r="BO212" s="25">
        <f t="shared" ref="BO212:BO215" si="841">BN212/$G212</f>
        <v>1.0497174439639447</v>
      </c>
      <c r="BP212" s="7">
        <f t="shared" ref="BP212:BP215" si="842">BA212+AO212+AL212+BD212</f>
        <v>33795</v>
      </c>
      <c r="BQ212" s="15">
        <f t="shared" ref="BQ212:BQ219" si="843">BP212/BP$2</f>
        <v>0.27051148643240214</v>
      </c>
      <c r="BR212" s="25">
        <f t="shared" ref="BR212:BR215" si="844">BQ212/$G212</f>
        <v>0.94847471793794269</v>
      </c>
      <c r="BS212" s="7">
        <f t="shared" ref="BS212:BS215" si="845">AI212+AF212+AC212+N212</f>
        <v>31699</v>
      </c>
      <c r="BT212" s="15">
        <f t="shared" ref="BT212:BT219" si="846">BS212/BS$2</f>
        <v>0.29016430957938577</v>
      </c>
      <c r="BU212" s="25">
        <f t="shared" ref="BU212:BU215" si="847">BT212/$G212</f>
        <v>1.0173819800170987</v>
      </c>
      <c r="BV212" s="15">
        <f t="shared" si="209"/>
        <v>0.28465781899584264</v>
      </c>
      <c r="BW212" s="15">
        <f t="shared" si="210"/>
        <v>0.29125026354627875</v>
      </c>
      <c r="BX212" s="15">
        <f t="shared" si="211"/>
        <v>0.29620629134602405</v>
      </c>
      <c r="BY212" s="15">
        <f t="shared" si="212"/>
        <v>0.29342687663725875</v>
      </c>
      <c r="BZ212" s="15">
        <f t="shared" si="213"/>
        <v>0.26456029827719207</v>
      </c>
      <c r="CA212" s="15">
        <f t="shared" si="817"/>
        <v>0.28096834588757785</v>
      </c>
      <c r="CB212" s="15">
        <f t="shared" si="214"/>
        <v>0.31106225534881227</v>
      </c>
      <c r="CC212" s="15">
        <f t="shared" si="215"/>
        <v>0.26739004868388483</v>
      </c>
      <c r="CD212" s="15">
        <f t="shared" si="216"/>
        <v>0.27961156955905642</v>
      </c>
      <c r="CE212" s="15">
        <f t="shared" si="217"/>
        <v>0.24721205912483535</v>
      </c>
      <c r="CF212" s="15">
        <f t="shared" si="218"/>
        <v>0.27064182194616976</v>
      </c>
      <c r="CG212" s="15">
        <f t="shared" si="219"/>
        <v>0.29780023221514418</v>
      </c>
      <c r="CH212" s="15">
        <f t="shared" si="818"/>
        <v>0.2983835385664434</v>
      </c>
      <c r="CI212" s="15">
        <f t="shared" si="220"/>
        <v>0.30913539967373571</v>
      </c>
      <c r="CJ212" s="15">
        <f t="shared" si="221"/>
        <v>0.26385335460373838</v>
      </c>
      <c r="CK212" s="15">
        <f t="shared" si="222"/>
        <v>0.30088045040728317</v>
      </c>
      <c r="CL212" s="15">
        <f t="shared" si="223"/>
        <v>0.29247438928289993</v>
      </c>
    </row>
    <row r="213" spans="1:90" x14ac:dyDescent="0.3">
      <c r="A213" s="3">
        <v>213</v>
      </c>
      <c r="B213" s="3" t="s">
        <v>91</v>
      </c>
      <c r="C213" s="3" t="s">
        <v>14</v>
      </c>
      <c r="D213" s="6">
        <v>40603</v>
      </c>
      <c r="E213" s="27"/>
      <c r="F213" s="7">
        <v>46505</v>
      </c>
      <c r="G213" s="15">
        <f t="shared" si="819"/>
        <v>9.7571261324392713E-2</v>
      </c>
      <c r="I213" s="17">
        <f t="shared" si="182"/>
        <v>0.12476042165788213</v>
      </c>
      <c r="J213" s="17">
        <f t="shared" si="183"/>
        <v>6.6412995755890533E-2</v>
      </c>
      <c r="K213" s="3">
        <v>2287</v>
      </c>
      <c r="L213" s="15">
        <f t="shared" si="819"/>
        <v>9.1421490246242409E-2</v>
      </c>
      <c r="M213" s="25">
        <f t="shared" si="184"/>
        <v>0.9369714914548013</v>
      </c>
      <c r="N213" s="3">
        <v>2104</v>
      </c>
      <c r="O213" s="15">
        <f t="shared" ref="O213" si="848">N213/N$2</f>
        <v>8.87202192705039E-2</v>
      </c>
      <c r="P213" s="25">
        <f t="shared" si="185"/>
        <v>0.90928638275504114</v>
      </c>
      <c r="Q213" s="3">
        <v>2241</v>
      </c>
      <c r="R213" s="15">
        <f t="shared" ref="R213" si="849">Q213/Q$2</f>
        <v>0.10085054678007291</v>
      </c>
      <c r="S213" s="25">
        <f t="shared" si="186"/>
        <v>1.0336091325577685</v>
      </c>
      <c r="T213" s="3">
        <v>3850</v>
      </c>
      <c r="U213" s="15">
        <f t="shared" ref="U213" si="850">T213/T$2</f>
        <v>0.11592544638824485</v>
      </c>
      <c r="V213" s="25">
        <f t="shared" si="187"/>
        <v>1.1881105646757035</v>
      </c>
      <c r="W213" s="3">
        <v>2777</v>
      </c>
      <c r="X213" s="15">
        <f t="shared" ref="X213" si="851">W213/W$2</f>
        <v>8.9258164052455638E-2</v>
      </c>
      <c r="Y213" s="25">
        <f t="shared" si="188"/>
        <v>0.9147997355051225</v>
      </c>
      <c r="Z213" s="3">
        <v>2104</v>
      </c>
      <c r="AA213" s="15">
        <f t="shared" ref="AA213" si="852">Z213/Z$2</f>
        <v>9.1609700875168718E-2</v>
      </c>
      <c r="AB213" s="25">
        <f t="shared" si="189"/>
        <v>0.9389004470342579</v>
      </c>
      <c r="AC213" s="3">
        <v>4551</v>
      </c>
      <c r="AD213" s="15">
        <f t="shared" ref="AD213" si="853">AC213/AC$2</f>
        <v>0.12201726634135879</v>
      </c>
      <c r="AE213" s="25">
        <f t="shared" si="190"/>
        <v>1.2505451368071492</v>
      </c>
      <c r="AF213" s="3">
        <v>2050</v>
      </c>
      <c r="AG213" s="15">
        <f t="shared" ref="AG213" si="854">AF213/AF$2</f>
        <v>8.457793547322387E-2</v>
      </c>
      <c r="AH213" s="25">
        <f t="shared" si="191"/>
        <v>0.86683244969058804</v>
      </c>
      <c r="AI213" s="3">
        <v>2007</v>
      </c>
      <c r="AJ213" s="15">
        <f t="shared" ref="AJ213" si="855">AI213/AI$2</f>
        <v>8.364591147786947E-2</v>
      </c>
      <c r="AK213" s="25">
        <f t="shared" si="192"/>
        <v>0.85728021081713823</v>
      </c>
      <c r="AL213" s="3">
        <v>2269</v>
      </c>
      <c r="AM213" s="15">
        <f t="shared" ref="AM213" si="856">AL213/AL$2</f>
        <v>6.6412995755890533E-2</v>
      </c>
      <c r="AN213" s="25">
        <f t="shared" si="193"/>
        <v>0.68066144533162198</v>
      </c>
      <c r="AO213" s="3">
        <v>1682</v>
      </c>
      <c r="AP213" s="15">
        <f t="shared" ref="AP213" si="857">AO213/AO$2</f>
        <v>6.9648033126294001E-2</v>
      </c>
      <c r="AQ213" s="25">
        <f t="shared" si="194"/>
        <v>0.71381708282664236</v>
      </c>
      <c r="AR213" s="3">
        <v>2882</v>
      </c>
      <c r="AS213" s="15">
        <f t="shared" ref="AS213" si="858">AR213/AR$2</f>
        <v>9.0438384535726613E-2</v>
      </c>
      <c r="AT213" s="25">
        <f t="shared" si="195"/>
        <v>0.92689572019622046</v>
      </c>
      <c r="AU213" s="3">
        <v>2698</v>
      </c>
      <c r="AV213" s="15">
        <f t="shared" ref="AV213" si="859">AU213/AU$2</f>
        <v>0.10821868356664394</v>
      </c>
      <c r="AW213" s="25">
        <f t="shared" si="196"/>
        <v>1.1091245731348292</v>
      </c>
      <c r="AX213" s="3">
        <v>2925</v>
      </c>
      <c r="AY213" s="15">
        <f t="shared" ref="AY213" si="860">AX213/AX$2</f>
        <v>0.11360988114658588</v>
      </c>
      <c r="AZ213" s="25">
        <f t="shared" si="197"/>
        <v>1.1643785229840369</v>
      </c>
      <c r="BA213" s="3">
        <v>2771</v>
      </c>
      <c r="BB213" s="15">
        <f t="shared" ref="BB213" si="861">BA213/BA$2</f>
        <v>8.3406074105288511E-2</v>
      </c>
      <c r="BC213" s="25">
        <f t="shared" si="198"/>
        <v>0.85482213689941389</v>
      </c>
      <c r="BD213" s="3">
        <v>4166</v>
      </c>
      <c r="BE213" s="15">
        <f t="shared" ref="BE213" si="862">BD213/BD$2</f>
        <v>0.12476042165788213</v>
      </c>
      <c r="BF213" s="25">
        <f t="shared" si="199"/>
        <v>1.27865951474271</v>
      </c>
      <c r="BG213" s="3">
        <v>3141</v>
      </c>
      <c r="BH213" s="15">
        <f t="shared" ref="BH213" si="863">BG213/BG$2</f>
        <v>0.12375886524822695</v>
      </c>
      <c r="BI213" s="25">
        <f t="shared" si="200"/>
        <v>1.2683946437544655</v>
      </c>
      <c r="BJ213" s="7">
        <f t="shared" si="836"/>
        <v>13259</v>
      </c>
      <c r="BK213" s="15">
        <f t="shared" si="837"/>
        <v>9.8560140343574146E-2</v>
      </c>
      <c r="BL213" s="25">
        <f t="shared" si="838"/>
        <v>1.0101349414341763</v>
      </c>
      <c r="BM213" s="7">
        <f t="shared" si="839"/>
        <v>11646</v>
      </c>
      <c r="BN213" s="15">
        <f t="shared" si="840"/>
        <v>0.10790926948593454</v>
      </c>
      <c r="BO213" s="25">
        <f t="shared" si="841"/>
        <v>1.1059534131384374</v>
      </c>
      <c r="BP213" s="7">
        <f t="shared" si="842"/>
        <v>10888</v>
      </c>
      <c r="BQ213" s="15">
        <f t="shared" si="843"/>
        <v>8.7152805571119832E-2</v>
      </c>
      <c r="BR213" s="25">
        <f t="shared" si="844"/>
        <v>0.89322208597227304</v>
      </c>
      <c r="BS213" s="7">
        <f t="shared" si="845"/>
        <v>10712</v>
      </c>
      <c r="BT213" s="15">
        <f t="shared" si="846"/>
        <v>9.8054830884708677E-2</v>
      </c>
      <c r="BU213" s="25">
        <f t="shared" si="847"/>
        <v>1.0049560654823171</v>
      </c>
      <c r="BV213" s="15">
        <f t="shared" si="209"/>
        <v>9.1421490246242409E-2</v>
      </c>
      <c r="BW213" s="15">
        <f t="shared" si="210"/>
        <v>8.87202192705039E-2</v>
      </c>
      <c r="BX213" s="15">
        <f t="shared" si="211"/>
        <v>0.10085054678007291</v>
      </c>
      <c r="BY213" s="15">
        <f t="shared" si="212"/>
        <v>0.11592544638824485</v>
      </c>
      <c r="BZ213" s="15">
        <f t="shared" si="213"/>
        <v>8.9258164052455638E-2</v>
      </c>
      <c r="CA213" s="15">
        <f t="shared" si="817"/>
        <v>9.1609700875168718E-2</v>
      </c>
      <c r="CB213" s="15">
        <f t="shared" si="214"/>
        <v>0.12201726634135879</v>
      </c>
      <c r="CC213" s="15">
        <f t="shared" si="215"/>
        <v>8.457793547322387E-2</v>
      </c>
      <c r="CD213" s="15">
        <f t="shared" si="216"/>
        <v>8.364591147786947E-2</v>
      </c>
      <c r="CE213" s="15">
        <f t="shared" si="217"/>
        <v>6.6412995755890533E-2</v>
      </c>
      <c r="CF213" s="15">
        <f t="shared" si="218"/>
        <v>6.9648033126294001E-2</v>
      </c>
      <c r="CG213" s="15">
        <f t="shared" si="219"/>
        <v>9.0438384535726613E-2</v>
      </c>
      <c r="CH213" s="15">
        <f t="shared" si="818"/>
        <v>0.10821868356664394</v>
      </c>
      <c r="CI213" s="15">
        <f t="shared" si="220"/>
        <v>0.11360988114658588</v>
      </c>
      <c r="CJ213" s="15">
        <f t="shared" si="221"/>
        <v>8.3406074105288511E-2</v>
      </c>
      <c r="CK213" s="15">
        <f t="shared" si="222"/>
        <v>0.12476042165788213</v>
      </c>
      <c r="CL213" s="15">
        <f t="shared" si="223"/>
        <v>0.12375886524822695</v>
      </c>
    </row>
    <row r="214" spans="1:90" x14ac:dyDescent="0.3">
      <c r="A214" s="3">
        <v>214</v>
      </c>
      <c r="B214" s="3" t="s">
        <v>92</v>
      </c>
      <c r="C214" s="3" t="s">
        <v>14</v>
      </c>
      <c r="D214" s="6">
        <v>40603</v>
      </c>
      <c r="E214" s="27"/>
      <c r="F214" s="7">
        <v>14946</v>
      </c>
      <c r="G214" s="15">
        <f t="shared" si="819"/>
        <v>3.1357920046325628E-2</v>
      </c>
      <c r="I214" s="17">
        <f t="shared" si="182"/>
        <v>4.7241922773837666E-2</v>
      </c>
      <c r="J214" s="17">
        <f t="shared" si="183"/>
        <v>1.8498463339675107E-2</v>
      </c>
      <c r="K214" s="3">
        <v>569</v>
      </c>
      <c r="L214" s="15">
        <f t="shared" si="819"/>
        <v>2.274544291653342E-2</v>
      </c>
      <c r="M214" s="25">
        <f t="shared" si="184"/>
        <v>0.72534922223575926</v>
      </c>
      <c r="N214" s="3">
        <v>585</v>
      </c>
      <c r="O214" s="15">
        <f t="shared" ref="O214" si="864">N214/N$2</f>
        <v>2.4667931688804556E-2</v>
      </c>
      <c r="P214" s="25">
        <f t="shared" si="185"/>
        <v>0.78665713964325978</v>
      </c>
      <c r="Q214" s="3">
        <v>659</v>
      </c>
      <c r="R214" s="15">
        <f t="shared" ref="R214" si="865">Q214/Q$2</f>
        <v>2.9656631114711309E-2</v>
      </c>
      <c r="S214" s="25">
        <f t="shared" si="186"/>
        <v>0.94574611679916987</v>
      </c>
      <c r="T214" s="3">
        <v>1322</v>
      </c>
      <c r="U214" s="15">
        <f t="shared" ref="U214" si="866">T214/T$2</f>
        <v>3.9806088344223299E-2</v>
      </c>
      <c r="V214" s="25">
        <f t="shared" si="187"/>
        <v>1.2694109904425115</v>
      </c>
      <c r="W214" s="3">
        <v>751</v>
      </c>
      <c r="X214" s="15">
        <f t="shared" ref="X214" si="867">W214/W$2</f>
        <v>2.413859604011314E-2</v>
      </c>
      <c r="Y214" s="25">
        <f t="shared" si="188"/>
        <v>0.76977669451458364</v>
      </c>
      <c r="Z214" s="3">
        <v>575</v>
      </c>
      <c r="AA214" s="15">
        <f t="shared" ref="AA214" si="868">Z214/Z$2</f>
        <v>2.5035921104192973E-2</v>
      </c>
      <c r="AB214" s="25">
        <f t="shared" si="189"/>
        <v>0.7983922743347438</v>
      </c>
      <c r="AC214" s="3">
        <v>1723</v>
      </c>
      <c r="AD214" s="15">
        <f t="shared" ref="AD214" si="869">AC214/AC$2</f>
        <v>4.6195506461472462E-2</v>
      </c>
      <c r="AE214" s="25">
        <f t="shared" si="190"/>
        <v>1.4731687048511826</v>
      </c>
      <c r="AF214" s="3">
        <v>579</v>
      </c>
      <c r="AG214" s="15">
        <f t="shared" ref="AG214" si="870">AF214/AF$2</f>
        <v>2.3888109579998349E-2</v>
      </c>
      <c r="AH214" s="25">
        <f t="shared" si="191"/>
        <v>0.76178871381481961</v>
      </c>
      <c r="AI214" s="3">
        <v>597</v>
      </c>
      <c r="AJ214" s="15">
        <f t="shared" ref="AJ214" si="871">AI214/AI$2</f>
        <v>2.4881220305076269E-2</v>
      </c>
      <c r="AK214" s="25">
        <f t="shared" si="192"/>
        <v>0.79345888593117109</v>
      </c>
      <c r="AL214" s="3">
        <v>632</v>
      </c>
      <c r="AM214" s="15">
        <f t="shared" ref="AM214" si="872">AL214/AL$2</f>
        <v>1.8498463339675107E-2</v>
      </c>
      <c r="AN214" s="25">
        <f t="shared" si="193"/>
        <v>0.58991359479031102</v>
      </c>
      <c r="AO214" s="3">
        <v>578</v>
      </c>
      <c r="AP214" s="15">
        <f t="shared" ref="AP214" si="873">AO214/AO$2</f>
        <v>2.393374741200828E-2</v>
      </c>
      <c r="AQ214" s="25">
        <f t="shared" si="194"/>
        <v>0.76324409835379758</v>
      </c>
      <c r="AR214" s="3">
        <v>883</v>
      </c>
      <c r="AS214" s="15">
        <f t="shared" ref="AS214" si="874">AR214/AR$2</f>
        <v>2.7708915178711518E-2</v>
      </c>
      <c r="AT214" s="25">
        <f t="shared" si="195"/>
        <v>0.88363370841486399</v>
      </c>
      <c r="AU214" s="3">
        <v>911</v>
      </c>
      <c r="AV214" s="15">
        <f t="shared" ref="AV214" si="875">AU214/AU$2</f>
        <v>3.6540852753599938E-2</v>
      </c>
      <c r="AW214" s="25">
        <f t="shared" si="196"/>
        <v>1.165283051287122</v>
      </c>
      <c r="AX214" s="3">
        <v>1035</v>
      </c>
      <c r="AY214" s="15">
        <f t="shared" ref="AY214" si="876">AX214/AX$2</f>
        <v>4.0200419482638076E-2</v>
      </c>
      <c r="AZ214" s="25">
        <f t="shared" si="197"/>
        <v>1.2819861592621342</v>
      </c>
      <c r="BA214" s="3">
        <v>858</v>
      </c>
      <c r="BB214" s="15">
        <f t="shared" ref="BB214" si="877">BA214/BA$2</f>
        <v>2.5825482346567136E-2</v>
      </c>
      <c r="BC214" s="25">
        <f t="shared" si="198"/>
        <v>0.82357127986852063</v>
      </c>
      <c r="BD214" s="3">
        <v>1490</v>
      </c>
      <c r="BE214" s="15">
        <f t="shared" ref="BE214" si="878">BD214/BD$2</f>
        <v>4.4621466219453759E-2</v>
      </c>
      <c r="BF214" s="25">
        <f t="shared" si="199"/>
        <v>1.4229727658445985</v>
      </c>
      <c r="BG214" s="3">
        <v>1199</v>
      </c>
      <c r="BH214" s="15">
        <f t="shared" ref="BH214" si="879">BG214/BG$2</f>
        <v>4.7241922773837666E-2</v>
      </c>
      <c r="BI214" s="25">
        <f t="shared" si="200"/>
        <v>1.5065387852270276</v>
      </c>
      <c r="BJ214" s="7">
        <f t="shared" si="836"/>
        <v>3876</v>
      </c>
      <c r="BK214" s="15">
        <f t="shared" si="837"/>
        <v>2.8812060032558519E-2</v>
      </c>
      <c r="BL214" s="25">
        <f t="shared" si="838"/>
        <v>0.91881285461516371</v>
      </c>
      <c r="BM214" s="7">
        <f t="shared" si="839"/>
        <v>4028</v>
      </c>
      <c r="BN214" s="15">
        <f t="shared" si="840"/>
        <v>3.7322560320225344E-2</v>
      </c>
      <c r="BO214" s="25">
        <f t="shared" si="841"/>
        <v>1.1902116041206829</v>
      </c>
      <c r="BP214" s="7">
        <f t="shared" si="842"/>
        <v>3558</v>
      </c>
      <c r="BQ214" s="15">
        <f t="shared" si="843"/>
        <v>2.8479948771311936E-2</v>
      </c>
      <c r="BR214" s="25">
        <f t="shared" si="844"/>
        <v>0.90822186960225637</v>
      </c>
      <c r="BS214" s="7">
        <f t="shared" si="845"/>
        <v>3484</v>
      </c>
      <c r="BT214" s="15">
        <f t="shared" si="846"/>
        <v>3.1891619753764477E-2</v>
      </c>
      <c r="BU214" s="25">
        <f t="shared" si="847"/>
        <v>1.0170196143956745</v>
      </c>
      <c r="BV214" s="15">
        <f t="shared" si="209"/>
        <v>2.274544291653342E-2</v>
      </c>
      <c r="BW214" s="15">
        <f t="shared" si="210"/>
        <v>2.4667931688804556E-2</v>
      </c>
      <c r="BX214" s="15">
        <f t="shared" si="211"/>
        <v>2.9656631114711309E-2</v>
      </c>
      <c r="BY214" s="15">
        <f t="shared" si="212"/>
        <v>3.9806088344223299E-2</v>
      </c>
      <c r="BZ214" s="15">
        <f t="shared" si="213"/>
        <v>2.413859604011314E-2</v>
      </c>
      <c r="CA214" s="15">
        <f t="shared" si="817"/>
        <v>2.5035921104192973E-2</v>
      </c>
      <c r="CB214" s="15">
        <f t="shared" si="214"/>
        <v>4.6195506461472462E-2</v>
      </c>
      <c r="CC214" s="15">
        <f t="shared" si="215"/>
        <v>2.3888109579998349E-2</v>
      </c>
      <c r="CD214" s="15">
        <f t="shared" si="216"/>
        <v>2.4881220305076269E-2</v>
      </c>
      <c r="CE214" s="15">
        <f t="shared" si="217"/>
        <v>1.8498463339675107E-2</v>
      </c>
      <c r="CF214" s="15">
        <f t="shared" si="218"/>
        <v>2.393374741200828E-2</v>
      </c>
      <c r="CG214" s="15">
        <f t="shared" si="219"/>
        <v>2.7708915178711518E-2</v>
      </c>
      <c r="CH214" s="15">
        <f t="shared" si="818"/>
        <v>3.6540852753599938E-2</v>
      </c>
      <c r="CI214" s="15">
        <f t="shared" si="220"/>
        <v>4.0200419482638076E-2</v>
      </c>
      <c r="CJ214" s="15">
        <f t="shared" si="221"/>
        <v>2.5825482346567136E-2</v>
      </c>
      <c r="CK214" s="15">
        <f t="shared" si="222"/>
        <v>4.4621466219453759E-2</v>
      </c>
      <c r="CL214" s="15">
        <f t="shared" si="223"/>
        <v>4.7241922773837666E-2</v>
      </c>
    </row>
    <row r="215" spans="1:90" x14ac:dyDescent="0.3">
      <c r="A215" s="3">
        <v>215</v>
      </c>
      <c r="B215" s="3" t="s">
        <v>93</v>
      </c>
      <c r="C215" s="3" t="s">
        <v>14</v>
      </c>
      <c r="D215" s="6">
        <v>40603</v>
      </c>
      <c r="E215" s="27"/>
      <c r="F215" s="7">
        <v>4718</v>
      </c>
      <c r="G215" s="15">
        <f t="shared" si="819"/>
        <v>9.8987466063538282E-3</v>
      </c>
      <c r="I215" s="17">
        <f t="shared" si="182"/>
        <v>1.5445232466509062E-2</v>
      </c>
      <c r="J215" s="17">
        <f t="shared" si="183"/>
        <v>5.3563588467730131E-3</v>
      </c>
      <c r="K215" s="3">
        <v>166</v>
      </c>
      <c r="L215" s="15">
        <f t="shared" si="819"/>
        <v>6.6357531180044772E-3</v>
      </c>
      <c r="M215" s="25">
        <f t="shared" si="184"/>
        <v>0.67036296431157316</v>
      </c>
      <c r="N215" s="3">
        <v>165</v>
      </c>
      <c r="O215" s="15">
        <f t="shared" ref="O215" si="880">N215/N$2</f>
        <v>6.957621758380772E-3</v>
      </c>
      <c r="P215" s="25">
        <f t="shared" si="185"/>
        <v>0.70287906490249985</v>
      </c>
      <c r="Q215" s="3">
        <v>208</v>
      </c>
      <c r="R215" s="15">
        <f t="shared" ref="R215" si="881">Q215/Q$2</f>
        <v>9.3605148283155571E-3</v>
      </c>
      <c r="S215" s="25">
        <f t="shared" si="186"/>
        <v>0.9456262697246145</v>
      </c>
      <c r="T215" s="3">
        <v>423</v>
      </c>
      <c r="U215" s="15">
        <f t="shared" ref="U215" si="882">T215/T$2</f>
        <v>1.273674384992924E-2</v>
      </c>
      <c r="V215" s="25">
        <f t="shared" si="187"/>
        <v>1.2867026863536191</v>
      </c>
      <c r="W215" s="3">
        <v>202</v>
      </c>
      <c r="X215" s="15">
        <f t="shared" ref="X215" si="883">W215/W$2</f>
        <v>6.4926716379532018E-3</v>
      </c>
      <c r="Y215" s="25">
        <f t="shared" si="188"/>
        <v>0.65590845954028887</v>
      </c>
      <c r="Z215" s="3">
        <v>152</v>
      </c>
      <c r="AA215" s="15">
        <f t="shared" ref="AA215" si="884">Z215/Z$2</f>
        <v>6.6181913179779684E-3</v>
      </c>
      <c r="AB215" s="25">
        <f t="shared" si="189"/>
        <v>0.66858882050075608</v>
      </c>
      <c r="AC215" s="3">
        <v>540</v>
      </c>
      <c r="AD215" s="15">
        <f t="shared" ref="AD215" si="885">AC215/AC$2</f>
        <v>1.4477988095876455E-2</v>
      </c>
      <c r="AE215" s="25">
        <f t="shared" si="190"/>
        <v>1.4626082141130166</v>
      </c>
      <c r="AF215" s="3">
        <v>169</v>
      </c>
      <c r="AG215" s="15">
        <f t="shared" ref="AG215" si="886">AF215/AF$2</f>
        <v>6.9725224853535769E-3</v>
      </c>
      <c r="AH215" s="25">
        <f t="shared" si="191"/>
        <v>0.70438437942012166</v>
      </c>
      <c r="AI215" s="3">
        <v>177</v>
      </c>
      <c r="AJ215" s="15">
        <f t="shared" ref="AJ215" si="887">AI215/AI$2</f>
        <v>7.3768442110527634E-3</v>
      </c>
      <c r="AK215" s="25">
        <f t="shared" si="192"/>
        <v>0.74523012906681529</v>
      </c>
      <c r="AL215" s="3">
        <v>183</v>
      </c>
      <c r="AM215" s="15">
        <f t="shared" ref="AM215" si="888">AL215/AL$2</f>
        <v>5.3563588467730131E-3</v>
      </c>
      <c r="AN215" s="25">
        <f t="shared" si="193"/>
        <v>0.54111485623188516</v>
      </c>
      <c r="AO215" s="3">
        <v>169</v>
      </c>
      <c r="AP215" s="15">
        <f t="shared" ref="AP215" si="889">AO215/AO$2</f>
        <v>6.9979296066252587E-3</v>
      </c>
      <c r="AQ215" s="25">
        <f t="shared" si="194"/>
        <v>0.70695108026438547</v>
      </c>
      <c r="AR215" s="3">
        <v>301</v>
      </c>
      <c r="AS215" s="15">
        <f t="shared" ref="AS215" si="890">AR215/AR$2</f>
        <v>9.4455078921768607E-3</v>
      </c>
      <c r="AT215" s="25">
        <f t="shared" si="195"/>
        <v>0.9542125147555508</v>
      </c>
      <c r="AU215" s="3">
        <v>311</v>
      </c>
      <c r="AV215" s="15">
        <f t="shared" ref="AV215" si="891">AU215/AU$2</f>
        <v>1.2474429425213589E-2</v>
      </c>
      <c r="AW215" s="25">
        <f t="shared" si="196"/>
        <v>1.2602029248032751</v>
      </c>
      <c r="AX215" s="3">
        <v>367</v>
      </c>
      <c r="AY215" s="15">
        <f t="shared" ref="AY215" si="892">AX215/AX$2</f>
        <v>1.4254641497708382E-2</v>
      </c>
      <c r="AZ215" s="25">
        <f t="shared" si="197"/>
        <v>1.4400450950586594</v>
      </c>
      <c r="BA215" s="3">
        <v>310</v>
      </c>
      <c r="BB215" s="15">
        <f t="shared" ref="BB215" si="893">BA215/BA$2</f>
        <v>9.3308852301116699E-3</v>
      </c>
      <c r="BC215" s="25">
        <f t="shared" si="198"/>
        <v>0.94263300205324396</v>
      </c>
      <c r="BD215" s="3">
        <v>483</v>
      </c>
      <c r="BE215" s="15">
        <f t="shared" ref="BE215" si="894">BD215/BD$2</f>
        <v>1.4464542405366555E-2</v>
      </c>
      <c r="BF215" s="25">
        <f t="shared" si="199"/>
        <v>1.4612498915854684</v>
      </c>
      <c r="BG215" s="3">
        <v>392</v>
      </c>
      <c r="BH215" s="15">
        <f t="shared" ref="BH215" si="895">BG215/BG$2</f>
        <v>1.5445232466509062E-2</v>
      </c>
      <c r="BI215" s="25">
        <f t="shared" si="200"/>
        <v>1.5603220367915109</v>
      </c>
      <c r="BJ215" s="7">
        <f t="shared" si="836"/>
        <v>1151</v>
      </c>
      <c r="BK215" s="15">
        <f t="shared" si="837"/>
        <v>8.555903275922306E-3</v>
      </c>
      <c r="BL215" s="25">
        <f t="shared" si="838"/>
        <v>0.86434208452516859</v>
      </c>
      <c r="BM215" s="7">
        <f t="shared" si="839"/>
        <v>1371</v>
      </c>
      <c r="BN215" s="15">
        <f t="shared" si="840"/>
        <v>1.270338386271821E-2</v>
      </c>
      <c r="BO215" s="25">
        <f t="shared" si="841"/>
        <v>1.2833325639999851</v>
      </c>
      <c r="BP215" s="7">
        <f t="shared" si="842"/>
        <v>1145</v>
      </c>
      <c r="BQ215" s="15">
        <f t="shared" si="843"/>
        <v>9.1651324741855444E-3</v>
      </c>
      <c r="BR215" s="25">
        <f t="shared" si="844"/>
        <v>0.92588817944916479</v>
      </c>
      <c r="BS215" s="7">
        <f t="shared" si="845"/>
        <v>1051</v>
      </c>
      <c r="BT215" s="15">
        <f t="shared" si="846"/>
        <v>9.6205776008055285E-3</v>
      </c>
      <c r="BU215" s="25">
        <f t="shared" si="847"/>
        <v>0.97189856285746845</v>
      </c>
      <c r="BV215" s="15">
        <f t="shared" si="209"/>
        <v>6.6357531180044772E-3</v>
      </c>
      <c r="BW215" s="15">
        <f t="shared" si="210"/>
        <v>6.957621758380772E-3</v>
      </c>
      <c r="BX215" s="15">
        <f t="shared" si="211"/>
        <v>9.3605148283155571E-3</v>
      </c>
      <c r="BY215" s="15">
        <f t="shared" si="212"/>
        <v>1.273674384992924E-2</v>
      </c>
      <c r="BZ215" s="15">
        <f t="shared" si="213"/>
        <v>6.4926716379532018E-3</v>
      </c>
      <c r="CA215" s="15">
        <f t="shared" si="817"/>
        <v>6.6181913179779684E-3</v>
      </c>
      <c r="CB215" s="15">
        <f t="shared" si="214"/>
        <v>1.4477988095876455E-2</v>
      </c>
      <c r="CC215" s="15">
        <f t="shared" si="215"/>
        <v>6.9725224853535769E-3</v>
      </c>
      <c r="CD215" s="15">
        <f t="shared" si="216"/>
        <v>7.3768442110527634E-3</v>
      </c>
      <c r="CE215" s="15">
        <f t="shared" si="217"/>
        <v>5.3563588467730131E-3</v>
      </c>
      <c r="CF215" s="15">
        <f t="shared" si="218"/>
        <v>6.9979296066252587E-3</v>
      </c>
      <c r="CG215" s="15">
        <f t="shared" si="219"/>
        <v>9.4455078921768607E-3</v>
      </c>
      <c r="CH215" s="15">
        <f t="shared" si="818"/>
        <v>1.2474429425213589E-2</v>
      </c>
      <c r="CI215" s="15">
        <f t="shared" si="220"/>
        <v>1.4254641497708382E-2</v>
      </c>
      <c r="CJ215" s="15">
        <f t="shared" si="221"/>
        <v>9.3308852301116699E-3</v>
      </c>
      <c r="CK215" s="15">
        <f t="shared" si="222"/>
        <v>1.4464542405366555E-2</v>
      </c>
      <c r="CL215" s="15">
        <f t="shared" si="223"/>
        <v>1.5445232466509062E-2</v>
      </c>
    </row>
    <row r="216" spans="1:90" x14ac:dyDescent="0.3">
      <c r="A216" s="3">
        <v>216</v>
      </c>
      <c r="B216" s="3" t="s">
        <v>94</v>
      </c>
      <c r="D216" s="6"/>
      <c r="E216" s="27"/>
      <c r="F216" s="7"/>
      <c r="I216" s="17"/>
      <c r="J216" s="17"/>
      <c r="M216" s="25"/>
      <c r="P216" s="25"/>
      <c r="S216" s="25"/>
      <c r="V216" s="25"/>
      <c r="Y216" s="25"/>
      <c r="AB216" s="25"/>
      <c r="AE216" s="25"/>
      <c r="AH216" s="25"/>
      <c r="AK216" s="25"/>
      <c r="AN216" s="25"/>
      <c r="AQ216" s="25"/>
      <c r="AT216" s="25"/>
      <c r="AW216" s="25"/>
      <c r="AZ216" s="25"/>
      <c r="BC216" s="25"/>
      <c r="BF216" s="25"/>
      <c r="BI216" s="25"/>
      <c r="BJ216" s="25"/>
      <c r="BK216" s="25"/>
      <c r="BL216" s="25"/>
      <c r="BM216" s="25"/>
      <c r="BN216" s="25"/>
      <c r="BO216" s="25"/>
      <c r="BP216" s="25"/>
      <c r="BQ216" s="25"/>
      <c r="BR216" s="25"/>
      <c r="BS216" s="25"/>
      <c r="BT216" s="25"/>
      <c r="BU216" s="25"/>
      <c r="BV216" s="15"/>
      <c r="BW216" s="15"/>
      <c r="BX216" s="15"/>
      <c r="BY216" s="15"/>
      <c r="BZ216" s="15"/>
      <c r="CA216" s="15"/>
      <c r="CB216" s="15"/>
      <c r="CC216" s="15"/>
      <c r="CD216" s="15"/>
      <c r="CE216" s="15"/>
      <c r="CF216" s="15"/>
      <c r="CG216" s="15"/>
      <c r="CH216" s="15"/>
      <c r="CI216" s="15"/>
      <c r="CJ216" s="15"/>
      <c r="CK216" s="15"/>
      <c r="CL216" s="15"/>
    </row>
    <row r="217" spans="1:90" x14ac:dyDescent="0.3">
      <c r="A217" s="3">
        <v>217</v>
      </c>
      <c r="B217" s="3" t="s">
        <v>95</v>
      </c>
      <c r="C217" s="3" t="s">
        <v>14</v>
      </c>
      <c r="D217" s="6">
        <v>40603</v>
      </c>
      <c r="E217" s="27"/>
      <c r="F217" s="7">
        <v>34242</v>
      </c>
      <c r="G217" s="15">
        <f>F217/F$2</f>
        <v>7.1842492856033877E-2</v>
      </c>
      <c r="I217" s="17">
        <f t="shared" si="182"/>
        <v>0.10553425970292285</v>
      </c>
      <c r="J217" s="17">
        <f t="shared" si="183"/>
        <v>4.6873706004140786E-2</v>
      </c>
      <c r="K217" s="3">
        <v>1510</v>
      </c>
      <c r="L217" s="15">
        <f>K217/K$2</f>
        <v>6.036136872401663E-2</v>
      </c>
      <c r="M217" s="25">
        <f t="shared" si="184"/>
        <v>0.84019034312987406</v>
      </c>
      <c r="N217" s="3">
        <v>1409</v>
      </c>
      <c r="O217" s="15">
        <f>N217/N$2</f>
        <v>5.9413873076112164E-2</v>
      </c>
      <c r="P217" s="25">
        <f t="shared" si="185"/>
        <v>0.82700183017274209</v>
      </c>
      <c r="Q217" s="3">
        <v>1678</v>
      </c>
      <c r="R217" s="15">
        <f>Q217/Q$2</f>
        <v>7.5514153278430307E-2</v>
      </c>
      <c r="S217" s="25">
        <f t="shared" si="186"/>
        <v>1.0511070854647837</v>
      </c>
      <c r="T217" s="3">
        <v>2843</v>
      </c>
      <c r="U217" s="15">
        <f>T217/T$2</f>
        <v>8.5604167293968872E-2</v>
      </c>
      <c r="V217" s="25">
        <f t="shared" si="187"/>
        <v>1.1915534092826121</v>
      </c>
      <c r="W217" s="3">
        <v>1955</v>
      </c>
      <c r="X217" s="15">
        <f>W217/W$2</f>
        <v>6.2837490357418355E-2</v>
      </c>
      <c r="Y217" s="25">
        <f t="shared" si="188"/>
        <v>0.87465631911380404</v>
      </c>
      <c r="Z217" s="3">
        <v>1543</v>
      </c>
      <c r="AA217" s="15">
        <f>Z217/Z$2</f>
        <v>6.7183350023947402E-2</v>
      </c>
      <c r="AB217" s="25">
        <f t="shared" si="189"/>
        <v>0.93514781229232968</v>
      </c>
      <c r="AC217" s="3">
        <v>3381</v>
      </c>
      <c r="AD217" s="15">
        <f>AC217/AC$2</f>
        <v>9.0648292133626462E-2</v>
      </c>
      <c r="AE217" s="25">
        <f t="shared" si="190"/>
        <v>1.2617642919946803</v>
      </c>
      <c r="AF217" s="3">
        <v>1386</v>
      </c>
      <c r="AG217" s="15">
        <f>AF217/AF$2</f>
        <v>5.718293588579916E-2</v>
      </c>
      <c r="AH217" s="25">
        <f t="shared" si="191"/>
        <v>0.7959486595264561</v>
      </c>
      <c r="AI217" s="3">
        <v>1301</v>
      </c>
      <c r="AJ217" s="15">
        <f>AI217/AI$2</f>
        <v>5.4221888805534718E-2</v>
      </c>
      <c r="AK217" s="25">
        <f t="shared" si="192"/>
        <v>0.75473284194342583</v>
      </c>
      <c r="AL217" s="3">
        <v>1670</v>
      </c>
      <c r="AM217" s="15">
        <f>AL217/AL$2</f>
        <v>4.8880433191863019E-2</v>
      </c>
      <c r="AN217" s="25">
        <f t="shared" si="193"/>
        <v>0.68038331144515218</v>
      </c>
      <c r="AO217" s="3">
        <v>1132</v>
      </c>
      <c r="AP217" s="15">
        <f>AO217/AO$2</f>
        <v>4.6873706004140786E-2</v>
      </c>
      <c r="AQ217" s="25">
        <f t="shared" si="194"/>
        <v>0.65245099579258237</v>
      </c>
      <c r="AR217" s="3">
        <v>1922</v>
      </c>
      <c r="AS217" s="15">
        <f>AR217/AR$2</f>
        <v>6.0313176640411713E-2</v>
      </c>
      <c r="AT217" s="25">
        <f t="shared" si="195"/>
        <v>0.83951954118955874</v>
      </c>
      <c r="AU217" s="3">
        <v>2018</v>
      </c>
      <c r="AV217" s="15">
        <f>AU217/AU$2</f>
        <v>8.0943403794472749E-2</v>
      </c>
      <c r="AW217" s="25">
        <f t="shared" si="196"/>
        <v>1.1266786629561465</v>
      </c>
      <c r="AX217" s="3">
        <v>2322</v>
      </c>
      <c r="AY217" s="15">
        <f>AX217/AX$2</f>
        <v>9.0188767187135865E-2</v>
      </c>
      <c r="AZ217" s="25">
        <f t="shared" si="197"/>
        <v>1.2553680085665504</v>
      </c>
      <c r="BA217" s="3">
        <v>1991</v>
      </c>
      <c r="BB217" s="15">
        <f>BA217/BA$2</f>
        <v>5.9928362881136565E-2</v>
      </c>
      <c r="BC217" s="25">
        <f t="shared" si="198"/>
        <v>0.83416318809019896</v>
      </c>
      <c r="BD217" s="3">
        <v>3524</v>
      </c>
      <c r="BE217" s="15">
        <f>BD217/BD$2</f>
        <v>0.10553425970292285</v>
      </c>
      <c r="BF217" s="25">
        <f t="shared" si="199"/>
        <v>1.468967118309833</v>
      </c>
      <c r="BG217" s="3">
        <v>2657</v>
      </c>
      <c r="BH217" s="15">
        <f>BG217/BG$2</f>
        <v>0.10468873128447596</v>
      </c>
      <c r="BI217" s="25">
        <f t="shared" si="200"/>
        <v>1.4571979217684317</v>
      </c>
      <c r="BJ217" s="7">
        <f t="shared" ref="BJ217:BJ219" si="896">K217+T217+W217+Z217+Q217</f>
        <v>9529</v>
      </c>
      <c r="BK217" s="15">
        <f t="shared" si="837"/>
        <v>7.0833364306050084E-2</v>
      </c>
      <c r="BL217" s="25">
        <f t="shared" ref="BL217:BL219" si="897">BK217/$G217</f>
        <v>0.98595359779614</v>
      </c>
      <c r="BM217" s="7">
        <f t="shared" ref="BM217:BM219" si="898">BG217+AU217+AR217+AX217</f>
        <v>8919</v>
      </c>
      <c r="BN217" s="15">
        <f t="shared" si="840"/>
        <v>8.2641488454838596E-2</v>
      </c>
      <c r="BO217" s="25">
        <f t="shared" ref="BO217:BO219" si="899">BN217/$G217</f>
        <v>1.1503148786950499</v>
      </c>
      <c r="BP217" s="7">
        <f t="shared" ref="BP217:BP219" si="900">BA217+AO217+AL217+BD217</f>
        <v>8317</v>
      </c>
      <c r="BQ217" s="15">
        <f t="shared" si="843"/>
        <v>6.657328103738093E-2</v>
      </c>
      <c r="BR217" s="25">
        <f t="shared" ref="BR217:BR219" si="901">BQ217/$G217</f>
        <v>0.92665605536249984</v>
      </c>
      <c r="BS217" s="7">
        <f t="shared" ref="BS217:BS219" si="902">AI217+AF217+AC217+N217</f>
        <v>7477</v>
      </c>
      <c r="BT217" s="15">
        <f t="shared" si="846"/>
        <v>6.844249164721497E-2</v>
      </c>
      <c r="BU217" s="25">
        <f t="shared" ref="BU217:BU219" si="903">BT217/$G217</f>
        <v>0.95267423117357286</v>
      </c>
      <c r="BV217" s="15">
        <f t="shared" si="209"/>
        <v>6.036136872401663E-2</v>
      </c>
      <c r="BW217" s="15">
        <f t="shared" si="210"/>
        <v>5.9413873076112164E-2</v>
      </c>
      <c r="BX217" s="15">
        <f t="shared" si="211"/>
        <v>7.5514153278430307E-2</v>
      </c>
      <c r="BY217" s="15">
        <f t="shared" si="212"/>
        <v>8.5604167293968872E-2</v>
      </c>
      <c r="BZ217" s="15">
        <f t="shared" si="213"/>
        <v>6.2837490357418355E-2</v>
      </c>
      <c r="CA217" s="15">
        <f t="shared" ref="CA217:CA220" si="904">AA217</f>
        <v>6.7183350023947402E-2</v>
      </c>
      <c r="CB217" s="15">
        <f t="shared" si="214"/>
        <v>9.0648292133626462E-2</v>
      </c>
      <c r="CC217" s="15">
        <f t="shared" si="215"/>
        <v>5.718293588579916E-2</v>
      </c>
      <c r="CD217" s="15">
        <f t="shared" si="216"/>
        <v>5.4221888805534718E-2</v>
      </c>
      <c r="CE217" s="15">
        <f t="shared" si="217"/>
        <v>4.8880433191863019E-2</v>
      </c>
      <c r="CF217" s="15">
        <f t="shared" si="218"/>
        <v>4.6873706004140786E-2</v>
      </c>
      <c r="CG217" s="15">
        <f t="shared" si="219"/>
        <v>6.0313176640411713E-2</v>
      </c>
      <c r="CH217" s="15">
        <f t="shared" ref="CH217:CH220" si="905">AV217</f>
        <v>8.0943403794472749E-2</v>
      </c>
      <c r="CI217" s="15">
        <f t="shared" si="220"/>
        <v>9.0188767187135865E-2</v>
      </c>
      <c r="CJ217" s="15">
        <f t="shared" si="221"/>
        <v>5.9928362881136565E-2</v>
      </c>
      <c r="CK217" s="15">
        <f t="shared" si="222"/>
        <v>0.10553425970292285</v>
      </c>
      <c r="CL217" s="15">
        <f t="shared" si="223"/>
        <v>0.10468873128447596</v>
      </c>
    </row>
    <row r="218" spans="1:90" x14ac:dyDescent="0.3">
      <c r="A218" s="3">
        <v>218</v>
      </c>
      <c r="B218" s="3" t="s">
        <v>96</v>
      </c>
      <c r="C218" s="3" t="s">
        <v>14</v>
      </c>
      <c r="D218" s="6">
        <v>40603</v>
      </c>
      <c r="E218" s="27"/>
      <c r="F218" s="7">
        <v>42585</v>
      </c>
      <c r="G218" s="15">
        <f t="shared" ref="G218:L219" si="906">F218/F$2</f>
        <v>8.9346783431873203E-2</v>
      </c>
      <c r="I218" s="17">
        <f t="shared" si="182"/>
        <v>0.10677386778528704</v>
      </c>
      <c r="J218" s="17">
        <f t="shared" si="183"/>
        <v>6.5590062111801239E-2</v>
      </c>
      <c r="K218" s="3">
        <v>2283</v>
      </c>
      <c r="L218" s="15">
        <f t="shared" si="906"/>
        <v>9.1261592580748327E-2</v>
      </c>
      <c r="M218" s="25">
        <f t="shared" si="184"/>
        <v>1.0214312040716627</v>
      </c>
      <c r="N218" s="3">
        <v>2148</v>
      </c>
      <c r="O218" s="15">
        <f t="shared" ref="O218" si="907">N218/N$2</f>
        <v>9.0575585072738773E-2</v>
      </c>
      <c r="P218" s="25">
        <f t="shared" si="185"/>
        <v>1.01375317155992</v>
      </c>
      <c r="Q218" s="3">
        <v>2198</v>
      </c>
      <c r="R218" s="15">
        <f t="shared" ref="R218" si="908">Q218/Q$2</f>
        <v>9.8915440349219202E-2</v>
      </c>
      <c r="S218" s="25">
        <f t="shared" si="186"/>
        <v>1.107095706748549</v>
      </c>
      <c r="T218" s="3">
        <v>3242</v>
      </c>
      <c r="U218" s="15">
        <f t="shared" ref="U218" si="909">T218/T$2</f>
        <v>9.7618259010568781E-2</v>
      </c>
      <c r="V218" s="25">
        <f t="shared" si="187"/>
        <v>1.0925772060390129</v>
      </c>
      <c r="W218" s="3">
        <v>2698</v>
      </c>
      <c r="X218" s="15">
        <f t="shared" ref="X218" si="910">W218/W$2</f>
        <v>8.6718950887117507E-2</v>
      </c>
      <c r="Y218" s="25">
        <f t="shared" si="188"/>
        <v>0.97058839228656268</v>
      </c>
      <c r="Z218" s="3">
        <v>2128</v>
      </c>
      <c r="AA218" s="15">
        <f t="shared" ref="AA218" si="911">Z218/Z$2</f>
        <v>9.2654678451691563E-2</v>
      </c>
      <c r="AB218" s="25">
        <f t="shared" si="189"/>
        <v>1.0370231013670528</v>
      </c>
      <c r="AC218" s="3">
        <v>3731</v>
      </c>
      <c r="AD218" s="15">
        <f t="shared" ref="AD218" si="912">AC218/AC$2</f>
        <v>0.10003217330687973</v>
      </c>
      <c r="AE218" s="25">
        <f t="shared" si="190"/>
        <v>1.1195945669734615</v>
      </c>
      <c r="AF218" s="3">
        <v>2188</v>
      </c>
      <c r="AG218" s="15">
        <f t="shared" ref="AG218" si="913">AF218/AF$2</f>
        <v>9.0271474544104294E-2</v>
      </c>
      <c r="AH218" s="25">
        <f t="shared" si="191"/>
        <v>1.0103494616897559</v>
      </c>
      <c r="AI218" s="3">
        <v>1857</v>
      </c>
      <c r="AJ218" s="15">
        <f t="shared" ref="AJ218" si="914">AI218/AI$2</f>
        <v>7.7394348587146791E-2</v>
      </c>
      <c r="AK218" s="25">
        <f t="shared" si="192"/>
        <v>0.86622422894675188</v>
      </c>
      <c r="AL218" s="3">
        <v>2352</v>
      </c>
      <c r="AM218" s="15">
        <f t="shared" ref="AM218" si="915">AL218/AL$2</f>
        <v>6.8842382555246592E-2</v>
      </c>
      <c r="AN218" s="25">
        <f t="shared" si="193"/>
        <v>0.77050767706415324</v>
      </c>
      <c r="AO218" s="3">
        <v>1584</v>
      </c>
      <c r="AP218" s="15">
        <f t="shared" ref="AP218" si="916">AO218/AO$2</f>
        <v>6.5590062111801239E-2</v>
      </c>
      <c r="AQ218" s="25">
        <f t="shared" si="194"/>
        <v>0.73410658551366392</v>
      </c>
      <c r="AR218" s="3">
        <v>2436</v>
      </c>
      <c r="AS218" s="15">
        <f t="shared" ref="AS218" si="917">AR218/AR$2</f>
        <v>7.6442715034361564E-2</v>
      </c>
      <c r="AT218" s="25">
        <f t="shared" si="195"/>
        <v>0.85557321817465348</v>
      </c>
      <c r="AU218" s="3">
        <v>2244</v>
      </c>
      <c r="AV218" s="15">
        <f t="shared" ref="AV218" si="918">AU218/AU$2</f>
        <v>9.0008423248164937E-2</v>
      </c>
      <c r="AW218" s="25">
        <f t="shared" si="196"/>
        <v>1.0074053009059496</v>
      </c>
      <c r="AX218" s="3">
        <v>2749</v>
      </c>
      <c r="AY218" s="15">
        <f t="shared" ref="AY218" si="919">AX218/AX$2</f>
        <v>0.10677386778528704</v>
      </c>
      <c r="AZ218" s="25">
        <f t="shared" si="197"/>
        <v>1.1950499355883579</v>
      </c>
      <c r="BA218" s="3">
        <v>2689</v>
      </c>
      <c r="BB218" s="15">
        <f t="shared" ref="BB218" si="920">BA218/BA$2</f>
        <v>8.0937904463775093E-2</v>
      </c>
      <c r="BC218" s="25">
        <f t="shared" si="198"/>
        <v>0.9058849278607789</v>
      </c>
      <c r="BD218" s="3">
        <v>3370</v>
      </c>
      <c r="BE218" s="15">
        <f t="shared" ref="BE218" si="921">BD218/BD$2</f>
        <v>0.10092237661715381</v>
      </c>
      <c r="BF218" s="25">
        <f t="shared" si="199"/>
        <v>1.1295580292949996</v>
      </c>
      <c r="BG218" s="3">
        <v>2688</v>
      </c>
      <c r="BH218" s="15">
        <f t="shared" ref="BH218" si="922">BG218/BG$2</f>
        <v>0.10591016548463357</v>
      </c>
      <c r="BI218" s="25">
        <f t="shared" si="200"/>
        <v>1.1853830817019835</v>
      </c>
      <c r="BJ218" s="7">
        <f t="shared" si="896"/>
        <v>12549</v>
      </c>
      <c r="BK218" s="15">
        <f t="shared" si="837"/>
        <v>9.3282389408817556E-2</v>
      </c>
      <c r="BL218" s="25">
        <f t="shared" si="897"/>
        <v>1.0440486587851845</v>
      </c>
      <c r="BM218" s="7">
        <f t="shared" si="898"/>
        <v>10117</v>
      </c>
      <c r="BN218" s="15">
        <f t="shared" si="840"/>
        <v>9.3741892442830141E-2</v>
      </c>
      <c r="BO218" s="25">
        <f t="shared" si="899"/>
        <v>1.0491915751428051</v>
      </c>
      <c r="BP218" s="7">
        <f t="shared" si="900"/>
        <v>9995</v>
      </c>
      <c r="BQ218" s="15">
        <f t="shared" si="843"/>
        <v>8.0004802689506119E-2</v>
      </c>
      <c r="BR218" s="25">
        <f t="shared" si="901"/>
        <v>0.89544133114215207</v>
      </c>
      <c r="BS218" s="7">
        <f t="shared" si="902"/>
        <v>9924</v>
      </c>
      <c r="BT218" s="15">
        <f t="shared" si="846"/>
        <v>9.0841686118357814E-2</v>
      </c>
      <c r="BU218" s="25">
        <f t="shared" si="903"/>
        <v>1.0167314661934581</v>
      </c>
      <c r="BV218" s="15">
        <f t="shared" si="209"/>
        <v>9.1261592580748327E-2</v>
      </c>
      <c r="BW218" s="15">
        <f t="shared" si="210"/>
        <v>9.0575585072738773E-2</v>
      </c>
      <c r="BX218" s="15">
        <f t="shared" si="211"/>
        <v>9.8915440349219202E-2</v>
      </c>
      <c r="BY218" s="15">
        <f t="shared" si="212"/>
        <v>9.7618259010568781E-2</v>
      </c>
      <c r="BZ218" s="15">
        <f t="shared" si="213"/>
        <v>8.6718950887117507E-2</v>
      </c>
      <c r="CA218" s="15">
        <f t="shared" si="904"/>
        <v>9.2654678451691563E-2</v>
      </c>
      <c r="CB218" s="15">
        <f t="shared" si="214"/>
        <v>0.10003217330687973</v>
      </c>
      <c r="CC218" s="15">
        <f t="shared" si="215"/>
        <v>9.0271474544104294E-2</v>
      </c>
      <c r="CD218" s="15">
        <f t="shared" si="216"/>
        <v>7.7394348587146791E-2</v>
      </c>
      <c r="CE218" s="15">
        <f t="shared" si="217"/>
        <v>6.8842382555246592E-2</v>
      </c>
      <c r="CF218" s="15">
        <f t="shared" si="218"/>
        <v>6.5590062111801239E-2</v>
      </c>
      <c r="CG218" s="15">
        <f t="shared" si="219"/>
        <v>7.6442715034361564E-2</v>
      </c>
      <c r="CH218" s="15">
        <f t="shared" si="905"/>
        <v>9.0008423248164937E-2</v>
      </c>
      <c r="CI218" s="15">
        <f t="shared" si="220"/>
        <v>0.10677386778528704</v>
      </c>
      <c r="CJ218" s="15">
        <f t="shared" si="221"/>
        <v>8.0937904463775093E-2</v>
      </c>
      <c r="CK218" s="15">
        <f t="shared" si="222"/>
        <v>0.10092237661715381</v>
      </c>
      <c r="CL218" s="15">
        <f t="shared" si="223"/>
        <v>0.10591016548463357</v>
      </c>
    </row>
    <row r="219" spans="1:90" x14ac:dyDescent="0.3">
      <c r="A219" s="3">
        <v>219</v>
      </c>
      <c r="B219" s="3" t="s">
        <v>273</v>
      </c>
      <c r="C219" s="3" t="s">
        <v>14</v>
      </c>
      <c r="D219" s="6">
        <v>40603</v>
      </c>
      <c r="E219" s="27"/>
      <c r="F219" s="7">
        <v>399799</v>
      </c>
      <c r="G219" s="15">
        <f t="shared" si="906"/>
        <v>0.83881072371209286</v>
      </c>
      <c r="I219" s="17">
        <f t="shared" si="182"/>
        <v>0.88753623188405795</v>
      </c>
      <c r="J219" s="17">
        <f t="shared" si="183"/>
        <v>0.78940110323089041</v>
      </c>
      <c r="K219" s="3">
        <v>21223</v>
      </c>
      <c r="L219" s="15">
        <f t="shared" si="906"/>
        <v>0.84837703869523506</v>
      </c>
      <c r="M219" s="25">
        <f t="shared" si="184"/>
        <v>1.0114046169328965</v>
      </c>
      <c r="N219" s="3">
        <v>20158</v>
      </c>
      <c r="O219" s="15">
        <f t="shared" ref="O219" si="923">N219/N$2</f>
        <v>0.8500105418511491</v>
      </c>
      <c r="P219" s="25">
        <f t="shared" si="185"/>
        <v>1.0133520206912618</v>
      </c>
      <c r="Q219" s="3">
        <v>18345</v>
      </c>
      <c r="R219" s="15">
        <f t="shared" ref="R219" si="924">Q219/Q$2</f>
        <v>0.82557040637235046</v>
      </c>
      <c r="S219" s="25">
        <f t="shared" si="186"/>
        <v>0.98421536949223964</v>
      </c>
      <c r="T219" s="3">
        <v>27126</v>
      </c>
      <c r="U219" s="15">
        <f t="shared" ref="U219" si="925">T219/T$2</f>
        <v>0.81677757369546233</v>
      </c>
      <c r="V219" s="25">
        <f t="shared" si="187"/>
        <v>0.97373287036779343</v>
      </c>
      <c r="W219" s="3">
        <v>26459</v>
      </c>
      <c r="X219" s="15">
        <f t="shared" ref="X219" si="926">W219/W$2</f>
        <v>0.85044355875546418</v>
      </c>
      <c r="Y219" s="25">
        <f t="shared" si="188"/>
        <v>1.0138682478830159</v>
      </c>
      <c r="Z219" s="3">
        <v>19296</v>
      </c>
      <c r="AA219" s="15">
        <f t="shared" ref="AA219" si="927">Z219/Z$2</f>
        <v>0.84016197152436101</v>
      </c>
      <c r="AB219" s="25">
        <f t="shared" si="189"/>
        <v>1.0016109090812386</v>
      </c>
      <c r="AC219" s="3">
        <v>30186</v>
      </c>
      <c r="AD219" s="15">
        <f t="shared" ref="AD219" si="928">AC219/AC$2</f>
        <v>0.80931953455949379</v>
      </c>
      <c r="AE219" s="25">
        <f t="shared" si="190"/>
        <v>0.96484166413361039</v>
      </c>
      <c r="AF219" s="3">
        <v>20664</v>
      </c>
      <c r="AG219" s="15">
        <f t="shared" ref="AG219" si="929">AF219/AF$2</f>
        <v>0.85254558957009652</v>
      </c>
      <c r="AH219" s="25">
        <f t="shared" si="191"/>
        <v>1.0163742134783651</v>
      </c>
      <c r="AI219" s="3">
        <v>20836</v>
      </c>
      <c r="AJ219" s="15">
        <f t="shared" ref="AJ219" si="930">AI219/AI$2</f>
        <v>0.86838376260731853</v>
      </c>
      <c r="AK219" s="25">
        <f t="shared" si="192"/>
        <v>1.0352559141880691</v>
      </c>
      <c r="AL219" s="3">
        <v>30143</v>
      </c>
      <c r="AM219" s="15">
        <f t="shared" ref="AM219" si="931">AL219/AL$2</f>
        <v>0.88227718425289037</v>
      </c>
      <c r="AN219" s="25">
        <f t="shared" si="193"/>
        <v>1.0518191521782649</v>
      </c>
      <c r="AO219" s="3">
        <v>21434</v>
      </c>
      <c r="AP219" s="15">
        <f t="shared" ref="AP219" si="932">AO219/AO$2</f>
        <v>0.88753623188405795</v>
      </c>
      <c r="AQ219" s="25">
        <f t="shared" si="194"/>
        <v>1.0580887997668105</v>
      </c>
      <c r="AR219" s="3">
        <v>27509</v>
      </c>
      <c r="AS219" s="15">
        <f t="shared" ref="AS219" si="933">AR219/AR$2</f>
        <v>0.86324410832522669</v>
      </c>
      <c r="AT219" s="25">
        <f t="shared" si="195"/>
        <v>1.0291286030595863</v>
      </c>
      <c r="AU219" s="3">
        <v>20669</v>
      </c>
      <c r="AV219" s="15">
        <f t="shared" ref="AV219" si="934">AU219/AU$2</f>
        <v>0.82904817295736233</v>
      </c>
      <c r="AW219" s="25">
        <f t="shared" si="196"/>
        <v>0.98836143783245034</v>
      </c>
      <c r="AX219" s="3">
        <v>20675</v>
      </c>
      <c r="AY219" s="15">
        <f t="shared" ref="AY219" si="935">AX219/AX$2</f>
        <v>0.80303736502757705</v>
      </c>
      <c r="AZ219" s="25">
        <f t="shared" si="197"/>
        <v>0.95735228738349509</v>
      </c>
      <c r="BA219" s="3">
        <v>28543</v>
      </c>
      <c r="BB219" s="15">
        <f t="shared" ref="BB219" si="936">BA219/BA$2</f>
        <v>0.8591337326550883</v>
      </c>
      <c r="BC219" s="25">
        <f t="shared" si="198"/>
        <v>1.0242283609025138</v>
      </c>
      <c r="BD219" s="3">
        <v>26498</v>
      </c>
      <c r="BE219" s="15">
        <f t="shared" ref="BE219" si="937">BD219/BD$2</f>
        <v>0.79354336367992329</v>
      </c>
      <c r="BF219" s="25">
        <f t="shared" si="199"/>
        <v>0.94603388016805234</v>
      </c>
      <c r="BG219" s="3">
        <v>20035</v>
      </c>
      <c r="BH219" s="15">
        <f t="shared" ref="BH219" si="938">BG219/BG$2</f>
        <v>0.78940110323089041</v>
      </c>
      <c r="BI219" s="25">
        <f t="shared" si="200"/>
        <v>0.941095626123443</v>
      </c>
      <c r="BJ219" s="7">
        <f t="shared" si="896"/>
        <v>112449</v>
      </c>
      <c r="BK219" s="15">
        <f t="shared" si="837"/>
        <v>0.83588424628513236</v>
      </c>
      <c r="BL219" s="25">
        <f t="shared" si="897"/>
        <v>0.99651115878203178</v>
      </c>
      <c r="BM219" s="7">
        <f t="shared" si="898"/>
        <v>88888</v>
      </c>
      <c r="BN219" s="15">
        <f t="shared" si="840"/>
        <v>0.8236166191023313</v>
      </c>
      <c r="BO219" s="25">
        <f t="shared" si="899"/>
        <v>0.98188613452326745</v>
      </c>
      <c r="BP219" s="7">
        <f t="shared" si="900"/>
        <v>106618</v>
      </c>
      <c r="BQ219" s="15">
        <f t="shared" si="843"/>
        <v>0.85342191627311292</v>
      </c>
      <c r="BR219" s="25">
        <f t="shared" si="901"/>
        <v>1.0174189386806589</v>
      </c>
      <c r="BS219" s="7">
        <f t="shared" si="902"/>
        <v>91844</v>
      </c>
      <c r="BT219" s="15">
        <f t="shared" si="846"/>
        <v>0.8407158222344272</v>
      </c>
      <c r="BU219" s="25">
        <f t="shared" si="903"/>
        <v>1.0022711899937371</v>
      </c>
      <c r="BV219" s="15">
        <f t="shared" si="209"/>
        <v>0.84837703869523506</v>
      </c>
      <c r="BW219" s="15">
        <f t="shared" si="210"/>
        <v>0.8500105418511491</v>
      </c>
      <c r="BX219" s="15">
        <f t="shared" si="211"/>
        <v>0.82557040637235046</v>
      </c>
      <c r="BY219" s="15">
        <f t="shared" si="212"/>
        <v>0.81677757369546233</v>
      </c>
      <c r="BZ219" s="15">
        <f t="shared" si="213"/>
        <v>0.85044355875546418</v>
      </c>
      <c r="CA219" s="15">
        <f t="shared" si="904"/>
        <v>0.84016197152436101</v>
      </c>
      <c r="CB219" s="15">
        <f t="shared" si="214"/>
        <v>0.80931953455949379</v>
      </c>
      <c r="CC219" s="15">
        <f t="shared" si="215"/>
        <v>0.85254558957009652</v>
      </c>
      <c r="CD219" s="15">
        <f t="shared" si="216"/>
        <v>0.86838376260731853</v>
      </c>
      <c r="CE219" s="15">
        <f t="shared" si="217"/>
        <v>0.88227718425289037</v>
      </c>
      <c r="CF219" s="15">
        <f t="shared" si="218"/>
        <v>0.88753623188405795</v>
      </c>
      <c r="CG219" s="15">
        <f t="shared" si="219"/>
        <v>0.86324410832522669</v>
      </c>
      <c r="CH219" s="15">
        <f t="shared" si="905"/>
        <v>0.82904817295736233</v>
      </c>
      <c r="CI219" s="15">
        <f t="shared" si="220"/>
        <v>0.80303736502757705</v>
      </c>
      <c r="CJ219" s="15">
        <f t="shared" si="221"/>
        <v>0.8591337326550883</v>
      </c>
      <c r="CK219" s="15">
        <f t="shared" si="222"/>
        <v>0.79354336367992329</v>
      </c>
      <c r="CL219" s="15">
        <f t="shared" si="223"/>
        <v>0.78940110323089041</v>
      </c>
    </row>
    <row r="220" spans="1:90" x14ac:dyDescent="0.3">
      <c r="A220" s="3">
        <v>220</v>
      </c>
      <c r="B220" s="3" t="s">
        <v>268</v>
      </c>
      <c r="C220" s="3" t="s">
        <v>14</v>
      </c>
      <c r="D220" s="6">
        <v>40603</v>
      </c>
      <c r="E220" s="27"/>
      <c r="F220" s="7">
        <f>F211+F212</f>
        <v>410457</v>
      </c>
      <c r="G220" s="15">
        <f t="shared" ref="G220" si="939">F220/F$2</f>
        <v>0.86117207202292778</v>
      </c>
      <c r="I220" s="17">
        <f t="shared" ref="I220" si="940">LARGE(BV220:CL220,1)</f>
        <v>0.90973218205766138</v>
      </c>
      <c r="J220" s="17">
        <f t="shared" ref="J220" si="941">SMALL(BV220:CL220,1)</f>
        <v>0.81355397951142627</v>
      </c>
      <c r="K220" s="7">
        <f>K211+K212</f>
        <v>21994</v>
      </c>
      <c r="L220" s="15">
        <f t="shared" ref="L220" si="942">K220/K$2</f>
        <v>0.87919731371921972</v>
      </c>
      <c r="M220" s="25">
        <f t="shared" ref="M220" si="943">L220/$G220</f>
        <v>1.0209310569651311</v>
      </c>
      <c r="N220" s="7">
        <f>N211+N212</f>
        <v>20861</v>
      </c>
      <c r="O220" s="15">
        <f t="shared" ref="O220" si="944">N220/N$2</f>
        <v>0.8796542272823108</v>
      </c>
      <c r="P220" s="25">
        <f t="shared" ref="P220" si="945">O220/$G220</f>
        <v>1.0214616287032714</v>
      </c>
      <c r="Q220" s="7">
        <f>Q211+Q212</f>
        <v>19113</v>
      </c>
      <c r="R220" s="15">
        <f t="shared" ref="R220" si="946">Q220/Q$2</f>
        <v>0.86013230727690027</v>
      </c>
      <c r="S220" s="25">
        <f t="shared" ref="S220" si="947">R220/$G220</f>
        <v>0.99879261673734376</v>
      </c>
      <c r="T220" s="7">
        <f>T211+T212</f>
        <v>27616</v>
      </c>
      <c r="U220" s="15">
        <f t="shared" ref="U220" si="948">T220/T$2</f>
        <v>0.83153172141760257</v>
      </c>
      <c r="V220" s="25">
        <f t="shared" ref="V220" si="949">U220/$G220</f>
        <v>0.96558138429210916</v>
      </c>
      <c r="W220" s="7">
        <f>W211+W212</f>
        <v>27382</v>
      </c>
      <c r="X220" s="15">
        <f t="shared" ref="X220" si="950">W220/W$2</f>
        <v>0.88011056826947798</v>
      </c>
      <c r="Y220" s="25">
        <f t="shared" ref="Y220" si="951">X220/$G220</f>
        <v>1.0219915355616014</v>
      </c>
      <c r="Z220" s="7">
        <f>Z211+Z212</f>
        <v>20136</v>
      </c>
      <c r="AA220" s="15">
        <f t="shared" ref="AA220" si="952">Z220/Z$2</f>
        <v>0.87673618670266029</v>
      </c>
      <c r="AB220" s="25">
        <f t="shared" ref="AB220" si="953">AA220/$G220</f>
        <v>1.0180731762970108</v>
      </c>
      <c r="AC220" s="7">
        <f>AC211+AC212</f>
        <v>30484</v>
      </c>
      <c r="AD220" s="15">
        <f t="shared" ref="AD220" si="954">AC220/AC$2</f>
        <v>0.81730923910129227</v>
      </c>
      <c r="AE220" s="25">
        <f t="shared" ref="AE220" si="955">AD220/$G220</f>
        <v>0.94906612238527432</v>
      </c>
      <c r="AF220" s="7">
        <f>AF211+AF212</f>
        <v>21440</v>
      </c>
      <c r="AG220" s="15">
        <f t="shared" ref="AG220" si="956">AF220/AF$2</f>
        <v>0.88456143246142416</v>
      </c>
      <c r="AH220" s="25">
        <f t="shared" ref="AH220" si="957">AG220/$G220</f>
        <v>1.0271599151880921</v>
      </c>
      <c r="AI220" s="7">
        <f>AI211+AI212</f>
        <v>21213</v>
      </c>
      <c r="AJ220" s="15">
        <f t="shared" ref="AJ220" si="958">AI220/AI$2</f>
        <v>0.88409602400600151</v>
      </c>
      <c r="AK220" s="25">
        <f t="shared" ref="AK220" si="959">AJ220/$G220</f>
        <v>1.0266194791120251</v>
      </c>
      <c r="AL220" s="7">
        <f>AL211+AL212</f>
        <v>31081</v>
      </c>
      <c r="AM220" s="15">
        <f t="shared" ref="AM220" si="960">AL220/AL$2</f>
        <v>0.90973218205766138</v>
      </c>
      <c r="AN220" s="25">
        <f t="shared" ref="AN220" si="961">AM220/$G220</f>
        <v>1.056388393925344</v>
      </c>
      <c r="AO220" s="7">
        <f>AO211+AO212</f>
        <v>21721</v>
      </c>
      <c r="AP220" s="15">
        <f t="shared" ref="AP220" si="962">AO220/AO$2</f>
        <v>0.8994202898550725</v>
      </c>
      <c r="AQ220" s="25">
        <f t="shared" ref="AQ220" si="963">AP220/$G220</f>
        <v>1.0444141410000654</v>
      </c>
      <c r="AR220" s="7">
        <f>AR211+AR212</f>
        <v>27801</v>
      </c>
      <c r="AS220" s="15">
        <f t="shared" ref="AS220" si="964">AR220/AR$2</f>
        <v>0.87240719239338504</v>
      </c>
      <c r="AT220" s="25">
        <f t="shared" ref="AT220" si="965">AS220/$G220</f>
        <v>1.0130463129674718</v>
      </c>
      <c r="AU220" s="7">
        <f>AU211+AU212</f>
        <v>21011</v>
      </c>
      <c r="AV220" s="15">
        <f t="shared" ref="AV220" si="966">AU220/AU$2</f>
        <v>0.84276603425454255</v>
      </c>
      <c r="AW220" s="25">
        <f t="shared" ref="AW220" si="967">AV220/$G220</f>
        <v>0.97862675954510614</v>
      </c>
      <c r="AX220" s="7">
        <f>AX211+AX212</f>
        <v>21419</v>
      </c>
      <c r="AY220" s="15">
        <f t="shared" ref="AY220" si="968">AX220/AX$2</f>
        <v>0.83193505787306765</v>
      </c>
      <c r="AZ220" s="25">
        <f t="shared" ref="AZ220" si="969">AY220/$G220</f>
        <v>0.96604974185799919</v>
      </c>
      <c r="BA220" s="7">
        <f>BA211+BA212</f>
        <v>29284</v>
      </c>
      <c r="BB220" s="15">
        <f t="shared" ref="BB220" si="970">BA220/BA$2</f>
        <v>0.88143755831803272</v>
      </c>
      <c r="BC220" s="25">
        <f t="shared" ref="BC220" si="971">BB220/$G220</f>
        <v>1.0235324471769045</v>
      </c>
      <c r="BD220" s="7">
        <f>BD211+BD212</f>
        <v>27253</v>
      </c>
      <c r="BE220" s="15">
        <f t="shared" ref="BE220" si="972">BD220/BD$2</f>
        <v>0.81615356971729758</v>
      </c>
      <c r="BF220" s="25">
        <f t="shared" ref="BF220" si="973">BE220/$G220</f>
        <v>0.94772414971623509</v>
      </c>
      <c r="BG220" s="7">
        <f>BG211+BG212</f>
        <v>20648</v>
      </c>
      <c r="BH220" s="15">
        <f t="shared" ref="BH220" si="974">BG220/BG$2</f>
        <v>0.81355397951142627</v>
      </c>
      <c r="BI220" s="25">
        <f t="shared" ref="BI220" si="975">BH220/$G220</f>
        <v>0.94470548446880687</v>
      </c>
      <c r="BJ220" s="7">
        <f>BJ211+BJ212</f>
        <v>116241</v>
      </c>
      <c r="BK220" s="15">
        <f t="shared" ref="BK220" si="976">BJ220/BJ$2</f>
        <v>0.86407189634794501</v>
      </c>
      <c r="BL220" s="25">
        <f t="shared" ref="BL220" si="977">BK220/$G220</f>
        <v>1.0033672995435226</v>
      </c>
      <c r="BM220" s="7">
        <f>BM211+BM212</f>
        <v>90879</v>
      </c>
      <c r="BN220" s="15">
        <f t="shared" ref="BN220" si="978">BM220/BM$2</f>
        <v>0.84206478633112192</v>
      </c>
      <c r="BO220" s="25">
        <f t="shared" ref="BO220" si="979">BN220/$G220</f>
        <v>0.97781246476453643</v>
      </c>
      <c r="BP220" s="7">
        <f>BP211+BP212</f>
        <v>109339</v>
      </c>
      <c r="BQ220" s="15">
        <f t="shared" ref="BQ220" si="980">BP220/BP$2</f>
        <v>0.8752021131833827</v>
      </c>
      <c r="BR220" s="25">
        <f t="shared" ref="BR220" si="981">BQ220/$G220</f>
        <v>1.0162917976746479</v>
      </c>
      <c r="BS220" s="7">
        <f>BS211+BS212</f>
        <v>93998</v>
      </c>
      <c r="BT220" s="15">
        <f t="shared" ref="BT220" si="982">BS220/BS$2</f>
        <v>0.86043297176072131</v>
      </c>
      <c r="BU220" s="25">
        <f t="shared" ref="BU220" si="983">BT220/$G220</f>
        <v>0.99914175077639211</v>
      </c>
      <c r="BV220" s="15">
        <f t="shared" ref="BV220" si="984">L220</f>
        <v>0.87919731371921972</v>
      </c>
      <c r="BW220" s="15">
        <f t="shared" ref="BW220" si="985">O220</f>
        <v>0.8796542272823108</v>
      </c>
      <c r="BX220" s="15">
        <f t="shared" ref="BX220" si="986">R220</f>
        <v>0.86013230727690027</v>
      </c>
      <c r="BY220" s="15">
        <f t="shared" ref="BY220" si="987">U220</f>
        <v>0.83153172141760257</v>
      </c>
      <c r="BZ220" s="15">
        <f t="shared" ref="BZ220" si="988">X220</f>
        <v>0.88011056826947798</v>
      </c>
      <c r="CA220" s="15">
        <f t="shared" si="904"/>
        <v>0.87673618670266029</v>
      </c>
      <c r="CB220" s="15">
        <f t="shared" ref="CB220" si="989">AD220</f>
        <v>0.81730923910129227</v>
      </c>
      <c r="CC220" s="15">
        <f t="shared" ref="CC220" si="990">AG220</f>
        <v>0.88456143246142416</v>
      </c>
      <c r="CD220" s="15">
        <f t="shared" ref="CD220" si="991">AJ220</f>
        <v>0.88409602400600151</v>
      </c>
      <c r="CE220" s="15">
        <f t="shared" ref="CE220" si="992">AM220</f>
        <v>0.90973218205766138</v>
      </c>
      <c r="CF220" s="15">
        <f t="shared" ref="CF220" si="993">AP220</f>
        <v>0.8994202898550725</v>
      </c>
      <c r="CG220" s="15">
        <f t="shared" ref="CG220" si="994">AS220</f>
        <v>0.87240719239338504</v>
      </c>
      <c r="CH220" s="15">
        <f t="shared" si="905"/>
        <v>0.84276603425454255</v>
      </c>
      <c r="CI220" s="15">
        <f t="shared" ref="CI220" si="995">AY220</f>
        <v>0.83193505787306765</v>
      </c>
      <c r="CJ220" s="15">
        <f t="shared" ref="CJ220" si="996">BB220</f>
        <v>0.88143755831803272</v>
      </c>
      <c r="CK220" s="15">
        <f t="shared" ref="CK220" si="997">BE220</f>
        <v>0.81615356971729758</v>
      </c>
      <c r="CL220" s="15">
        <f t="shared" ref="CL220" si="998">BH220</f>
        <v>0.81355397951142627</v>
      </c>
    </row>
    <row r="221" spans="1:90" x14ac:dyDescent="0.3">
      <c r="A221" s="3">
        <v>221</v>
      </c>
      <c r="D221" s="6"/>
      <c r="E221" s="27"/>
      <c r="F221" s="7"/>
      <c r="I221" s="17"/>
      <c r="J221" s="17"/>
      <c r="M221" s="25"/>
      <c r="P221" s="25"/>
      <c r="S221" s="25"/>
      <c r="V221" s="25"/>
      <c r="Y221" s="25"/>
      <c r="AB221" s="25"/>
      <c r="AE221" s="25"/>
      <c r="AH221" s="25"/>
      <c r="AK221" s="25"/>
      <c r="AN221" s="25"/>
      <c r="AQ221" s="25"/>
      <c r="AT221" s="25"/>
      <c r="AW221" s="25"/>
      <c r="AZ221" s="25"/>
      <c r="BC221" s="25"/>
      <c r="BF221" s="25"/>
      <c r="BI221" s="25"/>
      <c r="BJ221" s="25"/>
      <c r="BK221" s="25"/>
      <c r="BL221" s="25"/>
      <c r="BM221" s="25"/>
      <c r="BN221" s="25"/>
      <c r="BO221" s="25"/>
      <c r="BP221" s="25"/>
      <c r="BQ221" s="25"/>
      <c r="BR221" s="25"/>
      <c r="BS221" s="25"/>
      <c r="BT221" s="25"/>
      <c r="BU221" s="25"/>
      <c r="BV221" s="15"/>
      <c r="BW221" s="15"/>
      <c r="BX221" s="15"/>
      <c r="BY221" s="15"/>
      <c r="BZ221" s="15"/>
      <c r="CA221" s="15"/>
      <c r="CB221" s="15"/>
      <c r="CC221" s="15"/>
      <c r="CD221" s="15"/>
      <c r="CE221" s="15"/>
      <c r="CF221" s="15"/>
      <c r="CG221" s="15"/>
      <c r="CH221" s="15"/>
      <c r="CI221" s="15"/>
      <c r="CJ221" s="15"/>
      <c r="CK221" s="15"/>
      <c r="CL221" s="15"/>
    </row>
    <row r="222" spans="1:90" x14ac:dyDescent="0.3">
      <c r="A222" s="3">
        <v>222</v>
      </c>
      <c r="D222" s="6"/>
      <c r="E222" s="27"/>
      <c r="F222" s="7"/>
      <c r="I222" s="17"/>
      <c r="J222" s="17"/>
      <c r="M222" s="25"/>
      <c r="P222" s="25"/>
      <c r="S222" s="25"/>
      <c r="V222" s="25"/>
      <c r="Y222" s="25"/>
      <c r="AB222" s="25"/>
      <c r="AE222" s="25"/>
      <c r="AH222" s="25"/>
      <c r="AK222" s="25"/>
      <c r="AN222" s="25"/>
      <c r="AQ222" s="25"/>
      <c r="AT222" s="25"/>
      <c r="AW222" s="25"/>
      <c r="AZ222" s="25"/>
      <c r="BC222" s="25"/>
      <c r="BF222" s="25"/>
      <c r="BI222" s="25"/>
      <c r="BJ222" s="25"/>
      <c r="BK222" s="25"/>
      <c r="BL222" s="25"/>
      <c r="BM222" s="25"/>
      <c r="BN222" s="25"/>
      <c r="BO222" s="25"/>
      <c r="BP222" s="25"/>
      <c r="BQ222" s="25"/>
      <c r="BR222" s="25"/>
      <c r="BS222" s="25"/>
      <c r="BT222" s="25"/>
      <c r="BU222" s="25"/>
      <c r="BV222" s="15"/>
      <c r="BW222" s="15"/>
      <c r="BX222" s="15"/>
      <c r="BY222" s="15"/>
      <c r="BZ222" s="15"/>
      <c r="CA222" s="15"/>
      <c r="CB222" s="15"/>
      <c r="CC222" s="15"/>
      <c r="CD222" s="15"/>
      <c r="CE222" s="15"/>
      <c r="CF222" s="15"/>
      <c r="CG222" s="15"/>
      <c r="CH222" s="15"/>
      <c r="CI222" s="15"/>
      <c r="CJ222" s="15"/>
      <c r="CK222" s="15"/>
      <c r="CL222" s="15"/>
    </row>
    <row r="223" spans="1:90" x14ac:dyDescent="0.3">
      <c r="A223" s="3">
        <v>223</v>
      </c>
      <c r="D223" s="6"/>
      <c r="E223" s="27"/>
      <c r="F223" s="7"/>
      <c r="I223" s="17"/>
      <c r="J223" s="17"/>
      <c r="M223" s="25"/>
      <c r="P223" s="25"/>
      <c r="S223" s="25"/>
      <c r="V223" s="25"/>
      <c r="Y223" s="25"/>
      <c r="AB223" s="25"/>
      <c r="AE223" s="25"/>
      <c r="AH223" s="25"/>
      <c r="AK223" s="25"/>
      <c r="AN223" s="25"/>
      <c r="AQ223" s="25"/>
      <c r="AT223" s="25"/>
      <c r="AW223" s="25"/>
      <c r="AZ223" s="25"/>
      <c r="BC223" s="25"/>
      <c r="BF223" s="25"/>
      <c r="BI223" s="25"/>
      <c r="BJ223" s="25"/>
      <c r="BK223" s="25"/>
      <c r="BL223" s="25"/>
      <c r="BM223" s="25"/>
      <c r="BN223" s="25"/>
      <c r="BO223" s="25"/>
      <c r="BP223" s="25"/>
      <c r="BQ223" s="25"/>
      <c r="BR223" s="25"/>
      <c r="BS223" s="25"/>
      <c r="BT223" s="25"/>
      <c r="BU223" s="25"/>
      <c r="BV223" s="15"/>
      <c r="BW223" s="15"/>
      <c r="BX223" s="15"/>
      <c r="BY223" s="15"/>
      <c r="BZ223" s="15"/>
      <c r="CA223" s="15"/>
      <c r="CB223" s="15"/>
      <c r="CC223" s="15"/>
      <c r="CD223" s="15"/>
      <c r="CE223" s="15"/>
      <c r="CF223" s="15"/>
      <c r="CG223" s="15"/>
      <c r="CH223" s="15"/>
      <c r="CI223" s="15"/>
      <c r="CJ223" s="15"/>
      <c r="CK223" s="15"/>
      <c r="CL223" s="15"/>
    </row>
    <row r="224" spans="1:90" x14ac:dyDescent="0.3">
      <c r="A224" s="3">
        <v>224</v>
      </c>
      <c r="D224" s="6"/>
      <c r="E224" s="27"/>
      <c r="F224" s="7"/>
      <c r="I224" s="17"/>
      <c r="J224" s="17"/>
      <c r="M224" s="25"/>
      <c r="P224" s="25"/>
      <c r="S224" s="25"/>
      <c r="V224" s="25"/>
      <c r="Y224" s="25"/>
      <c r="AB224" s="25"/>
      <c r="AE224" s="25"/>
      <c r="AH224" s="25"/>
      <c r="AK224" s="25"/>
      <c r="AN224" s="25"/>
      <c r="AQ224" s="25"/>
      <c r="AT224" s="25"/>
      <c r="AW224" s="25"/>
      <c r="AZ224" s="25"/>
      <c r="BC224" s="25"/>
      <c r="BF224" s="25"/>
      <c r="BI224" s="25"/>
      <c r="BJ224" s="25"/>
      <c r="BK224" s="25"/>
      <c r="BL224" s="25"/>
      <c r="BM224" s="25"/>
      <c r="BN224" s="25"/>
      <c r="BO224" s="25"/>
      <c r="BP224" s="25"/>
      <c r="BQ224" s="25"/>
      <c r="BR224" s="25"/>
      <c r="BS224" s="25"/>
      <c r="BT224" s="25"/>
      <c r="BU224" s="25"/>
      <c r="BV224" s="15"/>
      <c r="BW224" s="15"/>
      <c r="BX224" s="15"/>
      <c r="BY224" s="15"/>
      <c r="BZ224" s="15"/>
      <c r="CA224" s="15"/>
      <c r="CB224" s="15"/>
      <c r="CC224" s="15"/>
      <c r="CD224" s="15"/>
      <c r="CE224" s="15"/>
      <c r="CF224" s="15"/>
      <c r="CG224" s="15"/>
      <c r="CH224" s="15"/>
      <c r="CI224" s="15"/>
      <c r="CJ224" s="15"/>
      <c r="CK224" s="15"/>
      <c r="CL224" s="15"/>
    </row>
    <row r="225" spans="1:90" x14ac:dyDescent="0.3">
      <c r="A225" s="3">
        <v>225</v>
      </c>
      <c r="D225" s="6"/>
      <c r="E225" s="27"/>
      <c r="F225" s="7"/>
      <c r="I225" s="17"/>
      <c r="J225" s="17"/>
      <c r="M225" s="25"/>
      <c r="P225" s="25"/>
      <c r="S225" s="25"/>
      <c r="V225" s="25"/>
      <c r="Y225" s="25"/>
      <c r="AB225" s="25"/>
      <c r="AE225" s="25"/>
      <c r="AH225" s="25"/>
      <c r="AK225" s="25"/>
      <c r="AN225" s="25"/>
      <c r="AQ225" s="25"/>
      <c r="AT225" s="25"/>
      <c r="AW225" s="25"/>
      <c r="AZ225" s="25"/>
      <c r="BC225" s="25"/>
      <c r="BF225" s="25"/>
      <c r="BI225" s="25"/>
      <c r="BJ225" s="25"/>
      <c r="BK225" s="25"/>
      <c r="BL225" s="25"/>
      <c r="BM225" s="25"/>
      <c r="BN225" s="25"/>
      <c r="BO225" s="25"/>
      <c r="BP225" s="25"/>
      <c r="BQ225" s="25"/>
      <c r="BR225" s="25"/>
      <c r="BS225" s="25"/>
      <c r="BT225" s="25"/>
      <c r="BU225" s="25"/>
      <c r="BV225" s="15"/>
      <c r="BW225" s="15"/>
      <c r="BX225" s="15"/>
      <c r="BY225" s="15"/>
      <c r="BZ225" s="15"/>
      <c r="CA225" s="15"/>
      <c r="CB225" s="15"/>
      <c r="CC225" s="15"/>
      <c r="CD225" s="15"/>
      <c r="CE225" s="15"/>
      <c r="CF225" s="15"/>
      <c r="CG225" s="15"/>
      <c r="CH225" s="15"/>
      <c r="CI225" s="15"/>
      <c r="CJ225" s="15"/>
      <c r="CK225" s="15"/>
      <c r="CL225" s="15"/>
    </row>
    <row r="226" spans="1:90" x14ac:dyDescent="0.3">
      <c r="A226" s="3">
        <v>226</v>
      </c>
      <c r="D226" s="6"/>
      <c r="E226" s="27"/>
      <c r="F226" s="7"/>
      <c r="I226" s="17"/>
      <c r="J226" s="17"/>
      <c r="M226" s="25"/>
      <c r="P226" s="25"/>
      <c r="S226" s="25"/>
      <c r="V226" s="25"/>
      <c r="Y226" s="25"/>
      <c r="AB226" s="25"/>
      <c r="AE226" s="25"/>
      <c r="AH226" s="25"/>
      <c r="AK226" s="25"/>
      <c r="AN226" s="25"/>
      <c r="AQ226" s="25"/>
      <c r="AT226" s="25"/>
      <c r="AW226" s="25"/>
      <c r="AZ226" s="25"/>
      <c r="BC226" s="25"/>
      <c r="BF226" s="25"/>
      <c r="BI226" s="25"/>
      <c r="BJ226" s="25"/>
      <c r="BK226" s="25"/>
      <c r="BL226" s="25"/>
      <c r="BM226" s="25"/>
      <c r="BN226" s="25"/>
      <c r="BO226" s="25"/>
      <c r="BP226" s="25"/>
      <c r="BQ226" s="25"/>
      <c r="BR226" s="25"/>
      <c r="BS226" s="25"/>
      <c r="BT226" s="25"/>
      <c r="BU226" s="25"/>
      <c r="BV226" s="15"/>
      <c r="BW226" s="15"/>
      <c r="BX226" s="15"/>
      <c r="BY226" s="15"/>
      <c r="BZ226" s="15"/>
      <c r="CA226" s="15"/>
      <c r="CB226" s="15"/>
      <c r="CC226" s="15"/>
      <c r="CD226" s="15"/>
      <c r="CE226" s="15"/>
      <c r="CF226" s="15"/>
      <c r="CG226" s="15"/>
      <c r="CH226" s="15"/>
      <c r="CI226" s="15"/>
      <c r="CJ226" s="15"/>
      <c r="CK226" s="15"/>
      <c r="CL226" s="15"/>
    </row>
    <row r="227" spans="1:90" x14ac:dyDescent="0.3">
      <c r="A227" s="3">
        <v>227</v>
      </c>
      <c r="D227" s="6"/>
      <c r="E227" s="27"/>
      <c r="F227" s="7"/>
      <c r="I227" s="17"/>
      <c r="J227" s="17"/>
      <c r="M227" s="25"/>
      <c r="P227" s="25"/>
      <c r="S227" s="25"/>
      <c r="V227" s="25"/>
      <c r="Y227" s="25"/>
      <c r="AB227" s="25"/>
      <c r="AE227" s="25"/>
      <c r="AH227" s="25"/>
      <c r="AK227" s="25"/>
      <c r="AN227" s="25"/>
      <c r="AQ227" s="25"/>
      <c r="AT227" s="25"/>
      <c r="AW227" s="25"/>
      <c r="AZ227" s="25"/>
      <c r="BC227" s="25"/>
      <c r="BF227" s="25"/>
      <c r="BI227" s="25"/>
      <c r="BJ227" s="25"/>
      <c r="BK227" s="25"/>
      <c r="BL227" s="25"/>
      <c r="BM227" s="25"/>
      <c r="BN227" s="25"/>
      <c r="BO227" s="25"/>
      <c r="BP227" s="25"/>
      <c r="BQ227" s="25"/>
      <c r="BR227" s="25"/>
      <c r="BS227" s="25"/>
      <c r="BT227" s="25"/>
      <c r="BU227" s="25"/>
      <c r="BV227" s="15"/>
      <c r="BW227" s="15"/>
      <c r="BX227" s="15"/>
      <c r="BY227" s="15"/>
      <c r="BZ227" s="15"/>
      <c r="CA227" s="15"/>
      <c r="CB227" s="15"/>
      <c r="CC227" s="15"/>
      <c r="CD227" s="15"/>
      <c r="CE227" s="15"/>
      <c r="CF227" s="15"/>
      <c r="CG227" s="15"/>
      <c r="CH227" s="15"/>
      <c r="CI227" s="15"/>
      <c r="CJ227" s="15"/>
      <c r="CK227" s="15"/>
      <c r="CL227" s="15"/>
    </row>
    <row r="228" spans="1:90" x14ac:dyDescent="0.3">
      <c r="A228" s="3">
        <v>228</v>
      </c>
      <c r="D228" s="6"/>
      <c r="E228" s="27"/>
      <c r="F228" s="7"/>
      <c r="I228" s="17"/>
      <c r="J228" s="17"/>
      <c r="M228" s="25"/>
      <c r="P228" s="25"/>
      <c r="S228" s="25"/>
      <c r="V228" s="25"/>
      <c r="Y228" s="25"/>
      <c r="AB228" s="25"/>
      <c r="AE228" s="25"/>
      <c r="AH228" s="25"/>
      <c r="AK228" s="25"/>
      <c r="AN228" s="25"/>
      <c r="AQ228" s="25"/>
      <c r="AT228" s="25"/>
      <c r="AW228" s="25"/>
      <c r="AZ228" s="25"/>
      <c r="BC228" s="25"/>
      <c r="BF228" s="25"/>
      <c r="BI228" s="25"/>
      <c r="BJ228" s="25"/>
      <c r="BK228" s="25"/>
      <c r="BL228" s="25"/>
      <c r="BM228" s="25"/>
      <c r="BN228" s="25"/>
      <c r="BO228" s="25"/>
      <c r="BP228" s="25"/>
      <c r="BQ228" s="25"/>
      <c r="BR228" s="25"/>
      <c r="BS228" s="25"/>
      <c r="BT228" s="25"/>
      <c r="BU228" s="25"/>
      <c r="BV228" s="15"/>
      <c r="BW228" s="15"/>
      <c r="BX228" s="15"/>
      <c r="BY228" s="15"/>
      <c r="BZ228" s="15"/>
      <c r="CA228" s="15"/>
      <c r="CB228" s="15"/>
      <c r="CC228" s="15"/>
      <c r="CD228" s="15"/>
      <c r="CE228" s="15"/>
      <c r="CF228" s="15"/>
      <c r="CG228" s="15"/>
      <c r="CH228" s="15"/>
      <c r="CI228" s="15"/>
      <c r="CJ228" s="15"/>
      <c r="CK228" s="15"/>
      <c r="CL228" s="15"/>
    </row>
    <row r="229" spans="1:90" x14ac:dyDescent="0.3">
      <c r="A229" s="3">
        <v>229</v>
      </c>
      <c r="D229" s="6"/>
      <c r="E229" s="27"/>
      <c r="F229" s="7"/>
      <c r="I229" s="17"/>
      <c r="J229" s="17"/>
      <c r="M229" s="25"/>
      <c r="P229" s="25"/>
      <c r="S229" s="25"/>
      <c r="V229" s="25"/>
      <c r="Y229" s="25"/>
      <c r="AB229" s="25"/>
      <c r="AE229" s="25"/>
      <c r="AH229" s="25"/>
      <c r="AK229" s="25"/>
      <c r="AN229" s="25"/>
      <c r="AQ229" s="25"/>
      <c r="AT229" s="25"/>
      <c r="AW229" s="25"/>
      <c r="AZ229" s="25"/>
      <c r="BC229" s="25"/>
      <c r="BF229" s="25"/>
      <c r="BI229" s="25"/>
      <c r="BJ229" s="25"/>
      <c r="BK229" s="25"/>
      <c r="BL229" s="25"/>
      <c r="BM229" s="25"/>
      <c r="BN229" s="25"/>
      <c r="BO229" s="25"/>
      <c r="BP229" s="25"/>
      <c r="BQ229" s="25"/>
      <c r="BR229" s="25"/>
      <c r="BS229" s="25"/>
      <c r="BT229" s="25"/>
      <c r="BU229" s="25"/>
      <c r="BV229" s="15"/>
      <c r="BW229" s="15"/>
      <c r="BX229" s="15"/>
      <c r="BY229" s="15"/>
      <c r="BZ229" s="15"/>
      <c r="CA229" s="15"/>
      <c r="CB229" s="15"/>
      <c r="CC229" s="15"/>
      <c r="CD229" s="15"/>
      <c r="CE229" s="15"/>
      <c r="CF229" s="15"/>
      <c r="CG229" s="15"/>
      <c r="CH229" s="15"/>
      <c r="CI229" s="15"/>
      <c r="CJ229" s="15"/>
      <c r="CK229" s="15"/>
      <c r="CL229" s="15"/>
    </row>
    <row r="230" spans="1:90" x14ac:dyDescent="0.3">
      <c r="A230" s="3">
        <v>230</v>
      </c>
      <c r="B230" s="4" t="s">
        <v>5</v>
      </c>
      <c r="D230" s="6"/>
      <c r="E230" s="27"/>
      <c r="F230" s="7"/>
      <c r="I230" s="17"/>
      <c r="J230" s="17"/>
      <c r="M230" s="25"/>
      <c r="P230" s="25"/>
      <c r="S230" s="25"/>
      <c r="V230" s="25"/>
      <c r="Y230" s="25"/>
      <c r="AB230" s="25"/>
      <c r="AE230" s="25"/>
      <c r="AH230" s="25"/>
      <c r="AK230" s="25"/>
      <c r="AN230" s="25"/>
      <c r="AQ230" s="25"/>
      <c r="AT230" s="25"/>
      <c r="AW230" s="25"/>
      <c r="AZ230" s="25"/>
      <c r="BC230" s="25"/>
      <c r="BF230" s="25"/>
      <c r="BI230" s="25"/>
      <c r="BJ230" s="25"/>
      <c r="BK230" s="25"/>
      <c r="BL230" s="25"/>
      <c r="BM230" s="25"/>
      <c r="BN230" s="25"/>
      <c r="BO230" s="25"/>
      <c r="BP230" s="25"/>
      <c r="BQ230" s="25"/>
      <c r="BR230" s="25"/>
      <c r="BS230" s="25"/>
      <c r="BT230" s="25"/>
      <c r="BU230" s="25"/>
      <c r="BV230" s="15"/>
      <c r="BW230" s="15"/>
      <c r="BX230" s="15"/>
      <c r="BY230" s="15"/>
      <c r="BZ230" s="15"/>
      <c r="CA230" s="15"/>
      <c r="CB230" s="15"/>
      <c r="CC230" s="15"/>
      <c r="CD230" s="15"/>
      <c r="CE230" s="15"/>
      <c r="CF230" s="15"/>
      <c r="CG230" s="15"/>
      <c r="CH230" s="15"/>
      <c r="CI230" s="15"/>
      <c r="CJ230" s="15"/>
      <c r="CK230" s="15"/>
      <c r="CL230" s="15"/>
    </row>
    <row r="231" spans="1:90" x14ac:dyDescent="0.3">
      <c r="A231" s="3">
        <v>231</v>
      </c>
      <c r="B231" s="3" t="s">
        <v>6</v>
      </c>
      <c r="C231" s="3" t="s">
        <v>14</v>
      </c>
      <c r="D231" s="6">
        <v>40603</v>
      </c>
      <c r="E231" s="27"/>
      <c r="F231" s="7">
        <v>404424</v>
      </c>
      <c r="I231" s="17"/>
      <c r="J231" s="17"/>
      <c r="K231" s="3">
        <v>20063</v>
      </c>
      <c r="M231" s="25"/>
      <c r="N231" s="3">
        <v>19463</v>
      </c>
      <c r="P231" s="25"/>
      <c r="Q231" s="3">
        <v>18509</v>
      </c>
      <c r="S231" s="25"/>
      <c r="T231" s="3">
        <v>26470</v>
      </c>
      <c r="V231" s="25"/>
      <c r="W231" s="3">
        <v>26450</v>
      </c>
      <c r="Y231" s="25"/>
      <c r="Z231" s="3">
        <v>19144</v>
      </c>
      <c r="AB231" s="25"/>
      <c r="AC231" s="3">
        <v>31754</v>
      </c>
      <c r="AE231" s="25"/>
      <c r="AF231" s="3">
        <v>19383</v>
      </c>
      <c r="AH231" s="25"/>
      <c r="AI231" s="7">
        <v>21264</v>
      </c>
      <c r="AK231" s="25"/>
      <c r="AL231" s="3">
        <v>30146</v>
      </c>
      <c r="AN231" s="25"/>
      <c r="AO231" s="3">
        <v>22518</v>
      </c>
      <c r="AQ231" s="25"/>
      <c r="AR231" s="3">
        <v>28666</v>
      </c>
      <c r="AT231" s="25"/>
      <c r="AU231" s="3">
        <v>21634</v>
      </c>
      <c r="AW231" s="25"/>
      <c r="AX231" s="3">
        <v>22104</v>
      </c>
      <c r="AZ231" s="25"/>
      <c r="BA231" s="3">
        <v>29569</v>
      </c>
      <c r="BC231" s="25"/>
      <c r="BD231" s="3">
        <v>26952</v>
      </c>
      <c r="BF231" s="25"/>
      <c r="BG231" s="3">
        <v>20335</v>
      </c>
      <c r="BI231" s="25"/>
      <c r="BJ231" s="7">
        <f t="shared" ref="BJ231" si="999">K231+T231+W231+Z231+Q231</f>
        <v>110636</v>
      </c>
      <c r="BL231" s="25"/>
      <c r="BM231" s="7">
        <f t="shared" ref="BM231" si="1000">BG231+AU231+AR231+AX231</f>
        <v>92739</v>
      </c>
      <c r="BO231" s="25"/>
      <c r="BP231" s="7">
        <f t="shared" ref="BP231" si="1001">BA231+AO231+AL231+BD231</f>
        <v>109185</v>
      </c>
      <c r="BR231" s="25"/>
      <c r="BS231" s="7">
        <f t="shared" ref="BS231" si="1002">AI231+AF231+AC231+N231</f>
        <v>91864</v>
      </c>
      <c r="BU231" s="25"/>
      <c r="BV231" s="15"/>
      <c r="BW231" s="15"/>
      <c r="BX231" s="15"/>
      <c r="BY231" s="15"/>
      <c r="BZ231" s="15"/>
      <c r="CA231" s="15"/>
      <c r="CB231" s="15"/>
      <c r="CC231" s="15"/>
      <c r="CD231" s="15"/>
      <c r="CE231" s="15"/>
      <c r="CF231" s="15"/>
      <c r="CG231" s="15"/>
      <c r="CH231" s="15"/>
      <c r="CI231" s="15"/>
      <c r="CJ231" s="15"/>
      <c r="CK231" s="15"/>
      <c r="CL231" s="15"/>
    </row>
    <row r="232" spans="1:90" x14ac:dyDescent="0.3">
      <c r="A232" s="3">
        <v>232</v>
      </c>
      <c r="B232" s="3" t="s">
        <v>353</v>
      </c>
      <c r="C232" s="3" t="s">
        <v>14</v>
      </c>
      <c r="D232" s="6">
        <v>40603</v>
      </c>
      <c r="E232" s="27"/>
      <c r="F232" s="7">
        <v>74970</v>
      </c>
      <c r="G232" s="15">
        <f>F232/F$231</f>
        <v>0.18537475520740609</v>
      </c>
      <c r="I232" s="17">
        <f t="shared" si="182"/>
        <v>0.26009201543484711</v>
      </c>
      <c r="J232" s="17">
        <f t="shared" si="183"/>
        <v>7.8318848271744179E-2</v>
      </c>
      <c r="K232" s="3">
        <v>4283</v>
      </c>
      <c r="L232" s="15">
        <f>K232/K$231</f>
        <v>0.21347754573094752</v>
      </c>
      <c r="M232" s="25">
        <f t="shared" si="184"/>
        <v>1.1515998793476419</v>
      </c>
      <c r="N232" s="3">
        <v>4215</v>
      </c>
      <c r="O232" s="15">
        <f>N232/N$231</f>
        <v>0.21656476391101065</v>
      </c>
      <c r="P232" s="25">
        <f t="shared" si="185"/>
        <v>1.1682538092563235</v>
      </c>
      <c r="Q232" s="3">
        <v>4489</v>
      </c>
      <c r="R232" s="15">
        <f>Q232/Q$231</f>
        <v>0.24253066075963045</v>
      </c>
      <c r="S232" s="25">
        <f t="shared" si="186"/>
        <v>1.3083262631326236</v>
      </c>
      <c r="T232" s="3">
        <v>6362</v>
      </c>
      <c r="U232" s="15">
        <f>T232/T$231</f>
        <v>0.240347563279184</v>
      </c>
      <c r="V232" s="25">
        <f t="shared" si="187"/>
        <v>1.2965495922585129</v>
      </c>
      <c r="W232" s="3">
        <v>3745</v>
      </c>
      <c r="X232" s="15">
        <f>W232/W$231</f>
        <v>0.14158790170132324</v>
      </c>
      <c r="Y232" s="25">
        <f t="shared" si="188"/>
        <v>0.76379279121856669</v>
      </c>
      <c r="Z232" s="3">
        <v>3664</v>
      </c>
      <c r="AA232" s="15">
        <f>Z232/Z$231</f>
        <v>0.19139155871291266</v>
      </c>
      <c r="AB232" s="25">
        <f t="shared" si="189"/>
        <v>1.0324575128839668</v>
      </c>
      <c r="AC232" s="3">
        <v>7977</v>
      </c>
      <c r="AD232" s="15">
        <f>AC232/AC$231</f>
        <v>0.25121244567613527</v>
      </c>
      <c r="AE232" s="25">
        <f t="shared" si="190"/>
        <v>1.3551599590519585</v>
      </c>
      <c r="AF232" s="3">
        <v>3911</v>
      </c>
      <c r="AG232" s="15">
        <f>AF232/AF$231</f>
        <v>0.20177475107052573</v>
      </c>
      <c r="AH232" s="25">
        <f t="shared" si="191"/>
        <v>1.0884694134580004</v>
      </c>
      <c r="AI232" s="3">
        <v>2910</v>
      </c>
      <c r="AJ232" s="15">
        <f>AI232/AI$231</f>
        <v>0.13685101580135439</v>
      </c>
      <c r="AK232" s="25">
        <f t="shared" si="192"/>
        <v>0.7382397654321321</v>
      </c>
      <c r="AL232" s="3">
        <v>2361</v>
      </c>
      <c r="AM232" s="15">
        <f>AL232/AL$231</f>
        <v>7.8318848271744179E-2</v>
      </c>
      <c r="AN232" s="25">
        <f t="shared" si="193"/>
        <v>0.42248928762774268</v>
      </c>
      <c r="AO232" s="3">
        <v>2260</v>
      </c>
      <c r="AP232" s="15">
        <f>AO232/AO$231</f>
        <v>0.10036415312194688</v>
      </c>
      <c r="AQ232" s="25">
        <f t="shared" si="194"/>
        <v>0.54141219504055282</v>
      </c>
      <c r="AR232" s="3">
        <v>4284</v>
      </c>
      <c r="AS232" s="15">
        <f>AR232/AR$231</f>
        <v>0.14944533593804507</v>
      </c>
      <c r="AT232" s="25">
        <f t="shared" si="195"/>
        <v>0.80617954570372063</v>
      </c>
      <c r="AU232" s="3">
        <v>4046</v>
      </c>
      <c r="AV232" s="15">
        <f>AU232/AU$231</f>
        <v>0.18702043080336508</v>
      </c>
      <c r="AW232" s="25">
        <f t="shared" si="196"/>
        <v>1.0088775604537832</v>
      </c>
      <c r="AX232" s="3">
        <v>5156</v>
      </c>
      <c r="AY232" s="15">
        <f>AX232/AX$231</f>
        <v>0.23326094824466159</v>
      </c>
      <c r="AZ232" s="25">
        <f t="shared" si="197"/>
        <v>1.2583210048405897</v>
      </c>
      <c r="BA232" s="3">
        <v>3437</v>
      </c>
      <c r="BB232" s="15">
        <f>BA232/BA$231</f>
        <v>0.11623659914099226</v>
      </c>
      <c r="BC232" s="25">
        <f t="shared" si="198"/>
        <v>0.62703575258098776</v>
      </c>
      <c r="BD232" s="3">
        <v>7010</v>
      </c>
      <c r="BE232" s="15">
        <f>BD232/BD$231</f>
        <v>0.26009201543484711</v>
      </c>
      <c r="BF232" s="25">
        <f t="shared" si="199"/>
        <v>1.4030606009099988</v>
      </c>
      <c r="BG232" s="3">
        <v>4860</v>
      </c>
      <c r="BH232" s="15">
        <f>BG232/BG$231</f>
        <v>0.23899680354069339</v>
      </c>
      <c r="BI232" s="25">
        <f t="shared" si="200"/>
        <v>1.2892629488480909</v>
      </c>
      <c r="BJ232" s="7">
        <f t="shared" ref="BJ232:BJ236" si="1003">K232+T232+W232+Z232+Q232</f>
        <v>22543</v>
      </c>
      <c r="BK232" s="15">
        <f>BJ232/BJ$231</f>
        <v>0.20375827036407679</v>
      </c>
      <c r="BL232" s="25">
        <f t="shared" ref="BL232" si="1004">BK232/$G232</f>
        <v>1.0991694642353127</v>
      </c>
      <c r="BM232" s="7">
        <f t="shared" ref="BM232:BM236" si="1005">BG232+AU232+AR232+AX232</f>
        <v>18346</v>
      </c>
      <c r="BN232" s="15">
        <f>BM232/BM$231</f>
        <v>0.1978240006901088</v>
      </c>
      <c r="BO232" s="25">
        <f t="shared" ref="BO232:BO236" si="1006">BN232/$G232</f>
        <v>1.0671571782725966</v>
      </c>
      <c r="BP232" s="7">
        <f t="shared" ref="BP232:BP236" si="1007">BA232+AO232+AL232+BD232</f>
        <v>15068</v>
      </c>
      <c r="BQ232" s="15">
        <f>BP232/BP$231</f>
        <v>0.13800430462059807</v>
      </c>
      <c r="BR232" s="25">
        <f t="shared" ref="BR232:BR236" si="1008">BQ232/$G232</f>
        <v>0.74446115635428511</v>
      </c>
      <c r="BS232" s="7">
        <f t="shared" ref="BS232:BS236" si="1009">AI232+AF232+AC232+N232</f>
        <v>19013</v>
      </c>
      <c r="BT232" s="15">
        <f>BS232/BS$231</f>
        <v>0.20696899764869808</v>
      </c>
      <c r="BU232" s="25">
        <f t="shared" ref="BU232:BU236" si="1010">BT232/$G232</f>
        <v>1.1164896612655337</v>
      </c>
      <c r="BV232" s="15">
        <f t="shared" si="209"/>
        <v>0.21347754573094752</v>
      </c>
      <c r="BW232" s="15">
        <f t="shared" si="210"/>
        <v>0.21656476391101065</v>
      </c>
      <c r="BX232" s="15">
        <f t="shared" si="211"/>
        <v>0.24253066075963045</v>
      </c>
      <c r="BY232" s="15">
        <f t="shared" si="212"/>
        <v>0.240347563279184</v>
      </c>
      <c r="BZ232" s="15">
        <f t="shared" si="213"/>
        <v>0.14158790170132324</v>
      </c>
      <c r="CA232" s="15">
        <f t="shared" ref="CA232:CA236" si="1011">AA232</f>
        <v>0.19139155871291266</v>
      </c>
      <c r="CB232" s="15">
        <f t="shared" si="214"/>
        <v>0.25121244567613527</v>
      </c>
      <c r="CC232" s="15">
        <f t="shared" si="215"/>
        <v>0.20177475107052573</v>
      </c>
      <c r="CD232" s="15">
        <f t="shared" si="216"/>
        <v>0.13685101580135439</v>
      </c>
      <c r="CE232" s="15">
        <f t="shared" si="217"/>
        <v>7.8318848271744179E-2</v>
      </c>
      <c r="CF232" s="15">
        <f t="shared" si="218"/>
        <v>0.10036415312194688</v>
      </c>
      <c r="CG232" s="15">
        <f t="shared" si="219"/>
        <v>0.14944533593804507</v>
      </c>
      <c r="CH232" s="15">
        <f t="shared" ref="CH232:CH236" si="1012">AV232</f>
        <v>0.18702043080336508</v>
      </c>
      <c r="CI232" s="15">
        <f t="shared" si="220"/>
        <v>0.23326094824466159</v>
      </c>
      <c r="CJ232" s="15">
        <f t="shared" si="221"/>
        <v>0.11623659914099226</v>
      </c>
      <c r="CK232" s="15">
        <f t="shared" si="222"/>
        <v>0.26009201543484711</v>
      </c>
      <c r="CL232" s="15">
        <f t="shared" si="223"/>
        <v>0.23899680354069339</v>
      </c>
    </row>
    <row r="233" spans="1:90" x14ac:dyDescent="0.3">
      <c r="A233" s="3">
        <v>233</v>
      </c>
      <c r="B233" s="3" t="s">
        <v>354</v>
      </c>
      <c r="C233" s="3" t="s">
        <v>14</v>
      </c>
      <c r="D233" s="6">
        <v>40603</v>
      </c>
      <c r="E233" s="27"/>
      <c r="F233" s="7">
        <v>62021</v>
      </c>
      <c r="G233" s="15">
        <f t="shared" ref="G233:L236" si="1013">F233/F$231</f>
        <v>0.15335637845429551</v>
      </c>
      <c r="I233" s="17">
        <f t="shared" si="182"/>
        <v>0.24704927457810544</v>
      </c>
      <c r="J233" s="17">
        <f t="shared" si="183"/>
        <v>0.11167359274650548</v>
      </c>
      <c r="K233" s="3">
        <v>3071</v>
      </c>
      <c r="L233" s="15">
        <f t="shared" si="1013"/>
        <v>0.15306783631560583</v>
      </c>
      <c r="M233" s="25">
        <f t="shared" si="184"/>
        <v>0.9981184862240623</v>
      </c>
      <c r="N233" s="3">
        <v>3317</v>
      </c>
      <c r="O233" s="15">
        <f t="shared" ref="O233" si="1014">N233/N$231</f>
        <v>0.17042593639212866</v>
      </c>
      <c r="P233" s="25">
        <f t="shared" si="185"/>
        <v>1.111306475217269</v>
      </c>
      <c r="Q233" s="3">
        <v>2953</v>
      </c>
      <c r="R233" s="15">
        <f t="shared" ref="R233" si="1015">Q233/Q$231</f>
        <v>0.1595440056188881</v>
      </c>
      <c r="S233" s="25">
        <f t="shared" si="186"/>
        <v>1.0403480261268472</v>
      </c>
      <c r="T233" s="3">
        <v>2956</v>
      </c>
      <c r="U233" s="15">
        <f t="shared" ref="U233" si="1016">T233/T$231</f>
        <v>0.11167359274650548</v>
      </c>
      <c r="V233" s="25">
        <f t="shared" si="187"/>
        <v>0.72819659587740815</v>
      </c>
      <c r="W233" s="3">
        <v>3041</v>
      </c>
      <c r="X233" s="15">
        <f t="shared" ref="X233" si="1017">W233/W$231</f>
        <v>0.11497164461247637</v>
      </c>
      <c r="Y233" s="25">
        <f t="shared" si="188"/>
        <v>0.74970239758720658</v>
      </c>
      <c r="Z233" s="3">
        <v>2757</v>
      </c>
      <c r="AA233" s="15">
        <f t="shared" ref="AA233" si="1018">Z233/Z$231</f>
        <v>0.14401379022147931</v>
      </c>
      <c r="AB233" s="25">
        <f t="shared" si="189"/>
        <v>0.93907923278456562</v>
      </c>
      <c r="AC233" s="3">
        <v>4180</v>
      </c>
      <c r="AD233" s="15">
        <f t="shared" ref="AD233" si="1019">AC233/AC$231</f>
        <v>0.13163695912326007</v>
      </c>
      <c r="AE233" s="25">
        <f t="shared" si="190"/>
        <v>0.85837289879984724</v>
      </c>
      <c r="AF233" s="3">
        <v>2779</v>
      </c>
      <c r="AG233" s="15">
        <f t="shared" ref="AG233" si="1020">AF233/AF$231</f>
        <v>0.14337305886601662</v>
      </c>
      <c r="AH233" s="25">
        <f t="shared" si="191"/>
        <v>0.93490117796923455</v>
      </c>
      <c r="AI233" s="3">
        <v>3429</v>
      </c>
      <c r="AJ233" s="15">
        <f t="shared" ref="AJ233" si="1021">AI233/AI$231</f>
        <v>0.16125846501128668</v>
      </c>
      <c r="AK233" s="25">
        <f t="shared" si="192"/>
        <v>1.0515276028075105</v>
      </c>
      <c r="AL233" s="3">
        <v>6482</v>
      </c>
      <c r="AM233" s="15">
        <f t="shared" ref="AM233" si="1022">AL233/AL$231</f>
        <v>0.21502023485702912</v>
      </c>
      <c r="AN233" s="25">
        <f t="shared" si="193"/>
        <v>1.4020951526389309</v>
      </c>
      <c r="AO233" s="3">
        <v>4753</v>
      </c>
      <c r="AP233" s="15">
        <f t="shared" ref="AP233" si="1023">AO233/AO$231</f>
        <v>0.21107558397726264</v>
      </c>
      <c r="AQ233" s="25">
        <f t="shared" si="194"/>
        <v>1.3763730345273448</v>
      </c>
      <c r="AR233" s="3">
        <v>3544</v>
      </c>
      <c r="AS233" s="15">
        <f t="shared" ref="AS233" si="1024">AR233/AR$231</f>
        <v>0.1236307821112119</v>
      </c>
      <c r="AT233" s="25">
        <f t="shared" si="195"/>
        <v>0.8061665472105376</v>
      </c>
      <c r="AU233" s="3">
        <v>2621</v>
      </c>
      <c r="AV233" s="15">
        <f t="shared" ref="AV233" si="1025">AU233/AU$231</f>
        <v>0.12115189054266433</v>
      </c>
      <c r="AW233" s="25">
        <f t="shared" si="196"/>
        <v>0.79000229246265741</v>
      </c>
      <c r="AX233" s="3">
        <v>2945</v>
      </c>
      <c r="AY233" s="15">
        <f t="shared" ref="AY233" si="1026">AX233/AX$231</f>
        <v>0.1332338038364097</v>
      </c>
      <c r="AZ233" s="25">
        <f t="shared" si="197"/>
        <v>0.86878553849077167</v>
      </c>
      <c r="BA233" s="3">
        <v>7305</v>
      </c>
      <c r="BB233" s="15">
        <f t="shared" ref="BB233" si="1027">BA233/BA$231</f>
        <v>0.24704927457810544</v>
      </c>
      <c r="BC233" s="25">
        <f t="shared" si="198"/>
        <v>1.6109488047915337</v>
      </c>
      <c r="BD233" s="3">
        <v>3325</v>
      </c>
      <c r="BE233" s="15">
        <f t="shared" ref="BE233" si="1028">BD233/BD$231</f>
        <v>0.12336746809142178</v>
      </c>
      <c r="BF233" s="25">
        <f t="shared" si="199"/>
        <v>0.80444953992043278</v>
      </c>
      <c r="BG233" s="3">
        <v>2563</v>
      </c>
      <c r="BH233" s="15">
        <f t="shared" ref="BH233" si="1029">BG233/BG$231</f>
        <v>0.12603884927464962</v>
      </c>
      <c r="BI233" s="25">
        <f t="shared" si="200"/>
        <v>0.82186897307445694</v>
      </c>
      <c r="BJ233" s="7">
        <f t="shared" si="1003"/>
        <v>14778</v>
      </c>
      <c r="BK233" s="15">
        <f t="shared" ref="BK233:BK236" si="1030">BJ233/BJ$231</f>
        <v>0.13357315882714488</v>
      </c>
      <c r="BL233" s="25">
        <f t="shared" ref="BL233:BL236" si="1031">BK233/$G233</f>
        <v>0.87099839063396645</v>
      </c>
      <c r="BM233" s="7">
        <f t="shared" si="1005"/>
        <v>11673</v>
      </c>
      <c r="BN233" s="15">
        <f t="shared" ref="BN233:BN236" si="1032">BM233/BM$231</f>
        <v>0.12586937534370654</v>
      </c>
      <c r="BO233" s="25">
        <f t="shared" si="1006"/>
        <v>0.82076387439743259</v>
      </c>
      <c r="BP233" s="7">
        <f t="shared" si="1007"/>
        <v>21865</v>
      </c>
      <c r="BQ233" s="15">
        <f t="shared" ref="BQ233:BQ236" si="1033">BP233/BP$231</f>
        <v>0.20025644548243807</v>
      </c>
      <c r="BR233" s="25">
        <f t="shared" si="1008"/>
        <v>1.3058240387576712</v>
      </c>
      <c r="BS233" s="7">
        <f t="shared" si="1009"/>
        <v>13705</v>
      </c>
      <c r="BT233" s="15">
        <f t="shared" ref="BT233:BT236" si="1034">BS233/BS$231</f>
        <v>0.14918792998345379</v>
      </c>
      <c r="BU233" s="25">
        <f t="shared" si="1010"/>
        <v>0.97281855171036113</v>
      </c>
      <c r="BV233" s="15">
        <f t="shared" si="209"/>
        <v>0.15306783631560583</v>
      </c>
      <c r="BW233" s="15">
        <f t="shared" si="210"/>
        <v>0.17042593639212866</v>
      </c>
      <c r="BX233" s="15">
        <f t="shared" si="211"/>
        <v>0.1595440056188881</v>
      </c>
      <c r="BY233" s="15">
        <f t="shared" si="212"/>
        <v>0.11167359274650548</v>
      </c>
      <c r="BZ233" s="15">
        <f t="shared" si="213"/>
        <v>0.11497164461247637</v>
      </c>
      <c r="CA233" s="15">
        <f t="shared" si="1011"/>
        <v>0.14401379022147931</v>
      </c>
      <c r="CB233" s="15">
        <f t="shared" si="214"/>
        <v>0.13163695912326007</v>
      </c>
      <c r="CC233" s="15">
        <f t="shared" si="215"/>
        <v>0.14337305886601662</v>
      </c>
      <c r="CD233" s="15">
        <f t="shared" si="216"/>
        <v>0.16125846501128668</v>
      </c>
      <c r="CE233" s="15">
        <f t="shared" si="217"/>
        <v>0.21502023485702912</v>
      </c>
      <c r="CF233" s="15">
        <f t="shared" si="218"/>
        <v>0.21107558397726264</v>
      </c>
      <c r="CG233" s="15">
        <f t="shared" si="219"/>
        <v>0.1236307821112119</v>
      </c>
      <c r="CH233" s="15">
        <f t="shared" si="1012"/>
        <v>0.12115189054266433</v>
      </c>
      <c r="CI233" s="15">
        <f t="shared" si="220"/>
        <v>0.1332338038364097</v>
      </c>
      <c r="CJ233" s="15">
        <f t="shared" si="221"/>
        <v>0.24704927457810544</v>
      </c>
      <c r="CK233" s="15">
        <f t="shared" si="222"/>
        <v>0.12336746809142178</v>
      </c>
      <c r="CL233" s="15">
        <f t="shared" si="223"/>
        <v>0.12603884927464962</v>
      </c>
    </row>
    <row r="234" spans="1:90" x14ac:dyDescent="0.3">
      <c r="A234" s="3">
        <v>234</v>
      </c>
      <c r="B234" s="3" t="s">
        <v>355</v>
      </c>
      <c r="C234" s="3" t="s">
        <v>14</v>
      </c>
      <c r="D234" s="6">
        <v>40603</v>
      </c>
      <c r="E234" s="27"/>
      <c r="F234" s="7">
        <v>30544</v>
      </c>
      <c r="G234" s="15">
        <f t="shared" si="1013"/>
        <v>7.5524696852807938E-2</v>
      </c>
      <c r="I234" s="17">
        <f t="shared" si="182"/>
        <v>9.1661273920680408E-2</v>
      </c>
      <c r="J234" s="17">
        <f t="shared" si="183"/>
        <v>5.2656498359768676E-2</v>
      </c>
      <c r="K234" s="3">
        <v>1765</v>
      </c>
      <c r="L234" s="15">
        <f t="shared" si="1013"/>
        <v>8.7972885410955493E-2</v>
      </c>
      <c r="M234" s="25">
        <f t="shared" si="184"/>
        <v>1.1648227543687881</v>
      </c>
      <c r="N234" s="3">
        <v>1579</v>
      </c>
      <c r="O234" s="15">
        <f t="shared" ref="O234" si="1035">N234/N$231</f>
        <v>8.1128294713045265E-2</v>
      </c>
      <c r="P234" s="25">
        <f t="shared" si="185"/>
        <v>1.0741955690488678</v>
      </c>
      <c r="Q234" s="3">
        <v>1662</v>
      </c>
      <c r="R234" s="15">
        <f t="shared" ref="R234" si="1036">Q234/Q$231</f>
        <v>8.9794154195256368E-2</v>
      </c>
      <c r="S234" s="25">
        <f t="shared" si="186"/>
        <v>1.1889376314910414</v>
      </c>
      <c r="T234" s="3">
        <v>2111</v>
      </c>
      <c r="U234" s="15">
        <f t="shared" ref="U234" si="1037">T234/T$231</f>
        <v>7.9750661125802799E-2</v>
      </c>
      <c r="V234" s="25">
        <f t="shared" si="187"/>
        <v>1.0559547333401544</v>
      </c>
      <c r="W234" s="3">
        <v>1766</v>
      </c>
      <c r="X234" s="15">
        <f t="shared" ref="X234" si="1038">W234/W$231</f>
        <v>6.6767485822306238E-2</v>
      </c>
      <c r="Y234" s="25">
        <f t="shared" si="188"/>
        <v>0.88404837893531885</v>
      </c>
      <c r="Z234" s="3">
        <v>1442</v>
      </c>
      <c r="AA234" s="15">
        <f t="shared" ref="AA234" si="1039">Z234/Z$231</f>
        <v>7.5323861262014208E-2</v>
      </c>
      <c r="AB234" s="25">
        <f t="shared" si="189"/>
        <v>0.99734079580372037</v>
      </c>
      <c r="AC234" s="3">
        <v>2532</v>
      </c>
      <c r="AD234" s="15">
        <f t="shared" ref="AD234" si="1040">AC234/AC$231</f>
        <v>7.9737985765572839E-2</v>
      </c>
      <c r="AE234" s="25">
        <f t="shared" si="190"/>
        <v>1.0557869026733904</v>
      </c>
      <c r="AF234" s="3">
        <v>1512</v>
      </c>
      <c r="AG234" s="15">
        <f t="shared" ref="AG234" si="1041">AF234/AF$231</f>
        <v>7.8006500541711807E-2</v>
      </c>
      <c r="AH234" s="25">
        <f t="shared" si="191"/>
        <v>1.0328608229138705</v>
      </c>
      <c r="AI234" s="3">
        <v>1646</v>
      </c>
      <c r="AJ234" s="15">
        <f t="shared" ref="AJ234" si="1042">AI234/AI$231</f>
        <v>7.7407825432656133E-2</v>
      </c>
      <c r="AK234" s="25">
        <f t="shared" si="192"/>
        <v>1.0249339442370524</v>
      </c>
      <c r="AL234" s="3">
        <v>1684</v>
      </c>
      <c r="AM234" s="15">
        <f t="shared" ref="AM234" si="1043">AL234/AL$231</f>
        <v>5.5861474159092414E-2</v>
      </c>
      <c r="AN234" s="25">
        <f t="shared" si="193"/>
        <v>0.73964512916830771</v>
      </c>
      <c r="AO234" s="3">
        <v>1484</v>
      </c>
      <c r="AP234" s="15">
        <f t="shared" ref="AP234" si="1044">AO234/AO$231</f>
        <v>6.590283328892442E-2</v>
      </c>
      <c r="AQ234" s="25">
        <f t="shared" si="194"/>
        <v>0.87259977246071152</v>
      </c>
      <c r="AR234" s="3">
        <v>2563</v>
      </c>
      <c r="AS234" s="15">
        <f t="shared" ref="AS234" si="1045">AR234/AR$231</f>
        <v>8.9409056024558717E-2</v>
      </c>
      <c r="AT234" s="25">
        <f t="shared" si="195"/>
        <v>1.1838386613958924</v>
      </c>
      <c r="AU234" s="3">
        <v>1983</v>
      </c>
      <c r="AV234" s="15">
        <f t="shared" ref="AV234" si="1046">AU234/AU$231</f>
        <v>9.1661273920680408E-2</v>
      </c>
      <c r="AW234" s="25">
        <f t="shared" si="196"/>
        <v>1.2136596072582915</v>
      </c>
      <c r="AX234" s="3">
        <v>1820</v>
      </c>
      <c r="AY234" s="15">
        <f t="shared" ref="AY234" si="1047">AX234/AX$231</f>
        <v>8.2338038364096991E-2</v>
      </c>
      <c r="AZ234" s="25">
        <f t="shared" si="197"/>
        <v>1.0902134241540586</v>
      </c>
      <c r="BA234" s="3">
        <v>1557</v>
      </c>
      <c r="BB234" s="15">
        <f t="shared" ref="BB234" si="1048">BA234/BA$231</f>
        <v>5.2656498359768676E-2</v>
      </c>
      <c r="BC234" s="25">
        <f t="shared" si="198"/>
        <v>0.69720899989035778</v>
      </c>
      <c r="BD234" s="3">
        <v>1966</v>
      </c>
      <c r="BE234" s="15">
        <f t="shared" ref="BE234" si="1049">BD234/BD$231</f>
        <v>7.2944493915108335E-2</v>
      </c>
      <c r="BF234" s="25">
        <f t="shared" si="199"/>
        <v>0.96583630196188375</v>
      </c>
      <c r="BG234" s="3">
        <v>1472</v>
      </c>
      <c r="BH234" s="15">
        <f t="shared" ref="BH234" si="1050">BG234/BG$231</f>
        <v>7.2387509220555687E-2</v>
      </c>
      <c r="BI234" s="25">
        <f t="shared" si="200"/>
        <v>0.95846143363717962</v>
      </c>
      <c r="BJ234" s="7">
        <f t="shared" si="1003"/>
        <v>8746</v>
      </c>
      <c r="BK234" s="15">
        <f t="shared" si="1030"/>
        <v>7.9052026465165043E-2</v>
      </c>
      <c r="BL234" s="25">
        <f t="shared" si="1031"/>
        <v>1.0467043200349631</v>
      </c>
      <c r="BM234" s="7">
        <f t="shared" si="1005"/>
        <v>7838</v>
      </c>
      <c r="BN234" s="15">
        <f t="shared" si="1032"/>
        <v>8.4516762095774162E-2</v>
      </c>
      <c r="BO234" s="25">
        <f t="shared" si="1006"/>
        <v>1.1190612556908517</v>
      </c>
      <c r="BP234" s="7">
        <f t="shared" si="1007"/>
        <v>6691</v>
      </c>
      <c r="BQ234" s="15">
        <f t="shared" si="1033"/>
        <v>6.1281311535467328E-2</v>
      </c>
      <c r="BR234" s="25">
        <f t="shared" si="1008"/>
        <v>0.81140758042233629</v>
      </c>
      <c r="BS234" s="7">
        <f t="shared" si="1009"/>
        <v>7269</v>
      </c>
      <c r="BT234" s="15">
        <f t="shared" si="1034"/>
        <v>7.9127841156492212E-2</v>
      </c>
      <c r="BU234" s="25">
        <f t="shared" si="1010"/>
        <v>1.0477081597653617</v>
      </c>
      <c r="BV234" s="15">
        <f t="shared" si="209"/>
        <v>8.7972885410955493E-2</v>
      </c>
      <c r="BW234" s="15">
        <f t="shared" si="210"/>
        <v>8.1128294713045265E-2</v>
      </c>
      <c r="BX234" s="15">
        <f t="shared" si="211"/>
        <v>8.9794154195256368E-2</v>
      </c>
      <c r="BY234" s="15">
        <f t="shared" si="212"/>
        <v>7.9750661125802799E-2</v>
      </c>
      <c r="BZ234" s="15">
        <f t="shared" si="213"/>
        <v>6.6767485822306238E-2</v>
      </c>
      <c r="CA234" s="15">
        <f t="shared" si="1011"/>
        <v>7.5323861262014208E-2</v>
      </c>
      <c r="CB234" s="15">
        <f t="shared" si="214"/>
        <v>7.9737985765572839E-2</v>
      </c>
      <c r="CC234" s="15">
        <f t="shared" si="215"/>
        <v>7.8006500541711807E-2</v>
      </c>
      <c r="CD234" s="15">
        <f t="shared" si="216"/>
        <v>7.7407825432656133E-2</v>
      </c>
      <c r="CE234" s="15">
        <f t="shared" si="217"/>
        <v>5.5861474159092414E-2</v>
      </c>
      <c r="CF234" s="15">
        <f t="shared" si="218"/>
        <v>6.590283328892442E-2</v>
      </c>
      <c r="CG234" s="15">
        <f t="shared" si="219"/>
        <v>8.9409056024558717E-2</v>
      </c>
      <c r="CH234" s="15">
        <f t="shared" si="1012"/>
        <v>9.1661273920680408E-2</v>
      </c>
      <c r="CI234" s="15">
        <f t="shared" si="220"/>
        <v>8.2338038364096991E-2</v>
      </c>
      <c r="CJ234" s="15">
        <f t="shared" si="221"/>
        <v>5.2656498359768676E-2</v>
      </c>
      <c r="CK234" s="15">
        <f t="shared" si="222"/>
        <v>7.2944493915108335E-2</v>
      </c>
      <c r="CL234" s="15">
        <f t="shared" si="223"/>
        <v>7.2387509220555687E-2</v>
      </c>
    </row>
    <row r="235" spans="1:90" x14ac:dyDescent="0.3">
      <c r="A235" s="3">
        <v>235</v>
      </c>
      <c r="B235" s="3" t="s">
        <v>356</v>
      </c>
      <c r="C235" s="3" t="s">
        <v>14</v>
      </c>
      <c r="D235" s="6">
        <v>40603</v>
      </c>
      <c r="E235" s="27"/>
      <c r="F235" s="7">
        <v>167583</v>
      </c>
      <c r="G235" s="15">
        <f t="shared" si="1013"/>
        <v>0.41437451783276957</v>
      </c>
      <c r="I235" s="17">
        <f t="shared" si="182"/>
        <v>0.58823724540569233</v>
      </c>
      <c r="J235" s="17">
        <f t="shared" si="183"/>
        <v>0.2667334520629267</v>
      </c>
      <c r="K235" s="3">
        <v>7761</v>
      </c>
      <c r="L235" s="15">
        <f t="shared" si="1013"/>
        <v>0.38683148083536861</v>
      </c>
      <c r="M235" s="25">
        <f t="shared" si="184"/>
        <v>0.93353105509128675</v>
      </c>
      <c r="N235" s="3">
        <v>7054</v>
      </c>
      <c r="O235" s="15">
        <f t="shared" ref="O235" si="1051">N235/N$231</f>
        <v>0.36243127986435802</v>
      </c>
      <c r="P235" s="25">
        <f t="shared" si="185"/>
        <v>0.87464664033859718</v>
      </c>
      <c r="Q235" s="3">
        <v>5787</v>
      </c>
      <c r="R235" s="15">
        <f t="shared" ref="R235" si="1052">Q235/Q$231</f>
        <v>0.31265870657517963</v>
      </c>
      <c r="S235" s="25">
        <f t="shared" si="186"/>
        <v>0.75453169323833835</v>
      </c>
      <c r="T235" s="3">
        <v>8390</v>
      </c>
      <c r="U235" s="15">
        <f t="shared" ref="U235" si="1053">T235/T$231</f>
        <v>0.31696259916887043</v>
      </c>
      <c r="V235" s="25">
        <f t="shared" si="187"/>
        <v>0.76491817312180388</v>
      </c>
      <c r="W235" s="3">
        <v>14506</v>
      </c>
      <c r="X235" s="15">
        <f t="shared" ref="X235" si="1054">W235/W$231</f>
        <v>0.5484310018903592</v>
      </c>
      <c r="Y235" s="25">
        <f t="shared" si="188"/>
        <v>1.3235152700960517</v>
      </c>
      <c r="Z235" s="3">
        <v>8364</v>
      </c>
      <c r="AA235" s="15">
        <f t="shared" ref="AA235" si="1055">Z235/Z$231</f>
        <v>0.43689928959465107</v>
      </c>
      <c r="AB235" s="25">
        <f t="shared" si="189"/>
        <v>1.0543584868096834</v>
      </c>
      <c r="AC235" s="3">
        <v>9177</v>
      </c>
      <c r="AD235" s="15">
        <f t="shared" ref="AD235" si="1056">AC235/AC$231</f>
        <v>0.28900296025697547</v>
      </c>
      <c r="AE235" s="25">
        <f t="shared" si="190"/>
        <v>0.69744385289060973</v>
      </c>
      <c r="AF235" s="3">
        <v>8337</v>
      </c>
      <c r="AG235" s="15">
        <f t="shared" ref="AG235" si="1057">AF235/AF$231</f>
        <v>0.43011917659804982</v>
      </c>
      <c r="AH235" s="25">
        <f t="shared" si="191"/>
        <v>1.037996204128639</v>
      </c>
      <c r="AI235" s="3">
        <v>10709</v>
      </c>
      <c r="AJ235" s="15">
        <f t="shared" ref="AJ235" si="1058">AI235/AI$231</f>
        <v>0.50362114371708055</v>
      </c>
      <c r="AK235" s="25">
        <f t="shared" si="192"/>
        <v>1.2153767233349242</v>
      </c>
      <c r="AL235" s="3">
        <v>17733</v>
      </c>
      <c r="AM235" s="15">
        <f t="shared" ref="AM235" si="1059">AL235/AL$231</f>
        <v>0.58823724540569233</v>
      </c>
      <c r="AN235" s="25">
        <f t="shared" si="193"/>
        <v>1.4195787146426053</v>
      </c>
      <c r="AO235" s="3">
        <v>12382</v>
      </c>
      <c r="AP235" s="15">
        <f t="shared" ref="AP235" si="1060">AO235/AO$231</f>
        <v>0.54987121413979922</v>
      </c>
      <c r="AQ235" s="25">
        <f t="shared" si="194"/>
        <v>1.3269908994783133</v>
      </c>
      <c r="AR235" s="3">
        <v>14465</v>
      </c>
      <c r="AS235" s="15">
        <f t="shared" ref="AS235" si="1061">AR235/AR$231</f>
        <v>0.50460475825019191</v>
      </c>
      <c r="AT235" s="25">
        <f t="shared" si="195"/>
        <v>1.2177504564936517</v>
      </c>
      <c r="AU235" s="3">
        <v>8932</v>
      </c>
      <c r="AV235" s="15">
        <f t="shared" ref="AV235" si="1062">AU235/AU$231</f>
        <v>0.4128686327077748</v>
      </c>
      <c r="AW235" s="25">
        <f t="shared" si="196"/>
        <v>0.99636588385581537</v>
      </c>
      <c r="AX235" s="3">
        <v>6881</v>
      </c>
      <c r="AY235" s="15">
        <f t="shared" ref="AY235" si="1063">AX235/AX$231</f>
        <v>0.31130112196887444</v>
      </c>
      <c r="AZ235" s="25">
        <f t="shared" si="197"/>
        <v>0.75125546714845826</v>
      </c>
      <c r="BA235" s="3">
        <v>14280</v>
      </c>
      <c r="BB235" s="15">
        <f t="shared" ref="BB235" si="1064">BA235/BA$231</f>
        <v>0.48293821231695355</v>
      </c>
      <c r="BC235" s="25">
        <f t="shared" si="198"/>
        <v>1.1654631053154056</v>
      </c>
      <c r="BD235" s="3">
        <v>7189</v>
      </c>
      <c r="BE235" s="15">
        <f t="shared" ref="BE235" si="1065">BD235/BD$231</f>
        <v>0.2667334520629267</v>
      </c>
      <c r="BF235" s="25">
        <f t="shared" si="199"/>
        <v>0.64370138747424899</v>
      </c>
      <c r="BG235" s="3">
        <v>5636</v>
      </c>
      <c r="BH235" s="15">
        <f t="shared" ref="BH235" si="1066">BG235/BG$231</f>
        <v>0.2771576100319646</v>
      </c>
      <c r="BI235" s="25">
        <f t="shared" si="200"/>
        <v>0.66885775573636497</v>
      </c>
      <c r="BJ235" s="7">
        <f t="shared" si="1003"/>
        <v>44808</v>
      </c>
      <c r="BK235" s="15">
        <f t="shared" si="1030"/>
        <v>0.405003796232691</v>
      </c>
      <c r="BL235" s="25">
        <f t="shared" si="1031"/>
        <v>0.97738586424404517</v>
      </c>
      <c r="BM235" s="7">
        <f t="shared" si="1005"/>
        <v>35914</v>
      </c>
      <c r="BN235" s="15">
        <f t="shared" si="1032"/>
        <v>0.38725886628063705</v>
      </c>
      <c r="BO235" s="25">
        <f t="shared" si="1006"/>
        <v>0.93456245404772775</v>
      </c>
      <c r="BP235" s="7">
        <f t="shared" si="1007"/>
        <v>51584</v>
      </c>
      <c r="BQ235" s="15">
        <f t="shared" si="1033"/>
        <v>0.47244584878875301</v>
      </c>
      <c r="BR235" s="25">
        <f t="shared" si="1008"/>
        <v>1.1401421382272823</v>
      </c>
      <c r="BS235" s="7">
        <f t="shared" si="1009"/>
        <v>35277</v>
      </c>
      <c r="BT235" s="15">
        <f t="shared" si="1034"/>
        <v>0.38401332404423932</v>
      </c>
      <c r="BU235" s="25">
        <f t="shared" si="1010"/>
        <v>0.9267300654795978</v>
      </c>
      <c r="BV235" s="15">
        <f t="shared" si="209"/>
        <v>0.38683148083536861</v>
      </c>
      <c r="BW235" s="15">
        <f t="shared" si="210"/>
        <v>0.36243127986435802</v>
      </c>
      <c r="BX235" s="15">
        <f t="shared" si="211"/>
        <v>0.31265870657517963</v>
      </c>
      <c r="BY235" s="15">
        <f t="shared" si="212"/>
        <v>0.31696259916887043</v>
      </c>
      <c r="BZ235" s="15">
        <f t="shared" si="213"/>
        <v>0.5484310018903592</v>
      </c>
      <c r="CA235" s="15">
        <f t="shared" si="1011"/>
        <v>0.43689928959465107</v>
      </c>
      <c r="CB235" s="15">
        <f t="shared" si="214"/>
        <v>0.28900296025697547</v>
      </c>
      <c r="CC235" s="15">
        <f t="shared" si="215"/>
        <v>0.43011917659804982</v>
      </c>
      <c r="CD235" s="15">
        <f t="shared" si="216"/>
        <v>0.50362114371708055</v>
      </c>
      <c r="CE235" s="15">
        <f t="shared" si="217"/>
        <v>0.58823724540569233</v>
      </c>
      <c r="CF235" s="15">
        <f t="shared" si="218"/>
        <v>0.54987121413979922</v>
      </c>
      <c r="CG235" s="15">
        <f t="shared" si="219"/>
        <v>0.50460475825019191</v>
      </c>
      <c r="CH235" s="15">
        <f t="shared" si="1012"/>
        <v>0.4128686327077748</v>
      </c>
      <c r="CI235" s="15">
        <f t="shared" si="220"/>
        <v>0.31130112196887444</v>
      </c>
      <c r="CJ235" s="15">
        <f t="shared" si="221"/>
        <v>0.48293821231695355</v>
      </c>
      <c r="CK235" s="15">
        <f t="shared" si="222"/>
        <v>0.2667334520629267</v>
      </c>
      <c r="CL235" s="15">
        <f t="shared" si="223"/>
        <v>0.2771576100319646</v>
      </c>
    </row>
    <row r="236" spans="1:90" x14ac:dyDescent="0.3">
      <c r="A236" s="3">
        <v>236</v>
      </c>
      <c r="B236" s="3" t="s">
        <v>274</v>
      </c>
      <c r="C236" s="3" t="s">
        <v>14</v>
      </c>
      <c r="D236" s="6">
        <v>40603</v>
      </c>
      <c r="E236" s="27"/>
      <c r="F236" s="7">
        <v>69306</v>
      </c>
      <c r="G236" s="15">
        <f t="shared" si="1013"/>
        <v>0.17136965165272092</v>
      </c>
      <c r="I236" s="17">
        <f t="shared" si="182"/>
        <v>0.2854192279321367</v>
      </c>
      <c r="J236" s="17">
        <f t="shared" si="183"/>
        <v>6.2562197306441983E-2</v>
      </c>
      <c r="K236" s="3">
        <v>3183</v>
      </c>
      <c r="L236" s="15">
        <f t="shared" si="1013"/>
        <v>0.15865025170712257</v>
      </c>
      <c r="M236" s="25">
        <f t="shared" si="184"/>
        <v>0.92577799030966057</v>
      </c>
      <c r="N236" s="3">
        <v>3298</v>
      </c>
      <c r="O236" s="15">
        <f t="shared" ref="O236" si="1067">N236/N$231</f>
        <v>0.16944972511945744</v>
      </c>
      <c r="P236" s="25">
        <f t="shared" si="185"/>
        <v>0.98879657795445486</v>
      </c>
      <c r="Q236" s="3">
        <v>3618</v>
      </c>
      <c r="R236" s="15">
        <f t="shared" ref="R236" si="1068">Q236/Q$231</f>
        <v>0.19547247285104544</v>
      </c>
      <c r="S236" s="25">
        <f t="shared" si="186"/>
        <v>1.140648130902248</v>
      </c>
      <c r="T236" s="3">
        <v>6651</v>
      </c>
      <c r="U236" s="15">
        <f t="shared" ref="U236" si="1069">T236/T$231</f>
        <v>0.25126558367963731</v>
      </c>
      <c r="V236" s="25">
        <f t="shared" si="187"/>
        <v>1.4662198426406607</v>
      </c>
      <c r="W236" s="3">
        <v>3392</v>
      </c>
      <c r="X236" s="15">
        <f t="shared" ref="X236" si="1070">W236/W$231</f>
        <v>0.12824196597353496</v>
      </c>
      <c r="Y236" s="25">
        <f t="shared" si="188"/>
        <v>0.74833533672237473</v>
      </c>
      <c r="Z236" s="3">
        <v>2917</v>
      </c>
      <c r="AA236" s="15">
        <f t="shared" ref="AA236" si="1071">Z236/Z$231</f>
        <v>0.15237150020894275</v>
      </c>
      <c r="AB236" s="25">
        <f t="shared" si="189"/>
        <v>0.8891393472498984</v>
      </c>
      <c r="AC236" s="3">
        <v>7888</v>
      </c>
      <c r="AD236" s="15">
        <f t="shared" ref="AD236" si="1072">AC236/AC$231</f>
        <v>0.2484096491780563</v>
      </c>
      <c r="AE236" s="25">
        <f t="shared" si="190"/>
        <v>1.4495544968572163</v>
      </c>
      <c r="AF236" s="3">
        <v>2844</v>
      </c>
      <c r="AG236" s="15">
        <f t="shared" ref="AG236" si="1073">AF236/AF$231</f>
        <v>0.14672651292369601</v>
      </c>
      <c r="AH236" s="25">
        <f t="shared" si="191"/>
        <v>0.85619893317537921</v>
      </c>
      <c r="AI236" s="3">
        <v>2570</v>
      </c>
      <c r="AJ236" s="15">
        <f t="shared" ref="AJ236" si="1074">AI236/AI$231</f>
        <v>0.12086155003762228</v>
      </c>
      <c r="AK236" s="25">
        <f t="shared" si="192"/>
        <v>0.70526810827944697</v>
      </c>
      <c r="AL236" s="3">
        <v>1886</v>
      </c>
      <c r="AM236" s="15">
        <f t="shared" ref="AM236" si="1075">AL236/AL$231</f>
        <v>6.2562197306441983E-2</v>
      </c>
      <c r="AN236" s="25">
        <f t="shared" si="193"/>
        <v>0.36507162559461648</v>
      </c>
      <c r="AO236" s="3">
        <v>1639</v>
      </c>
      <c r="AP236" s="15">
        <f t="shared" ref="AP236" si="1076">AO236/AO$231</f>
        <v>7.278621547206679E-2</v>
      </c>
      <c r="AQ236" s="25">
        <f t="shared" si="194"/>
        <v>0.42473223683483591</v>
      </c>
      <c r="AR236" s="3">
        <v>3810</v>
      </c>
      <c r="AS236" s="15">
        <f t="shared" ref="AS236" si="1077">AR236/AR$231</f>
        <v>0.13291006767599248</v>
      </c>
      <c r="AT236" s="25">
        <f t="shared" si="195"/>
        <v>0.77557529232383315</v>
      </c>
      <c r="AU236" s="3">
        <v>4052</v>
      </c>
      <c r="AV236" s="15">
        <f t="shared" ref="AV236" si="1078">AU236/AU$231</f>
        <v>0.1872977720255154</v>
      </c>
      <c r="AW236" s="25">
        <f t="shared" si="196"/>
        <v>1.0929459809200797</v>
      </c>
      <c r="AX236" s="3">
        <v>5302</v>
      </c>
      <c r="AY236" s="15">
        <f t="shared" ref="AY236" si="1079">AX236/AX$231</f>
        <v>0.23986608758595729</v>
      </c>
      <c r="AZ236" s="25">
        <f t="shared" si="197"/>
        <v>1.3996999192835136</v>
      </c>
      <c r="BA236" s="3">
        <v>2990</v>
      </c>
      <c r="BB236" s="15">
        <f t="shared" ref="BB236" si="1080">BA236/BA$231</f>
        <v>0.10111941560418006</v>
      </c>
      <c r="BC236" s="25">
        <f t="shared" si="198"/>
        <v>0.59006606262524042</v>
      </c>
      <c r="BD236" s="3">
        <v>7462</v>
      </c>
      <c r="BE236" s="15">
        <f t="shared" ref="BE236" si="1081">BD236/BD$231</f>
        <v>0.27686257049569607</v>
      </c>
      <c r="BF236" s="25">
        <f t="shared" si="199"/>
        <v>1.6155869363424722</v>
      </c>
      <c r="BG236" s="3">
        <v>5804</v>
      </c>
      <c r="BH236" s="15">
        <f t="shared" ref="BH236" si="1082">BG236/BG$231</f>
        <v>0.2854192279321367</v>
      </c>
      <c r="BI236" s="25">
        <f t="shared" si="200"/>
        <v>1.665517932606505</v>
      </c>
      <c r="BJ236" s="7">
        <f t="shared" si="1003"/>
        <v>19761</v>
      </c>
      <c r="BK236" s="15">
        <f t="shared" si="1030"/>
        <v>0.17861274811092231</v>
      </c>
      <c r="BL236" s="25">
        <f t="shared" si="1031"/>
        <v>1.0422659227485591</v>
      </c>
      <c r="BM236" s="7">
        <f t="shared" si="1005"/>
        <v>18968</v>
      </c>
      <c r="BN236" s="15">
        <f t="shared" si="1032"/>
        <v>0.20453099558977345</v>
      </c>
      <c r="BO236" s="25">
        <f t="shared" si="1006"/>
        <v>1.1935076813031849</v>
      </c>
      <c r="BP236" s="7">
        <f t="shared" si="1007"/>
        <v>13977</v>
      </c>
      <c r="BQ236" s="15">
        <f t="shared" si="1033"/>
        <v>0.12801208957274351</v>
      </c>
      <c r="BR236" s="25">
        <f t="shared" si="1008"/>
        <v>0.74699393001135861</v>
      </c>
      <c r="BS236" s="7">
        <f t="shared" si="1009"/>
        <v>16600</v>
      </c>
      <c r="BT236" s="15">
        <f t="shared" si="1034"/>
        <v>0.18070190716711659</v>
      </c>
      <c r="BU236" s="25">
        <f t="shared" si="1010"/>
        <v>1.0544568739236713</v>
      </c>
      <c r="BV236" s="15">
        <f t="shared" si="209"/>
        <v>0.15865025170712257</v>
      </c>
      <c r="BW236" s="15">
        <f t="shared" si="210"/>
        <v>0.16944972511945744</v>
      </c>
      <c r="BX236" s="15">
        <f t="shared" si="211"/>
        <v>0.19547247285104544</v>
      </c>
      <c r="BY236" s="15">
        <f t="shared" si="212"/>
        <v>0.25126558367963731</v>
      </c>
      <c r="BZ236" s="15">
        <f t="shared" si="213"/>
        <v>0.12824196597353496</v>
      </c>
      <c r="CA236" s="15">
        <f t="shared" si="1011"/>
        <v>0.15237150020894275</v>
      </c>
      <c r="CB236" s="15">
        <f t="shared" si="214"/>
        <v>0.2484096491780563</v>
      </c>
      <c r="CC236" s="15">
        <f t="shared" si="215"/>
        <v>0.14672651292369601</v>
      </c>
      <c r="CD236" s="15">
        <f t="shared" si="216"/>
        <v>0.12086155003762228</v>
      </c>
      <c r="CE236" s="15">
        <f t="shared" si="217"/>
        <v>6.2562197306441983E-2</v>
      </c>
      <c r="CF236" s="15">
        <f t="shared" si="218"/>
        <v>7.278621547206679E-2</v>
      </c>
      <c r="CG236" s="15">
        <f t="shared" si="219"/>
        <v>0.13291006767599248</v>
      </c>
      <c r="CH236" s="15">
        <f t="shared" si="1012"/>
        <v>0.1872977720255154</v>
      </c>
      <c r="CI236" s="15">
        <f t="shared" si="220"/>
        <v>0.23986608758595729</v>
      </c>
      <c r="CJ236" s="15">
        <f t="shared" si="221"/>
        <v>0.10111941560418006</v>
      </c>
      <c r="CK236" s="15">
        <f t="shared" si="222"/>
        <v>0.27686257049569607</v>
      </c>
      <c r="CL236" s="15">
        <f t="shared" si="223"/>
        <v>0.2854192279321367</v>
      </c>
    </row>
    <row r="237" spans="1:90" x14ac:dyDescent="0.3">
      <c r="A237" s="3">
        <v>237</v>
      </c>
      <c r="D237" s="6"/>
      <c r="E237" s="27"/>
      <c r="F237" s="7"/>
      <c r="I237" s="17"/>
      <c r="J237" s="17"/>
      <c r="M237" s="25"/>
      <c r="P237" s="25"/>
      <c r="S237" s="25"/>
      <c r="V237" s="25"/>
      <c r="Y237" s="25"/>
      <c r="AB237" s="25"/>
      <c r="AE237" s="25"/>
      <c r="AH237" s="25"/>
      <c r="AK237" s="25"/>
      <c r="AN237" s="25"/>
      <c r="AQ237" s="25"/>
      <c r="AT237" s="25"/>
      <c r="AW237" s="25"/>
      <c r="AZ237" s="25"/>
      <c r="BC237" s="25"/>
      <c r="BF237" s="25"/>
      <c r="BI237" s="25"/>
      <c r="BJ237" s="25"/>
      <c r="BK237" s="25"/>
      <c r="BL237" s="25"/>
      <c r="BM237" s="25"/>
      <c r="BN237" s="25"/>
      <c r="BO237" s="25"/>
      <c r="BP237" s="25"/>
      <c r="BQ237" s="25"/>
      <c r="BR237" s="25"/>
      <c r="BS237" s="25"/>
      <c r="BT237" s="25"/>
      <c r="BU237" s="25"/>
      <c r="BV237" s="15"/>
      <c r="BW237" s="15"/>
      <c r="BX237" s="15"/>
      <c r="BY237" s="15"/>
      <c r="BZ237" s="15"/>
      <c r="CA237" s="15"/>
      <c r="CB237" s="15"/>
      <c r="CC237" s="15"/>
      <c r="CD237" s="15"/>
      <c r="CE237" s="15"/>
      <c r="CF237" s="15"/>
      <c r="CG237" s="15"/>
      <c r="CH237" s="15"/>
      <c r="CI237" s="15"/>
      <c r="CJ237" s="15"/>
      <c r="CK237" s="15"/>
      <c r="CL237" s="15"/>
    </row>
    <row r="238" spans="1:90" x14ac:dyDescent="0.3">
      <c r="A238" s="3">
        <v>238</v>
      </c>
      <c r="D238" s="6"/>
      <c r="E238" s="27"/>
      <c r="F238" s="7"/>
      <c r="I238" s="17"/>
      <c r="J238" s="17"/>
      <c r="M238" s="25"/>
      <c r="P238" s="25"/>
      <c r="S238" s="25"/>
      <c r="V238" s="25"/>
      <c r="Y238" s="25"/>
      <c r="AB238" s="25"/>
      <c r="AE238" s="25"/>
      <c r="AH238" s="25"/>
      <c r="AK238" s="25"/>
      <c r="AN238" s="25"/>
      <c r="AQ238" s="25"/>
      <c r="AT238" s="25"/>
      <c r="AW238" s="25"/>
      <c r="AZ238" s="25"/>
      <c r="BC238" s="25"/>
      <c r="BF238" s="25"/>
      <c r="BI238" s="25"/>
      <c r="BJ238" s="25"/>
      <c r="BK238" s="25"/>
      <c r="BL238" s="25"/>
      <c r="BM238" s="25"/>
      <c r="BN238" s="25"/>
      <c r="BO238" s="25"/>
      <c r="BP238" s="25"/>
      <c r="BQ238" s="25"/>
      <c r="BR238" s="25"/>
      <c r="BS238" s="25"/>
      <c r="BT238" s="25"/>
      <c r="BU238" s="25"/>
      <c r="BV238" s="15"/>
      <c r="BW238" s="15"/>
      <c r="BX238" s="15"/>
      <c r="BY238" s="15"/>
      <c r="BZ238" s="15"/>
      <c r="CA238" s="15"/>
      <c r="CB238" s="15"/>
      <c r="CC238" s="15"/>
      <c r="CD238" s="15"/>
      <c r="CE238" s="15"/>
      <c r="CF238" s="15"/>
      <c r="CG238" s="15"/>
      <c r="CH238" s="15"/>
      <c r="CI238" s="15"/>
      <c r="CJ238" s="15"/>
      <c r="CK238" s="15"/>
      <c r="CL238" s="15"/>
    </row>
    <row r="239" spans="1:90" x14ac:dyDescent="0.3">
      <c r="A239" s="3">
        <v>239</v>
      </c>
      <c r="D239" s="6"/>
      <c r="E239" s="27"/>
      <c r="F239" s="7"/>
      <c r="I239" s="17"/>
      <c r="J239" s="17"/>
      <c r="M239" s="25"/>
      <c r="P239" s="25"/>
      <c r="S239" s="25"/>
      <c r="V239" s="25"/>
      <c r="Y239" s="25"/>
      <c r="AB239" s="25"/>
      <c r="AE239" s="25"/>
      <c r="AH239" s="25"/>
      <c r="AK239" s="25"/>
      <c r="AN239" s="25"/>
      <c r="AQ239" s="25"/>
      <c r="AT239" s="25"/>
      <c r="AW239" s="25"/>
      <c r="AZ239" s="25"/>
      <c r="BC239" s="25"/>
      <c r="BF239" s="25"/>
      <c r="BI239" s="25"/>
      <c r="BJ239" s="25"/>
      <c r="BK239" s="25"/>
      <c r="BL239" s="25"/>
      <c r="BM239" s="25"/>
      <c r="BN239" s="25"/>
      <c r="BO239" s="25"/>
      <c r="BP239" s="25"/>
      <c r="BQ239" s="25"/>
      <c r="BR239" s="25"/>
      <c r="BS239" s="25"/>
      <c r="BT239" s="25"/>
      <c r="BU239" s="25"/>
      <c r="BV239" s="15"/>
      <c r="BW239" s="15"/>
      <c r="BX239" s="15"/>
      <c r="BY239" s="15"/>
      <c r="BZ239" s="15"/>
      <c r="CA239" s="15"/>
      <c r="CB239" s="15"/>
      <c r="CC239" s="15"/>
      <c r="CD239" s="15"/>
      <c r="CE239" s="15"/>
      <c r="CF239" s="15"/>
      <c r="CG239" s="15"/>
      <c r="CH239" s="15"/>
      <c r="CI239" s="15"/>
      <c r="CJ239" s="15"/>
      <c r="CK239" s="15"/>
      <c r="CL239" s="15"/>
    </row>
    <row r="240" spans="1:90" x14ac:dyDescent="0.3">
      <c r="A240" s="3">
        <v>240</v>
      </c>
      <c r="D240" s="6"/>
      <c r="E240" s="27"/>
      <c r="F240" s="7"/>
      <c r="I240" s="17"/>
      <c r="J240" s="17"/>
      <c r="M240" s="25"/>
      <c r="P240" s="25"/>
      <c r="S240" s="25"/>
      <c r="V240" s="25"/>
      <c r="Y240" s="25"/>
      <c r="AB240" s="25"/>
      <c r="AE240" s="25"/>
      <c r="AH240" s="25"/>
      <c r="AK240" s="25"/>
      <c r="AN240" s="25"/>
      <c r="AQ240" s="25"/>
      <c r="AT240" s="25"/>
      <c r="AW240" s="25"/>
      <c r="AZ240" s="25"/>
      <c r="BC240" s="25"/>
      <c r="BF240" s="25"/>
      <c r="BI240" s="25"/>
      <c r="BJ240" s="25"/>
      <c r="BK240" s="25"/>
      <c r="BL240" s="25"/>
      <c r="BM240" s="25"/>
      <c r="BN240" s="25"/>
      <c r="BO240" s="25"/>
      <c r="BP240" s="25"/>
      <c r="BQ240" s="25"/>
      <c r="BR240" s="25"/>
      <c r="BS240" s="25"/>
      <c r="BT240" s="25"/>
      <c r="BU240" s="25"/>
      <c r="BV240" s="15"/>
      <c r="BW240" s="15"/>
      <c r="BX240" s="15"/>
      <c r="BY240" s="15"/>
      <c r="BZ240" s="15"/>
      <c r="CA240" s="15"/>
      <c r="CB240" s="15"/>
      <c r="CC240" s="15"/>
      <c r="CD240" s="15"/>
      <c r="CE240" s="15"/>
      <c r="CF240" s="15"/>
      <c r="CG240" s="15"/>
      <c r="CH240" s="15"/>
      <c r="CI240" s="15"/>
      <c r="CJ240" s="15"/>
      <c r="CK240" s="15"/>
      <c r="CL240" s="15"/>
    </row>
    <row r="241" spans="1:91" x14ac:dyDescent="0.3">
      <c r="A241" s="3">
        <v>241</v>
      </c>
      <c r="D241" s="6"/>
      <c r="E241" s="27"/>
      <c r="F241" s="7"/>
      <c r="I241" s="17"/>
      <c r="J241" s="17"/>
      <c r="M241" s="25"/>
      <c r="P241" s="25"/>
      <c r="S241" s="25"/>
      <c r="V241" s="25"/>
      <c r="Y241" s="25"/>
      <c r="AB241" s="25"/>
      <c r="AE241" s="25"/>
      <c r="AH241" s="25"/>
      <c r="AK241" s="25"/>
      <c r="AN241" s="25"/>
      <c r="AQ241" s="25"/>
      <c r="AT241" s="25"/>
      <c r="AW241" s="25"/>
      <c r="AZ241" s="25"/>
      <c r="BC241" s="25"/>
      <c r="BF241" s="25"/>
      <c r="BI241" s="25"/>
      <c r="BJ241" s="25"/>
      <c r="BK241" s="25"/>
      <c r="BL241" s="25"/>
      <c r="BM241" s="25"/>
      <c r="BN241" s="25"/>
      <c r="BO241" s="25"/>
      <c r="BP241" s="25"/>
      <c r="BQ241" s="25"/>
      <c r="BR241" s="25"/>
      <c r="BS241" s="25"/>
      <c r="BT241" s="25"/>
      <c r="BU241" s="25"/>
      <c r="BV241" s="15"/>
      <c r="BW241" s="15"/>
      <c r="BX241" s="15"/>
      <c r="BY241" s="15"/>
      <c r="BZ241" s="15"/>
      <c r="CA241" s="15"/>
      <c r="CB241" s="15"/>
      <c r="CC241" s="15"/>
      <c r="CD241" s="15"/>
      <c r="CE241" s="15"/>
      <c r="CF241" s="15"/>
      <c r="CG241" s="15"/>
      <c r="CH241" s="15"/>
      <c r="CI241" s="15"/>
      <c r="CJ241" s="15"/>
      <c r="CK241" s="15"/>
      <c r="CL241" s="15"/>
    </row>
    <row r="242" spans="1:91" x14ac:dyDescent="0.3">
      <c r="A242" s="3">
        <v>242</v>
      </c>
      <c r="D242" s="6"/>
      <c r="E242" s="27"/>
      <c r="F242" s="7"/>
      <c r="I242" s="17"/>
      <c r="J242" s="17"/>
      <c r="M242" s="25"/>
      <c r="P242" s="25"/>
      <c r="S242" s="25"/>
      <c r="V242" s="25"/>
      <c r="Y242" s="25"/>
      <c r="AB242" s="25"/>
      <c r="AE242" s="25"/>
      <c r="AH242" s="25"/>
      <c r="AK242" s="25"/>
      <c r="AN242" s="25"/>
      <c r="AQ242" s="25"/>
      <c r="AT242" s="25"/>
      <c r="AW242" s="25"/>
      <c r="AZ242" s="25"/>
      <c r="BC242" s="25"/>
      <c r="BF242" s="25"/>
      <c r="BI242" s="25"/>
      <c r="BJ242" s="25"/>
      <c r="BK242" s="25"/>
      <c r="BL242" s="25"/>
      <c r="BM242" s="25"/>
      <c r="BN242" s="25"/>
      <c r="BO242" s="25"/>
      <c r="BP242" s="25"/>
      <c r="BQ242" s="25"/>
      <c r="BR242" s="25"/>
      <c r="BS242" s="25"/>
      <c r="BT242" s="25"/>
      <c r="BU242" s="25"/>
      <c r="BV242" s="15"/>
      <c r="BW242" s="15"/>
      <c r="BX242" s="15"/>
      <c r="BY242" s="15"/>
      <c r="BZ242" s="15"/>
      <c r="CA242" s="15"/>
      <c r="CB242" s="15"/>
      <c r="CC242" s="15"/>
      <c r="CD242" s="15"/>
      <c r="CE242" s="15"/>
      <c r="CF242" s="15"/>
      <c r="CG242" s="15"/>
      <c r="CH242" s="15"/>
      <c r="CI242" s="15"/>
      <c r="CJ242" s="15"/>
      <c r="CK242" s="15"/>
      <c r="CL242" s="15"/>
    </row>
    <row r="243" spans="1:91" x14ac:dyDescent="0.3">
      <c r="A243" s="3">
        <v>243</v>
      </c>
      <c r="D243" s="6"/>
      <c r="E243" s="27"/>
      <c r="F243" s="7"/>
      <c r="I243" s="17"/>
      <c r="J243" s="17"/>
      <c r="M243" s="25"/>
      <c r="P243" s="25"/>
      <c r="S243" s="25"/>
      <c r="V243" s="25"/>
      <c r="Y243" s="25"/>
      <c r="AB243" s="25"/>
      <c r="AE243" s="25"/>
      <c r="AH243" s="25"/>
      <c r="AK243" s="25"/>
      <c r="AN243" s="25"/>
      <c r="AQ243" s="25"/>
      <c r="AT243" s="25"/>
      <c r="AW243" s="25"/>
      <c r="AZ243" s="25"/>
      <c r="BC243" s="25"/>
      <c r="BF243" s="25"/>
      <c r="BI243" s="25"/>
      <c r="BJ243" s="25"/>
      <c r="BK243" s="25"/>
      <c r="BL243" s="25"/>
      <c r="BM243" s="25"/>
      <c r="BN243" s="25"/>
      <c r="BO243" s="25"/>
      <c r="BP243" s="25"/>
      <c r="BQ243" s="25"/>
      <c r="BR243" s="25"/>
      <c r="BS243" s="25"/>
      <c r="BT243" s="25"/>
      <c r="BU243" s="25"/>
      <c r="BV243" s="15"/>
      <c r="BW243" s="15"/>
      <c r="BX243" s="15"/>
      <c r="BY243" s="15"/>
      <c r="BZ243" s="15"/>
      <c r="CA243" s="15"/>
      <c r="CB243" s="15"/>
      <c r="CC243" s="15"/>
      <c r="CD243" s="15"/>
      <c r="CE243" s="15"/>
      <c r="CF243" s="15"/>
      <c r="CG243" s="15"/>
      <c r="CH243" s="15"/>
      <c r="CI243" s="15"/>
      <c r="CJ243" s="15"/>
      <c r="CK243" s="15"/>
      <c r="CL243" s="15"/>
    </row>
    <row r="244" spans="1:91" x14ac:dyDescent="0.3">
      <c r="A244" s="3">
        <v>244</v>
      </c>
      <c r="D244" s="6"/>
      <c r="E244" s="27"/>
      <c r="F244" s="7"/>
      <c r="I244" s="17"/>
      <c r="J244" s="17"/>
      <c r="M244" s="25"/>
      <c r="P244" s="25"/>
      <c r="S244" s="25"/>
      <c r="V244" s="25"/>
      <c r="Y244" s="25"/>
      <c r="AB244" s="25"/>
      <c r="AE244" s="25"/>
      <c r="AH244" s="25"/>
      <c r="AK244" s="25"/>
      <c r="AN244" s="25"/>
      <c r="AQ244" s="25"/>
      <c r="AT244" s="25"/>
      <c r="AW244" s="25"/>
      <c r="AZ244" s="25"/>
      <c r="BC244" s="25"/>
      <c r="BF244" s="25"/>
      <c r="BI244" s="25"/>
      <c r="BJ244" s="25"/>
      <c r="BK244" s="25"/>
      <c r="BL244" s="25"/>
      <c r="BM244" s="25"/>
      <c r="BN244" s="25"/>
      <c r="BO244" s="25"/>
      <c r="BP244" s="25"/>
      <c r="BQ244" s="25"/>
      <c r="BR244" s="25"/>
      <c r="BS244" s="25"/>
      <c r="BT244" s="25"/>
      <c r="BU244" s="25"/>
      <c r="BV244" s="15"/>
      <c r="BW244" s="15"/>
      <c r="BX244" s="15"/>
      <c r="BY244" s="15"/>
      <c r="BZ244" s="15"/>
      <c r="CA244" s="15"/>
      <c r="CB244" s="15"/>
      <c r="CC244" s="15"/>
      <c r="CD244" s="15"/>
      <c r="CE244" s="15"/>
      <c r="CF244" s="15"/>
      <c r="CG244" s="15"/>
      <c r="CH244" s="15"/>
      <c r="CI244" s="15"/>
      <c r="CJ244" s="15"/>
      <c r="CK244" s="15"/>
      <c r="CL244" s="15"/>
    </row>
    <row r="245" spans="1:91" x14ac:dyDescent="0.3">
      <c r="A245" s="3">
        <v>245</v>
      </c>
      <c r="D245" s="6"/>
      <c r="E245" s="27"/>
      <c r="F245" s="7"/>
      <c r="I245" s="17"/>
      <c r="J245" s="17"/>
      <c r="M245" s="25"/>
      <c r="P245" s="25"/>
      <c r="S245" s="25"/>
      <c r="V245" s="25"/>
      <c r="Y245" s="25"/>
      <c r="AB245" s="25"/>
      <c r="AE245" s="25"/>
      <c r="AH245" s="25"/>
      <c r="AK245" s="25"/>
      <c r="AN245" s="25"/>
      <c r="AQ245" s="25"/>
      <c r="AT245" s="25"/>
      <c r="AW245" s="25"/>
      <c r="AZ245" s="25"/>
      <c r="BC245" s="25"/>
      <c r="BF245" s="25"/>
      <c r="BI245" s="25"/>
      <c r="BJ245" s="25"/>
      <c r="BK245" s="25"/>
      <c r="BL245" s="25"/>
      <c r="BM245" s="25"/>
      <c r="BN245" s="25"/>
      <c r="BO245" s="25"/>
      <c r="BP245" s="25"/>
      <c r="BQ245" s="25"/>
      <c r="BR245" s="25"/>
      <c r="BS245" s="25"/>
      <c r="BT245" s="25"/>
      <c r="BU245" s="25"/>
      <c r="BV245" s="15"/>
      <c r="BW245" s="15"/>
      <c r="BX245" s="15"/>
      <c r="BY245" s="15"/>
      <c r="BZ245" s="15"/>
      <c r="CA245" s="15"/>
      <c r="CB245" s="15"/>
      <c r="CC245" s="15"/>
      <c r="CD245" s="15"/>
      <c r="CE245" s="15"/>
      <c r="CF245" s="15"/>
      <c r="CG245" s="15"/>
      <c r="CH245" s="15"/>
      <c r="CI245" s="15"/>
      <c r="CJ245" s="15"/>
      <c r="CK245" s="15"/>
      <c r="CL245" s="15"/>
    </row>
    <row r="246" spans="1:91" x14ac:dyDescent="0.3">
      <c r="A246" s="3">
        <v>246</v>
      </c>
      <c r="D246" s="6"/>
      <c r="E246" s="27"/>
      <c r="F246" s="7"/>
      <c r="I246" s="17"/>
      <c r="J246" s="17"/>
      <c r="M246" s="25"/>
      <c r="P246" s="25"/>
      <c r="S246" s="25"/>
      <c r="V246" s="25"/>
      <c r="Y246" s="25"/>
      <c r="AB246" s="25"/>
      <c r="AE246" s="25"/>
      <c r="AH246" s="25"/>
      <c r="AK246" s="25"/>
      <c r="AN246" s="25"/>
      <c r="AQ246" s="25"/>
      <c r="AT246" s="25"/>
      <c r="AW246" s="25"/>
      <c r="AZ246" s="25"/>
      <c r="BC246" s="25"/>
      <c r="BF246" s="25"/>
      <c r="BI246" s="25"/>
      <c r="BJ246" s="25"/>
      <c r="BK246" s="25"/>
      <c r="BL246" s="25"/>
      <c r="BM246" s="25"/>
      <c r="BN246" s="25"/>
      <c r="BO246" s="25"/>
      <c r="BP246" s="25"/>
      <c r="BQ246" s="25"/>
      <c r="BR246" s="25"/>
      <c r="BS246" s="25"/>
      <c r="BT246" s="25"/>
      <c r="BU246" s="25"/>
      <c r="BV246" s="15"/>
      <c r="BW246" s="15"/>
      <c r="BX246" s="15"/>
      <c r="BY246" s="15"/>
      <c r="BZ246" s="15"/>
      <c r="CA246" s="15"/>
      <c r="CB246" s="15"/>
      <c r="CC246" s="15"/>
      <c r="CD246" s="15"/>
      <c r="CE246" s="15"/>
      <c r="CF246" s="15"/>
      <c r="CG246" s="15"/>
      <c r="CH246" s="15"/>
      <c r="CI246" s="15"/>
      <c r="CJ246" s="15"/>
      <c r="CK246" s="15"/>
      <c r="CL246" s="15"/>
    </row>
    <row r="247" spans="1:91" x14ac:dyDescent="0.3">
      <c r="A247" s="3">
        <v>247</v>
      </c>
      <c r="D247" s="6"/>
      <c r="E247" s="27"/>
      <c r="F247" s="7"/>
      <c r="I247" s="17"/>
      <c r="J247" s="17"/>
      <c r="M247" s="25"/>
      <c r="P247" s="25"/>
      <c r="S247" s="25"/>
      <c r="V247" s="25"/>
      <c r="Y247" s="25"/>
      <c r="AB247" s="25"/>
      <c r="AE247" s="25"/>
      <c r="AH247" s="25"/>
      <c r="AK247" s="25"/>
      <c r="AN247" s="25"/>
      <c r="AQ247" s="25"/>
      <c r="AT247" s="25"/>
      <c r="AW247" s="25"/>
      <c r="AZ247" s="25"/>
      <c r="BC247" s="25"/>
      <c r="BF247" s="25"/>
      <c r="BI247" s="25"/>
      <c r="BJ247" s="25"/>
      <c r="BK247" s="25"/>
      <c r="BL247" s="25"/>
      <c r="BM247" s="25"/>
      <c r="BN247" s="25"/>
      <c r="BO247" s="25"/>
      <c r="BP247" s="25"/>
      <c r="BQ247" s="25"/>
      <c r="BR247" s="25"/>
      <c r="BS247" s="25"/>
      <c r="BT247" s="25"/>
      <c r="BU247" s="25"/>
      <c r="BV247" s="15"/>
      <c r="BW247" s="15"/>
      <c r="BX247" s="15"/>
      <c r="BY247" s="15"/>
      <c r="BZ247" s="15"/>
      <c r="CA247" s="15"/>
      <c r="CB247" s="15"/>
      <c r="CC247" s="15"/>
      <c r="CD247" s="15"/>
      <c r="CE247" s="15"/>
      <c r="CF247" s="15"/>
      <c r="CG247" s="15"/>
      <c r="CH247" s="15"/>
      <c r="CI247" s="15"/>
      <c r="CJ247" s="15"/>
      <c r="CK247" s="15"/>
      <c r="CL247" s="15"/>
    </row>
    <row r="248" spans="1:91" x14ac:dyDescent="0.3">
      <c r="A248" s="3">
        <v>248</v>
      </c>
      <c r="D248" s="6"/>
      <c r="E248" s="27"/>
      <c r="F248" s="7"/>
      <c r="I248" s="17"/>
      <c r="J248" s="17"/>
      <c r="M248" s="25"/>
      <c r="P248" s="25"/>
      <c r="S248" s="25"/>
      <c r="V248" s="25"/>
      <c r="Y248" s="25"/>
      <c r="AB248" s="25"/>
      <c r="AE248" s="25"/>
      <c r="AH248" s="25"/>
      <c r="AK248" s="25"/>
      <c r="AN248" s="25"/>
      <c r="AQ248" s="25"/>
      <c r="AT248" s="25"/>
      <c r="AW248" s="25"/>
      <c r="AZ248" s="25"/>
      <c r="BC248" s="25"/>
      <c r="BF248" s="25"/>
      <c r="BI248" s="25"/>
      <c r="BJ248" s="25"/>
      <c r="BK248" s="25"/>
      <c r="BL248" s="25"/>
      <c r="BM248" s="25"/>
      <c r="BN248" s="25"/>
      <c r="BO248" s="25"/>
      <c r="BP248" s="25"/>
      <c r="BQ248" s="25"/>
      <c r="BR248" s="25"/>
      <c r="BS248" s="25"/>
      <c r="BT248" s="25"/>
      <c r="BU248" s="25"/>
      <c r="BV248" s="15"/>
      <c r="BW248" s="15"/>
      <c r="BX248" s="15"/>
      <c r="BY248" s="15"/>
      <c r="BZ248" s="15"/>
      <c r="CA248" s="15"/>
      <c r="CB248" s="15"/>
      <c r="CC248" s="15"/>
      <c r="CD248" s="15"/>
      <c r="CE248" s="15"/>
      <c r="CF248" s="15"/>
      <c r="CG248" s="15"/>
      <c r="CH248" s="15"/>
      <c r="CI248" s="15"/>
      <c r="CJ248" s="15"/>
      <c r="CK248" s="15"/>
      <c r="CL248" s="15"/>
    </row>
    <row r="249" spans="1:91" x14ac:dyDescent="0.3">
      <c r="A249" s="3">
        <v>249</v>
      </c>
      <c r="D249" s="6"/>
      <c r="E249" s="27"/>
      <c r="F249" s="7"/>
      <c r="I249" s="17"/>
      <c r="J249" s="17"/>
      <c r="M249" s="25"/>
      <c r="P249" s="25"/>
      <c r="S249" s="25"/>
      <c r="V249" s="25"/>
      <c r="Y249" s="25"/>
      <c r="AB249" s="25"/>
      <c r="AE249" s="25"/>
      <c r="AH249" s="25"/>
      <c r="AK249" s="25"/>
      <c r="AN249" s="25"/>
      <c r="AQ249" s="25"/>
      <c r="AT249" s="25"/>
      <c r="AW249" s="25"/>
      <c r="AZ249" s="25"/>
      <c r="BC249" s="25"/>
      <c r="BF249" s="25"/>
      <c r="BI249" s="25"/>
      <c r="BJ249" s="25"/>
      <c r="BK249" s="25"/>
      <c r="BL249" s="25"/>
      <c r="BM249" s="25"/>
      <c r="BN249" s="25"/>
      <c r="BO249" s="25"/>
      <c r="BP249" s="25"/>
      <c r="BQ249" s="25"/>
      <c r="BR249" s="25"/>
      <c r="BS249" s="25"/>
      <c r="BT249" s="25"/>
      <c r="BU249" s="25"/>
      <c r="BV249" s="15"/>
      <c r="BW249" s="15"/>
      <c r="BX249" s="15"/>
      <c r="BY249" s="15"/>
      <c r="BZ249" s="15"/>
      <c r="CA249" s="15"/>
      <c r="CB249" s="15"/>
      <c r="CC249" s="15"/>
      <c r="CD249" s="15"/>
      <c r="CE249" s="15"/>
      <c r="CF249" s="15"/>
      <c r="CG249" s="15"/>
      <c r="CH249" s="15"/>
      <c r="CI249" s="15"/>
      <c r="CJ249" s="15"/>
      <c r="CK249" s="15"/>
      <c r="CL249" s="15"/>
    </row>
    <row r="250" spans="1:91" x14ac:dyDescent="0.3">
      <c r="A250" s="3">
        <v>250</v>
      </c>
      <c r="B250" s="11" t="s">
        <v>97</v>
      </c>
      <c r="C250" s="11"/>
      <c r="D250" s="6"/>
      <c r="E250" s="27"/>
      <c r="F250" s="7"/>
      <c r="I250" s="17"/>
      <c r="J250" s="17"/>
      <c r="M250" s="25"/>
      <c r="P250" s="25"/>
      <c r="S250" s="25"/>
      <c r="V250" s="25"/>
      <c r="Y250" s="25"/>
      <c r="AB250" s="25"/>
      <c r="AE250" s="25"/>
      <c r="AH250" s="25"/>
      <c r="AK250" s="25"/>
      <c r="AN250" s="25"/>
      <c r="AQ250" s="25"/>
      <c r="AT250" s="25"/>
      <c r="AW250" s="25"/>
      <c r="AZ250" s="25"/>
      <c r="BC250" s="25"/>
      <c r="BF250" s="25"/>
      <c r="BI250" s="25"/>
      <c r="BJ250" s="25"/>
      <c r="BK250" s="25"/>
      <c r="BL250" s="25"/>
      <c r="BM250" s="25"/>
      <c r="BN250" s="25"/>
      <c r="BO250" s="25"/>
      <c r="BP250" s="25"/>
      <c r="BQ250" s="25"/>
      <c r="BR250" s="25"/>
      <c r="BS250" s="25"/>
      <c r="BT250" s="25"/>
      <c r="BU250" s="25"/>
      <c r="BV250" s="15"/>
      <c r="BW250" s="15"/>
      <c r="BX250" s="15"/>
      <c r="BY250" s="15"/>
      <c r="BZ250" s="15"/>
      <c r="CA250" s="15"/>
      <c r="CB250" s="15"/>
      <c r="CC250" s="15"/>
      <c r="CD250" s="15"/>
      <c r="CE250" s="15"/>
      <c r="CF250" s="15"/>
      <c r="CG250" s="15"/>
      <c r="CH250" s="15"/>
      <c r="CI250" s="15"/>
      <c r="CJ250" s="15"/>
      <c r="CK250" s="15"/>
      <c r="CL250" s="15"/>
    </row>
    <row r="251" spans="1:91" x14ac:dyDescent="0.3">
      <c r="A251" s="3">
        <v>251</v>
      </c>
      <c r="B251" s="24" t="s">
        <v>98</v>
      </c>
      <c r="C251" s="28" t="s">
        <v>148</v>
      </c>
      <c r="D251" s="6">
        <v>41974</v>
      </c>
      <c r="E251" s="27"/>
      <c r="F251" s="7">
        <v>6068</v>
      </c>
      <c r="I251" s="17"/>
      <c r="J251" s="17"/>
      <c r="K251" s="12">
        <v>138</v>
      </c>
      <c r="M251" s="25"/>
      <c r="N251" s="12">
        <v>237</v>
      </c>
      <c r="P251" s="25"/>
      <c r="Q251" s="12">
        <v>176</v>
      </c>
      <c r="S251" s="25"/>
      <c r="T251" s="12">
        <v>779</v>
      </c>
      <c r="V251" s="25"/>
      <c r="W251" s="12">
        <v>220</v>
      </c>
      <c r="Y251" s="25"/>
      <c r="Z251" s="12">
        <v>157</v>
      </c>
      <c r="AB251" s="25"/>
      <c r="AC251" s="12">
        <v>877</v>
      </c>
      <c r="AE251" s="25"/>
      <c r="AF251" s="12">
        <v>169</v>
      </c>
      <c r="AH251" s="25"/>
      <c r="AI251" s="12">
        <v>247</v>
      </c>
      <c r="AK251" s="25"/>
      <c r="AL251" s="12">
        <v>181</v>
      </c>
      <c r="AN251" s="25"/>
      <c r="AO251" s="12">
        <v>309</v>
      </c>
      <c r="AQ251" s="25"/>
      <c r="AR251" s="12">
        <v>500</v>
      </c>
      <c r="AT251" s="25"/>
      <c r="AU251" s="12">
        <v>545</v>
      </c>
      <c r="AW251" s="25"/>
      <c r="AX251" s="12">
        <v>337</v>
      </c>
      <c r="AZ251" s="25"/>
      <c r="BA251" s="12">
        <v>269</v>
      </c>
      <c r="BC251" s="25"/>
      <c r="BD251" s="12">
        <v>489</v>
      </c>
      <c r="BF251" s="25"/>
      <c r="BG251" s="12">
        <v>438</v>
      </c>
      <c r="BI251" s="25"/>
      <c r="BJ251" s="25"/>
      <c r="BK251" s="25"/>
      <c r="BL251" s="25"/>
      <c r="BM251" s="25"/>
      <c r="BN251" s="25"/>
      <c r="BO251" s="25"/>
      <c r="BP251" s="25"/>
      <c r="BQ251" s="25"/>
      <c r="BR251" s="25"/>
      <c r="BS251" s="25"/>
      <c r="BT251" s="25"/>
      <c r="BU251" s="25"/>
      <c r="BV251" s="15"/>
      <c r="BW251" s="15"/>
      <c r="BX251" s="15"/>
      <c r="BY251" s="15"/>
      <c r="BZ251" s="15"/>
      <c r="CA251" s="15"/>
      <c r="CB251" s="15"/>
      <c r="CC251" s="15"/>
      <c r="CD251" s="15"/>
      <c r="CE251" s="15"/>
      <c r="CF251" s="15"/>
      <c r="CG251" s="15"/>
      <c r="CH251" s="15"/>
      <c r="CI251" s="15"/>
      <c r="CJ251" s="15"/>
      <c r="CK251" s="15"/>
      <c r="CL251" s="15"/>
    </row>
    <row r="252" spans="1:91" x14ac:dyDescent="0.3">
      <c r="A252" s="3">
        <v>252</v>
      </c>
      <c r="B252" s="3" t="s">
        <v>99</v>
      </c>
      <c r="C252" s="28" t="s">
        <v>148</v>
      </c>
      <c r="D252" s="6">
        <v>41974</v>
      </c>
      <c r="E252" s="27"/>
      <c r="F252" s="7">
        <v>4156</v>
      </c>
      <c r="G252" s="15">
        <f>F252/F$251</f>
        <v>0.68490441661173374</v>
      </c>
      <c r="I252" s="17">
        <f t="shared" si="182"/>
        <v>0.72490706319702602</v>
      </c>
      <c r="J252" s="17">
        <f t="shared" si="183"/>
        <v>0.61363636363636365</v>
      </c>
      <c r="K252" s="3">
        <v>95</v>
      </c>
      <c r="L252" s="15">
        <f>K252/K$251</f>
        <v>0.68840579710144922</v>
      </c>
      <c r="M252" s="25">
        <f t="shared" si="184"/>
        <v>1.0051122177121254</v>
      </c>
      <c r="N252" s="3">
        <v>165</v>
      </c>
      <c r="O252" s="15">
        <f>N252/N$251</f>
        <v>0.69620253164556967</v>
      </c>
      <c r="P252" s="25">
        <f t="shared" si="185"/>
        <v>1.0164959003910772</v>
      </c>
      <c r="Q252" s="12">
        <v>121</v>
      </c>
      <c r="R252" s="15">
        <f>Q252/Q$251</f>
        <v>0.6875</v>
      </c>
      <c r="S252" s="25">
        <f t="shared" si="186"/>
        <v>1.0037897016361885</v>
      </c>
      <c r="T252" s="3">
        <v>524</v>
      </c>
      <c r="U252" s="15">
        <f>T252/T$251</f>
        <v>0.67265725288831835</v>
      </c>
      <c r="V252" s="25">
        <f t="shared" si="187"/>
        <v>0.98211843371663032</v>
      </c>
      <c r="W252" s="3">
        <v>135</v>
      </c>
      <c r="X252" s="15">
        <f>W252/W$251</f>
        <v>0.61363636363636365</v>
      </c>
      <c r="Y252" s="25">
        <f t="shared" si="188"/>
        <v>0.89594452708023442</v>
      </c>
      <c r="Z252" s="3">
        <v>103</v>
      </c>
      <c r="AA252" s="15">
        <f>Z252/Z$251</f>
        <v>0.6560509554140127</v>
      </c>
      <c r="AB252" s="25">
        <f t="shared" si="189"/>
        <v>0.95787228042642658</v>
      </c>
      <c r="AC252" s="3">
        <v>615</v>
      </c>
      <c r="AD252" s="15">
        <f>AC252/AC$251</f>
        <v>0.70125427594070699</v>
      </c>
      <c r="AE252" s="25">
        <f t="shared" si="190"/>
        <v>1.0238717387892708</v>
      </c>
      <c r="AF252" s="3">
        <v>114</v>
      </c>
      <c r="AG252" s="15">
        <f>AF252/AF$251</f>
        <v>0.67455621301775148</v>
      </c>
      <c r="AH252" s="25">
        <f t="shared" si="191"/>
        <v>0.98489102516643789</v>
      </c>
      <c r="AI252" s="3">
        <v>177</v>
      </c>
      <c r="AJ252" s="15">
        <f>AI252/AI$251</f>
        <v>0.7165991902834008</v>
      </c>
      <c r="AK252" s="25">
        <f t="shared" si="192"/>
        <v>1.0462761998651771</v>
      </c>
      <c r="AL252" s="3">
        <v>115</v>
      </c>
      <c r="AM252" s="15">
        <f>AL252/AL$251</f>
        <v>0.63535911602209949</v>
      </c>
      <c r="AN252" s="25">
        <f t="shared" si="193"/>
        <v>0.92766100000531748</v>
      </c>
      <c r="AO252" s="3">
        <v>223</v>
      </c>
      <c r="AP252" s="15">
        <f>AO252/AO$251</f>
        <v>0.72168284789644011</v>
      </c>
      <c r="AQ252" s="25">
        <f t="shared" si="194"/>
        <v>1.0536986335504326</v>
      </c>
      <c r="AR252" s="3">
        <v>346</v>
      </c>
      <c r="AS252" s="15">
        <f>AR252/AR$251</f>
        <v>0.69199999999999995</v>
      </c>
      <c r="AT252" s="25">
        <f t="shared" si="195"/>
        <v>1.0103599615014436</v>
      </c>
      <c r="AU252" s="3">
        <v>378</v>
      </c>
      <c r="AV252" s="15">
        <f>AU252/AU$251</f>
        <v>0.69357798165137619</v>
      </c>
      <c r="AW252" s="25">
        <f t="shared" si="196"/>
        <v>1.012663905837476</v>
      </c>
      <c r="AX252" s="3">
        <v>227</v>
      </c>
      <c r="AY252" s="15">
        <f>AX252/AX$251</f>
        <v>0.67359050445103863</v>
      </c>
      <c r="AZ252" s="25">
        <f t="shared" si="197"/>
        <v>0.98348103489145866</v>
      </c>
      <c r="BA252" s="3">
        <v>195</v>
      </c>
      <c r="BB252" s="15">
        <f>BA252/BA$251</f>
        <v>0.72490706319702602</v>
      </c>
      <c r="BC252" s="25">
        <f t="shared" si="198"/>
        <v>1.0584061740807396</v>
      </c>
      <c r="BD252" s="3">
        <v>322</v>
      </c>
      <c r="BE252" s="15">
        <f>BD252/BD$251</f>
        <v>0.65848670756646221</v>
      </c>
      <c r="BF252" s="25">
        <f t="shared" si="199"/>
        <v>0.96142861922841494</v>
      </c>
      <c r="BG252" s="3">
        <v>301</v>
      </c>
      <c r="BH252" s="15">
        <f>BG252/BG$251</f>
        <v>0.68721461187214616</v>
      </c>
      <c r="BI252" s="25">
        <f t="shared" si="200"/>
        <v>1.0033730184889755</v>
      </c>
      <c r="BJ252" s="25"/>
      <c r="BK252" s="25"/>
      <c r="BL252" s="25"/>
      <c r="BM252" s="25"/>
      <c r="BN252" s="25"/>
      <c r="BO252" s="25"/>
      <c r="BP252" s="25"/>
      <c r="BQ252" s="25"/>
      <c r="BR252" s="25"/>
      <c r="BS252" s="25"/>
      <c r="BT252" s="25"/>
      <c r="BU252" s="25"/>
      <c r="BV252" s="15">
        <f t="shared" si="209"/>
        <v>0.68840579710144922</v>
      </c>
      <c r="BW252" s="15">
        <f t="shared" si="210"/>
        <v>0.69620253164556967</v>
      </c>
      <c r="BX252" s="15">
        <f t="shared" si="211"/>
        <v>0.6875</v>
      </c>
      <c r="BY252" s="15">
        <f t="shared" si="212"/>
        <v>0.67265725288831835</v>
      </c>
      <c r="BZ252" s="15">
        <f t="shared" si="213"/>
        <v>0.61363636363636365</v>
      </c>
      <c r="CA252" s="15">
        <f t="shared" ref="CA252:CA260" si="1083">AA252</f>
        <v>0.6560509554140127</v>
      </c>
      <c r="CB252" s="15">
        <f t="shared" si="214"/>
        <v>0.70125427594070699</v>
      </c>
      <c r="CC252" s="15">
        <f t="shared" si="215"/>
        <v>0.67455621301775148</v>
      </c>
      <c r="CD252" s="15">
        <f t="shared" si="216"/>
        <v>0.7165991902834008</v>
      </c>
      <c r="CE252" s="15">
        <f t="shared" si="217"/>
        <v>0.63535911602209949</v>
      </c>
      <c r="CF252" s="15">
        <f t="shared" si="218"/>
        <v>0.72168284789644011</v>
      </c>
      <c r="CG252" s="15">
        <f t="shared" si="219"/>
        <v>0.69199999999999995</v>
      </c>
      <c r="CH252" s="15">
        <f t="shared" ref="CH252:CH253" si="1084">AV252</f>
        <v>0.69357798165137619</v>
      </c>
      <c r="CI252" s="15">
        <f t="shared" si="220"/>
        <v>0.67359050445103863</v>
      </c>
      <c r="CJ252" s="15">
        <f t="shared" si="221"/>
        <v>0.72490706319702602</v>
      </c>
      <c r="CK252" s="15">
        <f t="shared" si="222"/>
        <v>0.65848670756646221</v>
      </c>
      <c r="CL252" s="15">
        <f t="shared" si="223"/>
        <v>0.68721461187214616</v>
      </c>
    </row>
    <row r="253" spans="1:91" x14ac:dyDescent="0.3">
      <c r="A253" s="3">
        <v>253</v>
      </c>
      <c r="B253" s="3" t="s">
        <v>100</v>
      </c>
      <c r="C253" s="28" t="s">
        <v>148</v>
      </c>
      <c r="D253" s="6">
        <v>41974</v>
      </c>
      <c r="E253" s="27"/>
      <c r="F253" s="7">
        <v>1912</v>
      </c>
      <c r="G253" s="15">
        <f>F253/F$251</f>
        <v>0.31509558338826632</v>
      </c>
      <c r="I253" s="17">
        <f t="shared" si="182"/>
        <v>0.38636363636363635</v>
      </c>
      <c r="J253" s="17">
        <f t="shared" si="183"/>
        <v>0.27509293680297398</v>
      </c>
      <c r="K253" s="3">
        <v>43</v>
      </c>
      <c r="L253" s="15">
        <f>K253/K$251</f>
        <v>0.31159420289855072</v>
      </c>
      <c r="M253" s="25">
        <f t="shared" si="184"/>
        <v>0.98888787823661384</v>
      </c>
      <c r="N253" s="3">
        <v>72</v>
      </c>
      <c r="O253" s="15">
        <f>N253/N$251</f>
        <v>0.30379746835443039</v>
      </c>
      <c r="P253" s="25">
        <f t="shared" si="185"/>
        <v>0.96414384831311906</v>
      </c>
      <c r="Q253" s="3">
        <v>55</v>
      </c>
      <c r="R253" s="15">
        <f>Q253/Q$251</f>
        <v>0.3125</v>
      </c>
      <c r="S253" s="25">
        <f t="shared" si="186"/>
        <v>0.99176255230125521</v>
      </c>
      <c r="T253" s="3">
        <v>255</v>
      </c>
      <c r="U253" s="15">
        <f>T253/T$251</f>
        <v>0.32734274711168165</v>
      </c>
      <c r="V253" s="25">
        <f t="shared" si="187"/>
        <v>1.0388680907289143</v>
      </c>
      <c r="W253" s="3">
        <v>85</v>
      </c>
      <c r="X253" s="15">
        <f>W253/W$251</f>
        <v>0.38636363636363635</v>
      </c>
      <c r="Y253" s="25">
        <f t="shared" si="188"/>
        <v>1.226179155572461</v>
      </c>
      <c r="Z253" s="3">
        <v>54</v>
      </c>
      <c r="AA253" s="15">
        <f>Z253/Z$251</f>
        <v>0.34394904458598724</v>
      </c>
      <c r="AB253" s="25">
        <f t="shared" si="189"/>
        <v>1.0915705034245662</v>
      </c>
      <c r="AC253" s="3">
        <v>262</v>
      </c>
      <c r="AD253" s="15">
        <f>AC253/AC$251</f>
        <v>0.29874572405929306</v>
      </c>
      <c r="AE253" s="25">
        <f t="shared" si="190"/>
        <v>0.94811142970281914</v>
      </c>
      <c r="AF253" s="3">
        <v>55</v>
      </c>
      <c r="AG253" s="15">
        <f>AF253/AF$251</f>
        <v>0.32544378698224852</v>
      </c>
      <c r="AH253" s="25">
        <f t="shared" si="191"/>
        <v>1.0328414745859227</v>
      </c>
      <c r="AI253" s="3">
        <v>70</v>
      </c>
      <c r="AJ253" s="15">
        <f>AI253/AI$251</f>
        <v>0.2834008097165992</v>
      </c>
      <c r="AK253" s="25">
        <f t="shared" si="192"/>
        <v>0.8994121931800857</v>
      </c>
      <c r="AL253" s="3">
        <v>66</v>
      </c>
      <c r="AM253" s="15">
        <f>AL253/AL$251</f>
        <v>0.36464088397790057</v>
      </c>
      <c r="AN253" s="25">
        <f t="shared" si="193"/>
        <v>1.1572389560553873</v>
      </c>
      <c r="AO253" s="3">
        <v>86</v>
      </c>
      <c r="AP253" s="15">
        <f>AO253/AO$251</f>
        <v>0.27831715210355989</v>
      </c>
      <c r="AQ253" s="25">
        <f t="shared" si="194"/>
        <v>0.88327849318221829</v>
      </c>
      <c r="AR253" s="3">
        <v>154</v>
      </c>
      <c r="AS253" s="15">
        <f>AR253/AR$251</f>
        <v>0.308</v>
      </c>
      <c r="AT253" s="25">
        <f t="shared" si="195"/>
        <v>0.97748117154811709</v>
      </c>
      <c r="AU253" s="3">
        <v>167</v>
      </c>
      <c r="AV253" s="15">
        <f>AU253/AU$251</f>
        <v>0.30642201834862387</v>
      </c>
      <c r="AW253" s="25">
        <f t="shared" si="196"/>
        <v>0.9724732255959464</v>
      </c>
      <c r="AX253" s="3">
        <v>110</v>
      </c>
      <c r="AY253" s="15">
        <f>AX253/AX$251</f>
        <v>0.32640949554896143</v>
      </c>
      <c r="AZ253" s="25">
        <f t="shared" si="197"/>
        <v>1.0359062860832102</v>
      </c>
      <c r="BA253" s="3">
        <v>74</v>
      </c>
      <c r="BB253" s="15">
        <f>BA253/BA$251</f>
        <v>0.27509293680297398</v>
      </c>
      <c r="BC253" s="25">
        <f t="shared" si="198"/>
        <v>0.87304599399604921</v>
      </c>
      <c r="BD253" s="3">
        <v>167</v>
      </c>
      <c r="BE253" s="15">
        <f>BD253/BD$251</f>
        <v>0.34151329243353784</v>
      </c>
      <c r="BF253" s="25">
        <f t="shared" si="199"/>
        <v>1.0838403025558094</v>
      </c>
      <c r="BG253" s="3">
        <v>137</v>
      </c>
      <c r="BH253" s="15">
        <f>BG253/BG$251</f>
        <v>0.31278538812785389</v>
      </c>
      <c r="BI253" s="25">
        <f t="shared" si="200"/>
        <v>0.99266827152710113</v>
      </c>
      <c r="BJ253" s="25"/>
      <c r="BK253" s="25"/>
      <c r="BL253" s="25"/>
      <c r="BM253" s="25"/>
      <c r="BN253" s="25"/>
      <c r="BO253" s="25"/>
      <c r="BP253" s="25"/>
      <c r="BQ253" s="25"/>
      <c r="BR253" s="25"/>
      <c r="BS253" s="25"/>
      <c r="BT253" s="25"/>
      <c r="BU253" s="25"/>
      <c r="BV253" s="15">
        <f t="shared" si="209"/>
        <v>0.31159420289855072</v>
      </c>
      <c r="BW253" s="15">
        <f t="shared" si="210"/>
        <v>0.30379746835443039</v>
      </c>
      <c r="BX253" s="15">
        <f t="shared" si="211"/>
        <v>0.3125</v>
      </c>
      <c r="BY253" s="15">
        <f t="shared" si="212"/>
        <v>0.32734274711168165</v>
      </c>
      <c r="BZ253" s="15">
        <f t="shared" si="213"/>
        <v>0.38636363636363635</v>
      </c>
      <c r="CA253" s="15">
        <f t="shared" si="1083"/>
        <v>0.34394904458598724</v>
      </c>
      <c r="CB253" s="15">
        <f t="shared" si="214"/>
        <v>0.29874572405929306</v>
      </c>
      <c r="CC253" s="15">
        <f t="shared" si="215"/>
        <v>0.32544378698224852</v>
      </c>
      <c r="CD253" s="15">
        <f t="shared" si="216"/>
        <v>0.2834008097165992</v>
      </c>
      <c r="CE253" s="15">
        <f t="shared" si="217"/>
        <v>0.36464088397790057</v>
      </c>
      <c r="CF253" s="15">
        <f t="shared" si="218"/>
        <v>0.27831715210355989</v>
      </c>
      <c r="CG253" s="15">
        <f t="shared" si="219"/>
        <v>0.308</v>
      </c>
      <c r="CH253" s="15">
        <f t="shared" si="1084"/>
        <v>0.30642201834862387</v>
      </c>
      <c r="CI253" s="15">
        <f t="shared" si="220"/>
        <v>0.32640949554896143</v>
      </c>
      <c r="CJ253" s="15">
        <f t="shared" si="221"/>
        <v>0.27509293680297398</v>
      </c>
      <c r="CK253" s="15">
        <f t="shared" si="222"/>
        <v>0.34151329243353784</v>
      </c>
      <c r="CL253" s="15">
        <f t="shared" si="223"/>
        <v>0.31278538812785389</v>
      </c>
    </row>
    <row r="254" spans="1:91" x14ac:dyDescent="0.3">
      <c r="A254" s="3">
        <v>254</v>
      </c>
      <c r="B254" s="4" t="s">
        <v>101</v>
      </c>
      <c r="C254" s="4"/>
      <c r="D254" s="13"/>
      <c r="E254" s="12"/>
      <c r="F254" s="7"/>
      <c r="I254" s="17"/>
      <c r="J254" s="17"/>
      <c r="M254" s="25"/>
      <c r="P254" s="25"/>
      <c r="S254" s="25"/>
      <c r="V254" s="25"/>
      <c r="Y254" s="25"/>
      <c r="AB254" s="25"/>
      <c r="AE254" s="25"/>
      <c r="AH254" s="25"/>
      <c r="AK254" s="25"/>
      <c r="AN254" s="25"/>
      <c r="AQ254" s="25"/>
      <c r="AT254" s="25"/>
      <c r="AW254" s="25"/>
      <c r="AZ254" s="25"/>
      <c r="BC254" s="25"/>
      <c r="BF254" s="25"/>
      <c r="BI254" s="25"/>
      <c r="BJ254" s="25"/>
      <c r="BK254" s="25"/>
      <c r="BL254" s="25"/>
      <c r="BM254" s="25"/>
      <c r="BN254" s="25"/>
      <c r="BO254" s="25"/>
      <c r="BP254" s="25"/>
      <c r="BQ254" s="25"/>
      <c r="BR254" s="25"/>
      <c r="BS254" s="25"/>
      <c r="BT254" s="25"/>
      <c r="BU254" s="25"/>
      <c r="BV254" s="15"/>
      <c r="BW254" s="15"/>
      <c r="BX254" s="15"/>
      <c r="BY254" s="15"/>
      <c r="BZ254" s="15"/>
      <c r="CA254" s="15"/>
      <c r="CB254" s="15"/>
      <c r="CC254" s="15"/>
      <c r="CD254" s="15"/>
      <c r="CE254" s="15"/>
      <c r="CF254" s="15"/>
      <c r="CG254" s="15"/>
      <c r="CH254" s="15"/>
      <c r="CI254" s="15"/>
      <c r="CJ254" s="15"/>
      <c r="CK254" s="15"/>
      <c r="CL254" s="15"/>
    </row>
    <row r="255" spans="1:91" s="77" customFormat="1" x14ac:dyDescent="0.3">
      <c r="A255" s="77">
        <v>255</v>
      </c>
      <c r="B255" s="77" t="s">
        <v>270</v>
      </c>
      <c r="C255" s="78" t="s">
        <v>148</v>
      </c>
      <c r="D255" s="79">
        <v>41760</v>
      </c>
      <c r="E255" s="80"/>
      <c r="F255" s="81">
        <v>8055</v>
      </c>
      <c r="G255" s="82" t="str">
        <f>TRUNC((F255/(F231/10000)),0)&amp;"/10k"</f>
        <v>199/10k</v>
      </c>
      <c r="H255" s="83"/>
      <c r="I255" s="83" t="str">
        <f>U255</f>
        <v>368/10k</v>
      </c>
      <c r="J255" s="84" t="s">
        <v>271</v>
      </c>
      <c r="K255" s="85">
        <v>185</v>
      </c>
      <c r="L255" s="82" t="str">
        <f>TRUNC((K255/(K231/10000)),0)&amp;"/10k"</f>
        <v>92/10k</v>
      </c>
      <c r="M255" s="86">
        <f>(K255/(K231/10000))/($F255/($F231/10000))</f>
        <v>0.46296400973804025</v>
      </c>
      <c r="N255" s="85">
        <v>300</v>
      </c>
      <c r="O255" s="82" t="str">
        <f>TRUNC((N255/(N231/10000)),0)&amp;"/10k"</f>
        <v>154/10k</v>
      </c>
      <c r="P255" s="86">
        <f>(N255/(N231/10000))/($F255/($F231/10000))</f>
        <v>0.77389643779042727</v>
      </c>
      <c r="Q255" s="85">
        <v>240</v>
      </c>
      <c r="R255" s="82" t="str">
        <f>TRUNC((Q255/(Q231/10000)),0)&amp;"/10k"</f>
        <v>129/10k</v>
      </c>
      <c r="S255" s="86">
        <f>(Q255/(Q231/10000))/($F255/($F231/10000))</f>
        <v>0.651027991516131</v>
      </c>
      <c r="T255" s="85">
        <v>975</v>
      </c>
      <c r="U255" s="82" t="str">
        <f>TRUNC((T255/(T231/10000)),0)&amp;"/10k"</f>
        <v>368/10k</v>
      </c>
      <c r="V255" s="86">
        <f>(T255/(T231/10000))/($F255/($F231/10000))</f>
        <v>1.8493625122147346</v>
      </c>
      <c r="W255" s="85">
        <v>295</v>
      </c>
      <c r="X255" s="82" t="str">
        <f>TRUNC((W255/(W231/10000)),0)&amp;"/10k"</f>
        <v>111/10k</v>
      </c>
      <c r="Y255" s="86">
        <f>(W255/(W231/10000))/($F255/($F231/10000))</f>
        <v>0.55997380954895404</v>
      </c>
      <c r="Z255" s="85">
        <v>200</v>
      </c>
      <c r="AA255" s="82" t="str">
        <f>TRUNC((Z255/(Z231/10000)),0)&amp;"/10k"</f>
        <v>104/10k</v>
      </c>
      <c r="AB255" s="86">
        <f>(Z255/(Z231/10000))/($F255/($F231/10000))</f>
        <v>0.52452801116851522</v>
      </c>
      <c r="AC255" s="85">
        <v>1085</v>
      </c>
      <c r="AD255" s="82" t="str">
        <f>TRUNC((AC255/(AC231/10000)),0)&amp;"/10k"</f>
        <v>341/10k</v>
      </c>
      <c r="AE255" s="86">
        <f>(AC255/(AC231/10000))/($F255/($F231/10000))</f>
        <v>1.7155472077067315</v>
      </c>
      <c r="AF255" s="85">
        <v>225</v>
      </c>
      <c r="AG255" s="82" t="str">
        <f>TRUNC((AF255/(AF231/10000)),0)&amp;"/10k"</f>
        <v>116/10k</v>
      </c>
      <c r="AH255" s="86">
        <f>(AF255/(AF231/10000))/($F255/($F231/10000))</f>
        <v>0.58281792171161906</v>
      </c>
      <c r="AI255" s="85">
        <v>350</v>
      </c>
      <c r="AJ255" s="82" t="str">
        <f>TRUNC((AI255/(AI231/10000)),0)&amp;"/10k"</f>
        <v>164/10k</v>
      </c>
      <c r="AK255" s="86">
        <f>(AI255/(AI231/10000))/($F255/($F231/10000))</f>
        <v>0.82640789269034975</v>
      </c>
      <c r="AL255" s="85">
        <v>260</v>
      </c>
      <c r="AM255" s="82" t="str">
        <f>TRUNC((AL255/(AL231/10000)),0)&amp;"/10k"</f>
        <v>86/10k</v>
      </c>
      <c r="AN255" s="86">
        <f>(AL255/(AL231/10000))/($F255/($F231/10000))</f>
        <v>0.43302705233042765</v>
      </c>
      <c r="AO255" s="85">
        <v>410</v>
      </c>
      <c r="AP255" s="82" t="str">
        <f>TRUNC((AO255/(AO231/10000)),0)&amp;"/10k"</f>
        <v>182/10k</v>
      </c>
      <c r="AQ255" s="86">
        <f>(AO255/(AO231/10000))/($F255/($F231/10000))</f>
        <v>0.91416674233549233</v>
      </c>
      <c r="AR255" s="85">
        <v>655</v>
      </c>
      <c r="AS255" s="82" t="str">
        <f>TRUNC((AR255/(AR231/10000)),0)&amp;"/10k"</f>
        <v>228/10k</v>
      </c>
      <c r="AT255" s="86">
        <f>(AR255/(AR231/10000))/($F255/($F231/10000))</f>
        <v>1.1472170133617503</v>
      </c>
      <c r="AU255" s="85">
        <v>740</v>
      </c>
      <c r="AV255" s="82" t="str">
        <f>TRUNC((AU255/(AU231/10000)),0)&amp;"/10k"</f>
        <v>342/10k</v>
      </c>
      <c r="AW255" s="86">
        <f>(AU255/(AU231/10000))/($F255/($F231/10000))</f>
        <v>1.7173794818109089</v>
      </c>
      <c r="AX255" s="85">
        <v>470</v>
      </c>
      <c r="AY255" s="82" t="str">
        <f>TRUNC((AX255/(AX231/10000)),0)&amp;"/10k"</f>
        <v>212/10k</v>
      </c>
      <c r="AZ255" s="86">
        <f>(AX255/(AX231/10000))/($F255/($F231/10000))</f>
        <v>1.0675749175558105</v>
      </c>
      <c r="BA255" s="85">
        <v>380</v>
      </c>
      <c r="BB255" s="82" t="str">
        <f>TRUNC((BA255/(BA231/10000)),0)&amp;"/10k"</f>
        <v>128/10k</v>
      </c>
      <c r="BC255" s="86">
        <f>(BA255/(BA231/10000))/($F255/($F231/10000))</f>
        <v>0.64523562065132756</v>
      </c>
      <c r="BD255" s="85">
        <v>650</v>
      </c>
      <c r="BE255" s="82" t="str">
        <f>TRUNC((BD255/(BD231/10000)),0)&amp;"/10k"</f>
        <v>241/10k</v>
      </c>
      <c r="BF255" s="86">
        <f>(BD255/(BD231/10000))/($F255/($F231/10000))</f>
        <v>1.2108594463818152</v>
      </c>
      <c r="BG255" s="85">
        <v>635</v>
      </c>
      <c r="BH255" s="82" t="str">
        <f>TRUNC((BG255/(BG231/10000)),0)&amp;"/10k"</f>
        <v>312/10k</v>
      </c>
      <c r="BI255" s="86">
        <f>(BG255/(BG231/10000))/($F255/($F231/10000))</f>
        <v>1.5678370533782604</v>
      </c>
      <c r="BJ255" s="81">
        <f t="shared" ref="BJ255:BJ260" si="1085">K255+T255+W255+Z255+Q255</f>
        <v>1895</v>
      </c>
      <c r="BK255" s="82" t="str">
        <f>TRUNC((BJ255/(BJ231/10000)),0)&amp;"/10k"</f>
        <v>171/10k</v>
      </c>
      <c r="BL255" s="86">
        <f>(BJ255/(BJ231/10000))/($F255/($F231/10000))</f>
        <v>0.85997162975026464</v>
      </c>
      <c r="BM255" s="81">
        <f t="shared" ref="BM255:BM260" si="1086">BG255+AU255+AR255+AX255</f>
        <v>2500</v>
      </c>
      <c r="BN255" s="82" t="str">
        <f>TRUNC((BM255/(BM231/10000)),0)&amp;"/10k"</f>
        <v>269/10k</v>
      </c>
      <c r="BO255" s="86">
        <f>(BM255/(BM231/10000))/($F255/($F231/10000))</f>
        <v>1.3534710647367958</v>
      </c>
      <c r="BP255" s="81">
        <f t="shared" ref="BP255:BP260" si="1087">BA255+AO255+AL255+BD255</f>
        <v>1700</v>
      </c>
      <c r="BQ255" s="82" t="str">
        <f>TRUNC((BP255/(BP231/10000)),0)&amp;"/10k"</f>
        <v>155/10k</v>
      </c>
      <c r="BR255" s="86">
        <f>(BP255/(BP231/10000))/($F255/($F231/10000))</f>
        <v>0.78173097119004886</v>
      </c>
      <c r="BS255" s="81">
        <f t="shared" ref="BS255:BS260" si="1088">AI255+AF255+AC255+N255</f>
        <v>1960</v>
      </c>
      <c r="BT255" s="82" t="str">
        <f>TRUNC((BS255/(BS231/10000)),0)&amp;"/10k"</f>
        <v>213/10k</v>
      </c>
      <c r="BU255" s="86">
        <f>(BS255/(BS231/10000))/($F255/($F231/10000))</f>
        <v>1.0712284421420637</v>
      </c>
      <c r="BV255" s="83" t="str">
        <f t="shared" ref="BV255" si="1089">L255</f>
        <v>92/10k</v>
      </c>
      <c r="BW255" s="83" t="str">
        <f t="shared" ref="BW255" si="1090">O255</f>
        <v>154/10k</v>
      </c>
      <c r="BX255" s="83" t="str">
        <f t="shared" ref="BX255" si="1091">R255</f>
        <v>129/10k</v>
      </c>
      <c r="BY255" s="83" t="str">
        <f>U255</f>
        <v>368/10k</v>
      </c>
      <c r="BZ255" s="83" t="str">
        <f t="shared" ref="BZ255" si="1092">X255</f>
        <v>111/10k</v>
      </c>
      <c r="CA255" s="15" t="str">
        <f t="shared" si="1083"/>
        <v>104/10k</v>
      </c>
      <c r="CB255" s="83" t="str">
        <f t="shared" ref="CB255" si="1093">AD255</f>
        <v>341/10k</v>
      </c>
      <c r="CC255" s="83" t="str">
        <f t="shared" ref="CC255" si="1094">AG255</f>
        <v>116/10k</v>
      </c>
      <c r="CD255" s="83" t="str">
        <f t="shared" ref="CD255" si="1095">AJ255</f>
        <v>164/10k</v>
      </c>
      <c r="CE255" s="83" t="str">
        <f t="shared" ref="CE255" si="1096">AM255</f>
        <v>86/10k</v>
      </c>
      <c r="CF255" s="83" t="str">
        <f t="shared" ref="CF255" si="1097">AP255</f>
        <v>182/10k</v>
      </c>
      <c r="CG255" s="83" t="str">
        <f t="shared" ref="CG255" si="1098">AS255</f>
        <v>228/10k</v>
      </c>
      <c r="CH255" s="83" t="str">
        <f t="shared" ref="CH255" si="1099">AY255</f>
        <v>212/10k</v>
      </c>
      <c r="CI255" s="83" t="str">
        <f t="shared" ref="CI255" si="1100">AY255</f>
        <v>212/10k</v>
      </c>
      <c r="CJ255" s="83" t="str">
        <f t="shared" ref="CJ255" si="1101">BB255</f>
        <v>128/10k</v>
      </c>
      <c r="CK255" s="83" t="str">
        <f t="shared" ref="CK255" si="1102">BE255</f>
        <v>241/10k</v>
      </c>
      <c r="CL255" s="83" t="str">
        <f t="shared" ref="CL255" si="1103">BH255</f>
        <v>312/10k</v>
      </c>
      <c r="CM255" s="77" t="s">
        <v>272</v>
      </c>
    </row>
    <row r="256" spans="1:91" x14ac:dyDescent="0.3">
      <c r="A256" s="3">
        <v>256</v>
      </c>
      <c r="B256" s="3" t="s">
        <v>102</v>
      </c>
      <c r="C256" s="28" t="s">
        <v>148</v>
      </c>
      <c r="D256" s="13">
        <v>41760</v>
      </c>
      <c r="E256" s="12"/>
      <c r="F256" s="7">
        <v>1725</v>
      </c>
      <c r="G256" s="15">
        <f>F256/F$255</f>
        <v>0.21415270018621974</v>
      </c>
      <c r="I256" s="17">
        <f t="shared" si="182"/>
        <v>0.28333333333333333</v>
      </c>
      <c r="J256" s="17">
        <f t="shared" si="183"/>
        <v>0.15853658536585366</v>
      </c>
      <c r="K256" s="8">
        <v>50</v>
      </c>
      <c r="L256" s="15">
        <f>K256/K$255</f>
        <v>0.27027027027027029</v>
      </c>
      <c r="M256" s="25">
        <f t="shared" si="184"/>
        <v>1.2620446533490013</v>
      </c>
      <c r="N256" s="8">
        <v>85</v>
      </c>
      <c r="O256" s="15">
        <f>N256/N$255</f>
        <v>0.28333333333333333</v>
      </c>
      <c r="P256" s="25">
        <f t="shared" si="185"/>
        <v>1.3230434782608695</v>
      </c>
      <c r="Q256" s="8">
        <v>60</v>
      </c>
      <c r="R256" s="15">
        <f>Q256/Q$255</f>
        <v>0.25</v>
      </c>
      <c r="S256" s="25">
        <f t="shared" si="186"/>
        <v>1.1673913043478261</v>
      </c>
      <c r="T256" s="8">
        <v>225</v>
      </c>
      <c r="U256" s="15">
        <f>T256/T$255</f>
        <v>0.23076923076923078</v>
      </c>
      <c r="V256" s="25">
        <f t="shared" si="187"/>
        <v>1.0775919732441472</v>
      </c>
      <c r="W256" s="8">
        <v>75</v>
      </c>
      <c r="X256" s="15">
        <f>W256/W$255</f>
        <v>0.25423728813559321</v>
      </c>
      <c r="Y256" s="25">
        <f t="shared" si="188"/>
        <v>1.187177597641857</v>
      </c>
      <c r="Z256" s="8">
        <v>55</v>
      </c>
      <c r="AA256" s="15">
        <f>Z256/Z$255</f>
        <v>0.27500000000000002</v>
      </c>
      <c r="AB256" s="25">
        <f t="shared" si="189"/>
        <v>1.2841304347826088</v>
      </c>
      <c r="AC256" s="8">
        <v>235</v>
      </c>
      <c r="AD256" s="15">
        <f>AC256/AC$255</f>
        <v>0.21658986175115208</v>
      </c>
      <c r="AE256" s="25">
        <f t="shared" si="190"/>
        <v>1.011380484872771</v>
      </c>
      <c r="AF256" s="8">
        <v>50</v>
      </c>
      <c r="AG256" s="15">
        <f>AF256/AF$255</f>
        <v>0.22222222222222221</v>
      </c>
      <c r="AH256" s="25">
        <f t="shared" si="191"/>
        <v>1.0376811594202897</v>
      </c>
      <c r="AI256" s="8">
        <v>75</v>
      </c>
      <c r="AJ256" s="15">
        <f>AI256/AI$255</f>
        <v>0.21428571428571427</v>
      </c>
      <c r="AK256" s="25">
        <f t="shared" si="192"/>
        <v>1.0006211180124223</v>
      </c>
      <c r="AL256" s="8">
        <v>50</v>
      </c>
      <c r="AM256" s="15">
        <f>AL256/AL$255</f>
        <v>0.19230769230769232</v>
      </c>
      <c r="AN256" s="25">
        <f t="shared" si="193"/>
        <v>0.89799331103678937</v>
      </c>
      <c r="AO256" s="8">
        <v>65</v>
      </c>
      <c r="AP256" s="15">
        <f>AO256/AO$255</f>
        <v>0.15853658536585366</v>
      </c>
      <c r="AQ256" s="25">
        <f t="shared" si="194"/>
        <v>0.74029692470837749</v>
      </c>
      <c r="AR256" s="8">
        <v>105</v>
      </c>
      <c r="AS256" s="15">
        <f>AR256/AR$255</f>
        <v>0.16030534351145037</v>
      </c>
      <c r="AT256" s="25">
        <f t="shared" si="195"/>
        <v>0.74855625622303346</v>
      </c>
      <c r="AU256" s="8">
        <v>130</v>
      </c>
      <c r="AV256" s="15">
        <f>AU256/AU$255</f>
        <v>0.17567567567567569</v>
      </c>
      <c r="AW256" s="25">
        <f t="shared" si="196"/>
        <v>0.82032902467685087</v>
      </c>
      <c r="AX256" s="8">
        <v>80</v>
      </c>
      <c r="AY256" s="15">
        <f>AX256/AX$255</f>
        <v>0.1702127659574468</v>
      </c>
      <c r="AZ256" s="25">
        <f t="shared" si="197"/>
        <v>0.79481961147086033</v>
      </c>
      <c r="BA256" s="8">
        <v>80</v>
      </c>
      <c r="BB256" s="15">
        <f>BA256/BA$255</f>
        <v>0.21052631578947367</v>
      </c>
      <c r="BC256" s="25">
        <f t="shared" si="198"/>
        <v>0.98306636155606408</v>
      </c>
      <c r="BD256" s="8">
        <v>145</v>
      </c>
      <c r="BE256" s="15">
        <f>BD256/BD$255</f>
        <v>0.22307692307692309</v>
      </c>
      <c r="BF256" s="25">
        <f t="shared" si="199"/>
        <v>1.0416722408026757</v>
      </c>
      <c r="BG256" s="8">
        <v>160</v>
      </c>
      <c r="BH256" s="15">
        <f>BG256/BG$255</f>
        <v>0.25196850393700787</v>
      </c>
      <c r="BI256" s="25">
        <f t="shared" si="200"/>
        <v>1.176583361862376</v>
      </c>
      <c r="BJ256" s="7">
        <f t="shared" si="1085"/>
        <v>465</v>
      </c>
      <c r="BK256" s="15">
        <f>BJ256/BJ$255</f>
        <v>0.24538258575197888</v>
      </c>
      <c r="BL256" s="25">
        <f t="shared" ref="BL256:BL260" si="1104">BK256/$G256</f>
        <v>1.1458299873809796</v>
      </c>
      <c r="BM256" s="7">
        <f t="shared" si="1086"/>
        <v>475</v>
      </c>
      <c r="BN256" s="15">
        <f>BM256/BM$255</f>
        <v>0.19</v>
      </c>
      <c r="BO256" s="25">
        <f t="shared" ref="BO256:BO260" si="1105">BN256/$G256</f>
        <v>0.88721739130434785</v>
      </c>
      <c r="BP256" s="7">
        <f t="shared" si="1087"/>
        <v>340</v>
      </c>
      <c r="BQ256" s="15">
        <f>BP256/BP$255</f>
        <v>0.2</v>
      </c>
      <c r="BR256" s="25">
        <f t="shared" ref="BR256:BR260" si="1106">BQ256/$G256</f>
        <v>0.93391304347826098</v>
      </c>
      <c r="BS256" s="7">
        <f t="shared" si="1088"/>
        <v>445</v>
      </c>
      <c r="BT256" s="15">
        <f>BS256/BS$255</f>
        <v>0.22704081632653061</v>
      </c>
      <c r="BU256" s="25">
        <f t="shared" ref="BU256:BU260" si="1107">BT256/$G256</f>
        <v>1.0601818988464951</v>
      </c>
      <c r="BV256" s="15">
        <f t="shared" si="209"/>
        <v>0.27027027027027029</v>
      </c>
      <c r="BW256" s="15">
        <f t="shared" si="210"/>
        <v>0.28333333333333333</v>
      </c>
      <c r="BX256" s="15">
        <f t="shared" si="211"/>
        <v>0.25</v>
      </c>
      <c r="BY256" s="15">
        <f t="shared" si="212"/>
        <v>0.23076923076923078</v>
      </c>
      <c r="BZ256" s="15">
        <f t="shared" si="213"/>
        <v>0.25423728813559321</v>
      </c>
      <c r="CA256" s="15">
        <f t="shared" si="1083"/>
        <v>0.27500000000000002</v>
      </c>
      <c r="CB256" s="15">
        <f t="shared" si="214"/>
        <v>0.21658986175115208</v>
      </c>
      <c r="CC256" s="15">
        <f t="shared" si="215"/>
        <v>0.22222222222222221</v>
      </c>
      <c r="CD256" s="15">
        <f t="shared" si="216"/>
        <v>0.21428571428571427</v>
      </c>
      <c r="CE256" s="15">
        <f t="shared" si="217"/>
        <v>0.19230769230769232</v>
      </c>
      <c r="CF256" s="15">
        <f t="shared" si="218"/>
        <v>0.15853658536585366</v>
      </c>
      <c r="CG256" s="15">
        <f t="shared" si="219"/>
        <v>0.16030534351145037</v>
      </c>
      <c r="CH256" s="15">
        <f t="shared" ref="CH256:CH260" si="1108">AV256</f>
        <v>0.17567567567567569</v>
      </c>
      <c r="CI256" s="15">
        <f t="shared" si="220"/>
        <v>0.1702127659574468</v>
      </c>
      <c r="CJ256" s="15">
        <f t="shared" si="221"/>
        <v>0.21052631578947367</v>
      </c>
      <c r="CK256" s="15">
        <f t="shared" si="222"/>
        <v>0.22307692307692309</v>
      </c>
      <c r="CL256" s="15">
        <f t="shared" si="223"/>
        <v>0.25196850393700787</v>
      </c>
    </row>
    <row r="257" spans="1:90" x14ac:dyDescent="0.3">
      <c r="A257" s="3">
        <v>257</v>
      </c>
      <c r="B257" s="3" t="s">
        <v>103</v>
      </c>
      <c r="C257" s="28" t="s">
        <v>148</v>
      </c>
      <c r="D257" s="13">
        <v>41760</v>
      </c>
      <c r="E257" s="12"/>
      <c r="F257" s="7">
        <v>4845</v>
      </c>
      <c r="G257" s="15">
        <f t="shared" ref="G257:L260" si="1109">F257/F$255</f>
        <v>0.6014897579143389</v>
      </c>
      <c r="I257" s="17">
        <f t="shared" si="182"/>
        <v>0.64634146341463417</v>
      </c>
      <c r="J257" s="17">
        <f t="shared" si="183"/>
        <v>0.51666666666666672</v>
      </c>
      <c r="K257" s="8">
        <v>115</v>
      </c>
      <c r="L257" s="15">
        <f t="shared" si="1109"/>
        <v>0.6216216216216216</v>
      </c>
      <c r="M257" s="25">
        <f t="shared" si="184"/>
        <v>1.0334700025102501</v>
      </c>
      <c r="N257" s="8">
        <v>155</v>
      </c>
      <c r="O257" s="15">
        <f t="shared" ref="O257" si="1110">N257/N$255</f>
        <v>0.51666666666666672</v>
      </c>
      <c r="P257" s="25">
        <f t="shared" si="185"/>
        <v>0.85897832817337472</v>
      </c>
      <c r="Q257" s="8">
        <v>135</v>
      </c>
      <c r="R257" s="15">
        <f t="shared" ref="R257" si="1111">Q257/Q$255</f>
        <v>0.5625</v>
      </c>
      <c r="S257" s="25">
        <f t="shared" si="186"/>
        <v>0.93517801857585148</v>
      </c>
      <c r="T257" s="8">
        <v>610</v>
      </c>
      <c r="U257" s="15">
        <f t="shared" ref="U257" si="1112">T257/T$255</f>
        <v>0.62564102564102564</v>
      </c>
      <c r="V257" s="25">
        <f t="shared" si="187"/>
        <v>1.0401524172422005</v>
      </c>
      <c r="W257" s="8">
        <v>160</v>
      </c>
      <c r="X257" s="15">
        <f t="shared" ref="X257" si="1113">W257/W$255</f>
        <v>0.5423728813559322</v>
      </c>
      <c r="Y257" s="25">
        <f t="shared" si="188"/>
        <v>0.90171590491682851</v>
      </c>
      <c r="Z257" s="8">
        <v>115</v>
      </c>
      <c r="AA257" s="15">
        <f t="shared" ref="AA257" si="1114">Z257/Z$255</f>
        <v>0.57499999999999996</v>
      </c>
      <c r="AB257" s="25">
        <f t="shared" si="189"/>
        <v>0.95595975232198138</v>
      </c>
      <c r="AC257" s="8">
        <v>660</v>
      </c>
      <c r="AD257" s="15">
        <f t="shared" ref="AD257" si="1115">AC257/AC$255</f>
        <v>0.60829493087557607</v>
      </c>
      <c r="AE257" s="25">
        <f t="shared" si="190"/>
        <v>1.0113138634061436</v>
      </c>
      <c r="AF257" s="8">
        <v>130</v>
      </c>
      <c r="AG257" s="15">
        <f t="shared" ref="AG257" si="1116">AF257/AF$255</f>
        <v>0.57777777777777772</v>
      </c>
      <c r="AH257" s="25">
        <f t="shared" si="191"/>
        <v>0.96057791537667692</v>
      </c>
      <c r="AI257" s="8">
        <v>200</v>
      </c>
      <c r="AJ257" s="15">
        <f t="shared" ref="AJ257" si="1117">AI257/AI$255</f>
        <v>0.5714285714285714</v>
      </c>
      <c r="AK257" s="25">
        <f t="shared" si="192"/>
        <v>0.95002211410880144</v>
      </c>
      <c r="AL257" s="8">
        <v>135</v>
      </c>
      <c r="AM257" s="15">
        <f t="shared" ref="AM257" si="1118">AL257/AL$255</f>
        <v>0.51923076923076927</v>
      </c>
      <c r="AN257" s="25">
        <f t="shared" si="193"/>
        <v>0.86324124791617063</v>
      </c>
      <c r="AO257" s="8">
        <v>265</v>
      </c>
      <c r="AP257" s="15">
        <f t="shared" ref="AP257" si="1119">AO257/AO$255</f>
        <v>0.64634146341463417</v>
      </c>
      <c r="AQ257" s="25">
        <f t="shared" si="194"/>
        <v>1.0745676961413577</v>
      </c>
      <c r="AR257" s="8">
        <v>420</v>
      </c>
      <c r="AS257" s="15">
        <f t="shared" ref="AS257" si="1120">AR257/AR$255</f>
        <v>0.64122137404580148</v>
      </c>
      <c r="AT257" s="25">
        <f t="shared" si="195"/>
        <v>1.0660553494198</v>
      </c>
      <c r="AU257" s="8">
        <v>455</v>
      </c>
      <c r="AV257" s="15">
        <f t="shared" ref="AV257" si="1121">AU257/AU$255</f>
        <v>0.61486486486486491</v>
      </c>
      <c r="AW257" s="25">
        <f t="shared" si="196"/>
        <v>1.0222366329177477</v>
      </c>
      <c r="AX257" s="8">
        <v>285</v>
      </c>
      <c r="AY257" s="15">
        <f t="shared" ref="AY257" si="1122">AX257/AX$255</f>
        <v>0.6063829787234043</v>
      </c>
      <c r="AZ257" s="25">
        <f t="shared" si="197"/>
        <v>1.0081351689612017</v>
      </c>
      <c r="BA257" s="8">
        <v>245</v>
      </c>
      <c r="BB257" s="15">
        <f t="shared" ref="BB257" si="1123">BA257/BA$255</f>
        <v>0.64473684210526316</v>
      </c>
      <c r="BC257" s="25">
        <f t="shared" si="198"/>
        <v>1.0718999511161806</v>
      </c>
      <c r="BD257" s="8">
        <v>400</v>
      </c>
      <c r="BE257" s="15">
        <f t="shared" ref="BE257" si="1124">BD257/BD$255</f>
        <v>0.61538461538461542</v>
      </c>
      <c r="BF257" s="25">
        <f t="shared" si="199"/>
        <v>1.0231007382710171</v>
      </c>
      <c r="BG257" s="8">
        <v>360</v>
      </c>
      <c r="BH257" s="15">
        <f t="shared" ref="BH257" si="1125">BG257/BG$255</f>
        <v>0.56692913385826771</v>
      </c>
      <c r="BI257" s="25">
        <f t="shared" si="200"/>
        <v>0.94254162502133054</v>
      </c>
      <c r="BJ257" s="7">
        <f t="shared" si="1085"/>
        <v>1135</v>
      </c>
      <c r="BK257" s="15">
        <f t="shared" ref="BK257:BK260" si="1126">BJ257/BJ$255</f>
        <v>0.59894459102902375</v>
      </c>
      <c r="BL257" s="25">
        <f t="shared" si="1104"/>
        <v>0.99576856155599314</v>
      </c>
      <c r="BM257" s="7">
        <f t="shared" si="1086"/>
        <v>1520</v>
      </c>
      <c r="BN257" s="15">
        <f t="shared" ref="BN257:BN260" si="1127">BM257/BM$255</f>
        <v>0.60799999999999998</v>
      </c>
      <c r="BO257" s="25">
        <f t="shared" si="1105"/>
        <v>1.0108235294117647</v>
      </c>
      <c r="BP257" s="7">
        <f t="shared" si="1087"/>
        <v>1045</v>
      </c>
      <c r="BQ257" s="15">
        <f t="shared" ref="BQ257:BQ260" si="1128">BP257/BP$255</f>
        <v>0.61470588235294121</v>
      </c>
      <c r="BR257" s="25">
        <f t="shared" si="1106"/>
        <v>1.0219723183391005</v>
      </c>
      <c r="BS257" s="7">
        <f t="shared" si="1088"/>
        <v>1145</v>
      </c>
      <c r="BT257" s="15">
        <f t="shared" ref="BT257:BT260" si="1129">BS257/BS$255</f>
        <v>0.58418367346938771</v>
      </c>
      <c r="BU257" s="25">
        <f t="shared" si="1107"/>
        <v>0.9712279648701585</v>
      </c>
      <c r="BV257" s="15">
        <f t="shared" si="209"/>
        <v>0.6216216216216216</v>
      </c>
      <c r="BW257" s="15">
        <f t="shared" si="210"/>
        <v>0.51666666666666672</v>
      </c>
      <c r="BX257" s="15">
        <f t="shared" si="211"/>
        <v>0.5625</v>
      </c>
      <c r="BY257" s="15">
        <f t="shared" si="212"/>
        <v>0.62564102564102564</v>
      </c>
      <c r="BZ257" s="15">
        <f t="shared" si="213"/>
        <v>0.5423728813559322</v>
      </c>
      <c r="CA257" s="15">
        <f t="shared" si="1083"/>
        <v>0.57499999999999996</v>
      </c>
      <c r="CB257" s="15">
        <f t="shared" si="214"/>
        <v>0.60829493087557607</v>
      </c>
      <c r="CC257" s="15">
        <f t="shared" si="215"/>
        <v>0.57777777777777772</v>
      </c>
      <c r="CD257" s="15">
        <f t="shared" si="216"/>
        <v>0.5714285714285714</v>
      </c>
      <c r="CE257" s="15">
        <f t="shared" si="217"/>
        <v>0.51923076923076927</v>
      </c>
      <c r="CF257" s="15">
        <f t="shared" si="218"/>
        <v>0.64634146341463417</v>
      </c>
      <c r="CG257" s="15">
        <f t="shared" si="219"/>
        <v>0.64122137404580148</v>
      </c>
      <c r="CH257" s="15">
        <f t="shared" si="1108"/>
        <v>0.61486486486486491</v>
      </c>
      <c r="CI257" s="15">
        <f t="shared" si="220"/>
        <v>0.6063829787234043</v>
      </c>
      <c r="CJ257" s="15">
        <f t="shared" si="221"/>
        <v>0.64473684210526316</v>
      </c>
      <c r="CK257" s="15">
        <f t="shared" si="222"/>
        <v>0.61538461538461542</v>
      </c>
      <c r="CL257" s="15">
        <f t="shared" si="223"/>
        <v>0.56692913385826771</v>
      </c>
    </row>
    <row r="258" spans="1:90" x14ac:dyDescent="0.3">
      <c r="A258" s="3">
        <v>258</v>
      </c>
      <c r="B258" s="3" t="s">
        <v>104</v>
      </c>
      <c r="C258" s="28" t="s">
        <v>148</v>
      </c>
      <c r="D258" s="13">
        <v>41760</v>
      </c>
      <c r="E258" s="12"/>
      <c r="F258" s="7">
        <v>1480</v>
      </c>
      <c r="G258" s="15">
        <f t="shared" si="1109"/>
        <v>0.18373680943513346</v>
      </c>
      <c r="I258" s="17">
        <f t="shared" si="182"/>
        <v>0.28846153846153844</v>
      </c>
      <c r="J258" s="17">
        <f t="shared" si="183"/>
        <v>0.10810810810810811</v>
      </c>
      <c r="K258" s="8">
        <v>20</v>
      </c>
      <c r="L258" s="15">
        <f t="shared" si="1109"/>
        <v>0.10810810810810811</v>
      </c>
      <c r="M258" s="25">
        <f t="shared" si="184"/>
        <v>0.5883856829802776</v>
      </c>
      <c r="N258" s="8">
        <v>60</v>
      </c>
      <c r="O258" s="15">
        <f t="shared" ref="O258" si="1130">N258/N$255</f>
        <v>0.2</v>
      </c>
      <c r="P258" s="25">
        <f t="shared" si="185"/>
        <v>1.0885135135135136</v>
      </c>
      <c r="Q258" s="8">
        <v>45</v>
      </c>
      <c r="R258" s="15">
        <f t="shared" ref="R258" si="1131">Q258/Q$255</f>
        <v>0.1875</v>
      </c>
      <c r="S258" s="25">
        <f t="shared" si="186"/>
        <v>1.0204814189189189</v>
      </c>
      <c r="T258" s="8">
        <v>140</v>
      </c>
      <c r="U258" s="15">
        <f t="shared" ref="U258" si="1132">T258/T$255</f>
        <v>0.14358974358974358</v>
      </c>
      <c r="V258" s="25">
        <f t="shared" si="187"/>
        <v>0.78149688149688146</v>
      </c>
      <c r="W258" s="8">
        <v>60</v>
      </c>
      <c r="X258" s="15">
        <f t="shared" ref="X258" si="1133">W258/W$255</f>
        <v>0.20338983050847459</v>
      </c>
      <c r="Y258" s="25">
        <f t="shared" si="188"/>
        <v>1.1069628950984884</v>
      </c>
      <c r="Z258" s="8">
        <v>30</v>
      </c>
      <c r="AA258" s="15">
        <f t="shared" ref="AA258" si="1134">Z258/Z$255</f>
        <v>0.15</v>
      </c>
      <c r="AB258" s="25">
        <f t="shared" si="189"/>
        <v>0.81638513513513511</v>
      </c>
      <c r="AC258" s="8">
        <v>190</v>
      </c>
      <c r="AD258" s="15">
        <f t="shared" ref="AD258" si="1135">AC258/AC$255</f>
        <v>0.17511520737327188</v>
      </c>
      <c r="AE258" s="25">
        <f t="shared" si="190"/>
        <v>0.95307634823763854</v>
      </c>
      <c r="AF258" s="8">
        <v>45</v>
      </c>
      <c r="AG258" s="15">
        <f t="shared" ref="AG258" si="1136">AF258/AF$255</f>
        <v>0.2</v>
      </c>
      <c r="AH258" s="25">
        <f t="shared" si="191"/>
        <v>1.0885135135135136</v>
      </c>
      <c r="AI258" s="8">
        <v>75</v>
      </c>
      <c r="AJ258" s="15">
        <f t="shared" ref="AJ258" si="1137">AI258/AI$255</f>
        <v>0.21428571428571427</v>
      </c>
      <c r="AK258" s="25">
        <f t="shared" si="192"/>
        <v>1.1662644787644787</v>
      </c>
      <c r="AL258" s="8">
        <v>75</v>
      </c>
      <c r="AM258" s="15">
        <f t="shared" ref="AM258" si="1138">AL258/AL$255</f>
        <v>0.28846153846153844</v>
      </c>
      <c r="AN258" s="25">
        <f t="shared" si="193"/>
        <v>1.5699714137214136</v>
      </c>
      <c r="AO258" s="8">
        <v>80</v>
      </c>
      <c r="AP258" s="15">
        <f t="shared" ref="AP258" si="1139">AO258/AO$255</f>
        <v>0.1951219512195122</v>
      </c>
      <c r="AQ258" s="25">
        <f t="shared" si="194"/>
        <v>1.0619644034278182</v>
      </c>
      <c r="AR258" s="8">
        <v>130</v>
      </c>
      <c r="AS258" s="15">
        <f t="shared" ref="AS258" si="1140">AR258/AR$255</f>
        <v>0.19847328244274809</v>
      </c>
      <c r="AT258" s="25">
        <f t="shared" si="195"/>
        <v>1.0802042500515783</v>
      </c>
      <c r="AU258" s="8">
        <v>155</v>
      </c>
      <c r="AV258" s="15">
        <f t="shared" ref="AV258" si="1141">AU258/AU$255</f>
        <v>0.20945945945945946</v>
      </c>
      <c r="AW258" s="25">
        <f t="shared" si="196"/>
        <v>1.1399972607742879</v>
      </c>
      <c r="AX258" s="8">
        <v>105</v>
      </c>
      <c r="AY258" s="15">
        <f t="shared" ref="AY258" si="1142">AX258/AX$255</f>
        <v>0.22340425531914893</v>
      </c>
      <c r="AZ258" s="25">
        <f t="shared" si="197"/>
        <v>1.2158927544565843</v>
      </c>
      <c r="BA258" s="8">
        <v>55</v>
      </c>
      <c r="BB258" s="15">
        <f t="shared" ref="BB258" si="1143">BA258/BA$255</f>
        <v>0.14473684210526316</v>
      </c>
      <c r="BC258" s="25">
        <f t="shared" si="198"/>
        <v>0.78774004267425324</v>
      </c>
      <c r="BD258" s="8">
        <v>100</v>
      </c>
      <c r="BE258" s="15">
        <f t="shared" ref="BE258" si="1144">BD258/BD$255</f>
        <v>0.15384615384615385</v>
      </c>
      <c r="BF258" s="25">
        <f t="shared" si="199"/>
        <v>0.83731808731808732</v>
      </c>
      <c r="BG258" s="8">
        <v>115</v>
      </c>
      <c r="BH258" s="15">
        <f t="shared" ref="BH258" si="1145">BG258/BG$255</f>
        <v>0.18110236220472442</v>
      </c>
      <c r="BI258" s="25">
        <f t="shared" si="200"/>
        <v>0.98566184294530756</v>
      </c>
      <c r="BJ258" s="7">
        <f t="shared" si="1085"/>
        <v>295</v>
      </c>
      <c r="BK258" s="15">
        <f t="shared" si="1126"/>
        <v>0.15567282321899736</v>
      </c>
      <c r="BL258" s="25">
        <f t="shared" si="1104"/>
        <v>0.84725985880339438</v>
      </c>
      <c r="BM258" s="7">
        <f t="shared" si="1086"/>
        <v>505</v>
      </c>
      <c r="BN258" s="15">
        <f t="shared" si="1127"/>
        <v>0.20200000000000001</v>
      </c>
      <c r="BO258" s="25">
        <f t="shared" si="1105"/>
        <v>1.0993986486486487</v>
      </c>
      <c r="BP258" s="7">
        <f t="shared" si="1087"/>
        <v>310</v>
      </c>
      <c r="BQ258" s="15">
        <f t="shared" si="1128"/>
        <v>0.18235294117647058</v>
      </c>
      <c r="BR258" s="25">
        <f t="shared" si="1106"/>
        <v>0.99246820349761522</v>
      </c>
      <c r="BS258" s="7">
        <f t="shared" si="1088"/>
        <v>370</v>
      </c>
      <c r="BT258" s="15">
        <f t="shared" si="1129"/>
        <v>0.18877551020408162</v>
      </c>
      <c r="BU258" s="25">
        <f t="shared" si="1107"/>
        <v>1.0274234693877551</v>
      </c>
      <c r="BV258" s="15">
        <f t="shared" si="209"/>
        <v>0.10810810810810811</v>
      </c>
      <c r="BW258" s="15">
        <f t="shared" si="210"/>
        <v>0.2</v>
      </c>
      <c r="BX258" s="15">
        <f t="shared" si="211"/>
        <v>0.1875</v>
      </c>
      <c r="BY258" s="15">
        <f t="shared" si="212"/>
        <v>0.14358974358974358</v>
      </c>
      <c r="BZ258" s="15">
        <f t="shared" si="213"/>
        <v>0.20338983050847459</v>
      </c>
      <c r="CA258" s="15">
        <f t="shared" si="1083"/>
        <v>0.15</v>
      </c>
      <c r="CB258" s="15">
        <f t="shared" si="214"/>
        <v>0.17511520737327188</v>
      </c>
      <c r="CC258" s="15">
        <f t="shared" si="215"/>
        <v>0.2</v>
      </c>
      <c r="CD258" s="15">
        <f t="shared" si="216"/>
        <v>0.21428571428571427</v>
      </c>
      <c r="CE258" s="15">
        <f t="shared" si="217"/>
        <v>0.28846153846153844</v>
      </c>
      <c r="CF258" s="15">
        <f t="shared" si="218"/>
        <v>0.1951219512195122</v>
      </c>
      <c r="CG258" s="15">
        <f t="shared" si="219"/>
        <v>0.19847328244274809</v>
      </c>
      <c r="CH258" s="15">
        <f t="shared" si="1108"/>
        <v>0.20945945945945946</v>
      </c>
      <c r="CI258" s="15">
        <f t="shared" si="220"/>
        <v>0.22340425531914893</v>
      </c>
      <c r="CJ258" s="15">
        <f t="shared" si="221"/>
        <v>0.14473684210526316</v>
      </c>
      <c r="CK258" s="15">
        <f t="shared" si="222"/>
        <v>0.15384615384615385</v>
      </c>
      <c r="CL258" s="15">
        <f t="shared" si="223"/>
        <v>0.18110236220472442</v>
      </c>
    </row>
    <row r="259" spans="1:90" x14ac:dyDescent="0.3">
      <c r="A259" s="3">
        <v>259</v>
      </c>
      <c r="B259" s="3" t="s">
        <v>105</v>
      </c>
      <c r="C259" s="28" t="s">
        <v>148</v>
      </c>
      <c r="D259" s="13">
        <v>41760</v>
      </c>
      <c r="E259" s="12"/>
      <c r="F259" s="7">
        <v>5570</v>
      </c>
      <c r="G259" s="15">
        <f t="shared" si="1109"/>
        <v>0.69149596523898205</v>
      </c>
      <c r="I259" s="17">
        <f t="shared" ref="I259:I327" si="1146">LARGE(BV259:CL259,1)</f>
        <v>0.75714285714285712</v>
      </c>
      <c r="J259" s="17">
        <f t="shared" ref="J259:J327" si="1147">SMALL(BV259:CL259,1)</f>
        <v>0.625</v>
      </c>
      <c r="K259" s="8">
        <v>125</v>
      </c>
      <c r="L259" s="15">
        <f t="shared" si="1109"/>
        <v>0.67567567567567566</v>
      </c>
      <c r="M259" s="25">
        <f t="shared" ref="M259:M327" si="1148">L259/$G259</f>
        <v>0.97712164588286665</v>
      </c>
      <c r="N259" s="8">
        <v>210</v>
      </c>
      <c r="O259" s="15">
        <f t="shared" ref="O259" si="1149">N259/N$255</f>
        <v>0.7</v>
      </c>
      <c r="P259" s="25">
        <f t="shared" ref="P259:P327" si="1150">O259/$G259</f>
        <v>1.0122980251346498</v>
      </c>
      <c r="Q259" s="8">
        <v>175</v>
      </c>
      <c r="R259" s="15">
        <f t="shared" ref="R259" si="1151">Q259/Q$255</f>
        <v>0.72916666666666663</v>
      </c>
      <c r="S259" s="25">
        <f t="shared" ref="S259:S327" si="1152">R259/$G259</f>
        <v>1.0544771095152603</v>
      </c>
      <c r="T259" s="8">
        <v>650</v>
      </c>
      <c r="U259" s="15">
        <f t="shared" ref="U259" si="1153">T259/T$255</f>
        <v>0.66666666666666663</v>
      </c>
      <c r="V259" s="25">
        <f t="shared" ref="V259:V327" si="1154">U259/$G259</f>
        <v>0.96409335727109502</v>
      </c>
      <c r="W259" s="8">
        <v>195</v>
      </c>
      <c r="X259" s="15">
        <f t="shared" ref="X259" si="1155">W259/W$255</f>
        <v>0.66101694915254239</v>
      </c>
      <c r="Y259" s="25">
        <f t="shared" ref="Y259:Y327" si="1156">X259/$G259</f>
        <v>0.95592307458235704</v>
      </c>
      <c r="Z259" s="8">
        <v>125</v>
      </c>
      <c r="AA259" s="15">
        <f t="shared" ref="AA259" si="1157">Z259/Z$255</f>
        <v>0.625</v>
      </c>
      <c r="AB259" s="25">
        <f t="shared" ref="AB259:AB327" si="1158">AA259/$G259</f>
        <v>0.90383752244165161</v>
      </c>
      <c r="AC259" s="8">
        <v>805</v>
      </c>
      <c r="AD259" s="15">
        <f t="shared" ref="AD259" si="1159">AC259/AC$255</f>
        <v>0.74193548387096775</v>
      </c>
      <c r="AE259" s="25">
        <f t="shared" ref="AE259:AE327" si="1160">AD259/$G259</f>
        <v>1.0729426072855737</v>
      </c>
      <c r="AF259" s="8">
        <v>150</v>
      </c>
      <c r="AG259" s="15">
        <f t="shared" ref="AG259" si="1161">AF259/AF$255</f>
        <v>0.66666666666666663</v>
      </c>
      <c r="AH259" s="25">
        <f t="shared" ref="AH259:AH327" si="1162">AG259/$G259</f>
        <v>0.96409335727109502</v>
      </c>
      <c r="AI259" s="8">
        <v>265</v>
      </c>
      <c r="AJ259" s="15">
        <f t="shared" ref="AJ259" si="1163">AI259/AI$255</f>
        <v>0.75714285714285712</v>
      </c>
      <c r="AK259" s="25">
        <f t="shared" ref="AK259:AK327" si="1164">AJ259/$G259</f>
        <v>1.0949345986150294</v>
      </c>
      <c r="AL259" s="8">
        <v>180</v>
      </c>
      <c r="AM259" s="15">
        <f t="shared" ref="AM259" si="1165">AL259/AL$255</f>
        <v>0.69230769230769229</v>
      </c>
      <c r="AN259" s="25">
        <f t="shared" ref="AN259:AN327" si="1166">AM259/$G259</f>
        <v>1.0011738710122911</v>
      </c>
      <c r="AO259" s="8">
        <v>305</v>
      </c>
      <c r="AP259" s="15">
        <f t="shared" ref="AP259" si="1167">AO259/AO$255</f>
        <v>0.74390243902439024</v>
      </c>
      <c r="AQ259" s="25">
        <f t="shared" ref="AQ259:AQ327" si="1168">AP259/$G259</f>
        <v>1.0757870998817707</v>
      </c>
      <c r="AR259" s="8">
        <v>450</v>
      </c>
      <c r="AS259" s="15">
        <f t="shared" ref="AS259" si="1169">AR259/AR$255</f>
        <v>0.68702290076335881</v>
      </c>
      <c r="AT259" s="25">
        <f t="shared" ref="AT259:AT327" si="1170">AS259/$G259</f>
        <v>0.99353132237860953</v>
      </c>
      <c r="AU259" s="8">
        <v>505</v>
      </c>
      <c r="AV259" s="15">
        <f t="shared" ref="AV259" si="1171">AU259/AU$255</f>
        <v>0.68243243243243246</v>
      </c>
      <c r="AW259" s="25">
        <f t="shared" ref="AW259:AW327" si="1172">AV259/$G259</f>
        <v>0.98689286234169538</v>
      </c>
      <c r="AX259" s="8">
        <v>310</v>
      </c>
      <c r="AY259" s="15">
        <f t="shared" ref="AY259" si="1173">AX259/AX$255</f>
        <v>0.65957446808510634</v>
      </c>
      <c r="AZ259" s="25">
        <f t="shared" ref="AZ259:AZ327" si="1174">AY259/$G259</f>
        <v>0.95383704495970034</v>
      </c>
      <c r="BA259" s="8">
        <v>275</v>
      </c>
      <c r="BB259" s="15">
        <f t="shared" ref="BB259" si="1175">BA259/BA$255</f>
        <v>0.72368421052631582</v>
      </c>
      <c r="BC259" s="25">
        <f t="shared" ref="BC259:BC327" si="1176">BB259/$G259</f>
        <v>1.0465487101955966</v>
      </c>
      <c r="BD259" s="8">
        <v>435</v>
      </c>
      <c r="BE259" s="15">
        <f t="shared" ref="BE259" si="1177">BD259/BD$255</f>
        <v>0.66923076923076918</v>
      </c>
      <c r="BF259" s="25">
        <f t="shared" ref="BF259:BF327" si="1178">BE259/$G259</f>
        <v>0.96780140864521458</v>
      </c>
      <c r="BG259" s="8">
        <v>410</v>
      </c>
      <c r="BH259" s="15">
        <f t="shared" ref="BH259" si="1179">BG259/BG$255</f>
        <v>0.64566929133858264</v>
      </c>
      <c r="BI259" s="25">
        <f t="shared" ref="BI259:BI327" si="1180">BH259/$G259</f>
        <v>0.93372821216019442</v>
      </c>
      <c r="BJ259" s="7">
        <f t="shared" si="1085"/>
        <v>1270</v>
      </c>
      <c r="BK259" s="15">
        <f t="shared" si="1126"/>
        <v>0.67018469656992086</v>
      </c>
      <c r="BL259" s="25">
        <f t="shared" si="1104"/>
        <v>0.96918092116170773</v>
      </c>
      <c r="BM259" s="7">
        <f t="shared" si="1086"/>
        <v>1675</v>
      </c>
      <c r="BN259" s="15">
        <f t="shared" si="1127"/>
        <v>0.67</v>
      </c>
      <c r="BO259" s="25">
        <f t="shared" si="1105"/>
        <v>0.96891382405745063</v>
      </c>
      <c r="BP259" s="7">
        <f t="shared" si="1087"/>
        <v>1195</v>
      </c>
      <c r="BQ259" s="15">
        <f t="shared" si="1128"/>
        <v>0.70294117647058818</v>
      </c>
      <c r="BR259" s="25">
        <f t="shared" si="1106"/>
        <v>1.0165513781814339</v>
      </c>
      <c r="BS259" s="7">
        <f t="shared" si="1088"/>
        <v>1430</v>
      </c>
      <c r="BT259" s="15">
        <f t="shared" si="1129"/>
        <v>0.72959183673469385</v>
      </c>
      <c r="BU259" s="25">
        <f t="shared" si="1107"/>
        <v>1.0550919649727035</v>
      </c>
      <c r="BV259" s="15">
        <f t="shared" ref="BV259:BV327" si="1181">L259</f>
        <v>0.67567567567567566</v>
      </c>
      <c r="BW259" s="15">
        <f t="shared" ref="BW259:BW327" si="1182">O259</f>
        <v>0.7</v>
      </c>
      <c r="BX259" s="15">
        <f t="shared" ref="BX259:BX327" si="1183">R259</f>
        <v>0.72916666666666663</v>
      </c>
      <c r="BY259" s="15">
        <f t="shared" ref="BY259:BY327" si="1184">U259</f>
        <v>0.66666666666666663</v>
      </c>
      <c r="BZ259" s="15">
        <f t="shared" ref="BZ259:BZ327" si="1185">X259</f>
        <v>0.66101694915254239</v>
      </c>
      <c r="CA259" s="15">
        <f t="shared" si="1083"/>
        <v>0.625</v>
      </c>
      <c r="CB259" s="15">
        <f t="shared" ref="CB259:CB327" si="1186">AD259</f>
        <v>0.74193548387096775</v>
      </c>
      <c r="CC259" s="15">
        <f t="shared" ref="CC259:CC327" si="1187">AG259</f>
        <v>0.66666666666666663</v>
      </c>
      <c r="CD259" s="15">
        <f t="shared" ref="CD259:CD327" si="1188">AJ259</f>
        <v>0.75714285714285712</v>
      </c>
      <c r="CE259" s="15">
        <f t="shared" ref="CE259:CE327" si="1189">AM259</f>
        <v>0.69230769230769229</v>
      </c>
      <c r="CF259" s="15">
        <f t="shared" ref="CF259:CF327" si="1190">AP259</f>
        <v>0.74390243902439024</v>
      </c>
      <c r="CG259" s="15">
        <f t="shared" ref="CG259:CG327" si="1191">AS259</f>
        <v>0.68702290076335881</v>
      </c>
      <c r="CH259" s="15">
        <f t="shared" si="1108"/>
        <v>0.68243243243243246</v>
      </c>
      <c r="CI259" s="15">
        <f t="shared" ref="CI259:CI327" si="1192">AY259</f>
        <v>0.65957446808510634</v>
      </c>
      <c r="CJ259" s="15">
        <f t="shared" ref="CJ259:CJ327" si="1193">BB259</f>
        <v>0.72368421052631582</v>
      </c>
      <c r="CK259" s="15">
        <f t="shared" ref="CK259:CK327" si="1194">BE259</f>
        <v>0.66923076923076918</v>
      </c>
      <c r="CL259" s="15">
        <f t="shared" ref="CL259:CL327" si="1195">BH259</f>
        <v>0.64566929133858264</v>
      </c>
    </row>
    <row r="260" spans="1:90" x14ac:dyDescent="0.3">
      <c r="A260" s="3">
        <v>260</v>
      </c>
      <c r="B260" s="3" t="s">
        <v>106</v>
      </c>
      <c r="C260" s="28" t="s">
        <v>148</v>
      </c>
      <c r="D260" s="13">
        <v>41760</v>
      </c>
      <c r="E260" s="12"/>
      <c r="F260" s="7">
        <v>2485</v>
      </c>
      <c r="G260" s="15">
        <f t="shared" si="1109"/>
        <v>0.30850403476101801</v>
      </c>
      <c r="I260" s="17">
        <f t="shared" si="1146"/>
        <v>0.375</v>
      </c>
      <c r="J260" s="17">
        <f t="shared" si="1147"/>
        <v>0.24285714285714285</v>
      </c>
      <c r="K260" s="8">
        <v>60</v>
      </c>
      <c r="L260" s="15">
        <f t="shared" si="1109"/>
        <v>0.32432432432432434</v>
      </c>
      <c r="M260" s="25">
        <f t="shared" si="1148"/>
        <v>1.0512806569144597</v>
      </c>
      <c r="N260" s="8">
        <v>90</v>
      </c>
      <c r="O260" s="15">
        <f t="shared" ref="O260" si="1196">N260/N$255</f>
        <v>0.3</v>
      </c>
      <c r="P260" s="25">
        <f t="shared" si="1150"/>
        <v>0.97243460764587519</v>
      </c>
      <c r="Q260" s="8">
        <v>65</v>
      </c>
      <c r="R260" s="15">
        <f t="shared" ref="R260" si="1197">Q260/Q$255</f>
        <v>0.27083333333333331</v>
      </c>
      <c r="S260" s="25">
        <f t="shared" si="1152"/>
        <v>0.87789235412474842</v>
      </c>
      <c r="T260" s="8">
        <v>325</v>
      </c>
      <c r="U260" s="15">
        <f t="shared" ref="U260" si="1198">T260/T$255</f>
        <v>0.33333333333333331</v>
      </c>
      <c r="V260" s="25">
        <f t="shared" si="1154"/>
        <v>1.0804828973843057</v>
      </c>
      <c r="W260" s="8">
        <v>100</v>
      </c>
      <c r="X260" s="15">
        <f t="shared" ref="X260" si="1199">W260/W$255</f>
        <v>0.33898305084745761</v>
      </c>
      <c r="Y260" s="25">
        <f t="shared" si="1156"/>
        <v>1.0987961668314974</v>
      </c>
      <c r="Z260" s="8">
        <v>75</v>
      </c>
      <c r="AA260" s="15">
        <f t="shared" ref="AA260" si="1200">Z260/Z$255</f>
        <v>0.375</v>
      </c>
      <c r="AB260" s="25">
        <f t="shared" si="1158"/>
        <v>1.2155432595573441</v>
      </c>
      <c r="AC260" s="8">
        <v>280</v>
      </c>
      <c r="AD260" s="15">
        <f t="shared" ref="AD260" si="1201">AC260/AC$255</f>
        <v>0.25806451612903225</v>
      </c>
      <c r="AE260" s="25">
        <f t="shared" si="1160"/>
        <v>0.83650288829752706</v>
      </c>
      <c r="AF260" s="8">
        <v>75</v>
      </c>
      <c r="AG260" s="15">
        <f t="shared" ref="AG260" si="1202">AF260/AF$255</f>
        <v>0.33333333333333331</v>
      </c>
      <c r="AH260" s="25">
        <f t="shared" si="1162"/>
        <v>1.0804828973843057</v>
      </c>
      <c r="AI260" s="8">
        <v>85</v>
      </c>
      <c r="AJ260" s="15">
        <f t="shared" ref="AJ260" si="1203">AI260/AI$255</f>
        <v>0.24285714285714285</v>
      </c>
      <c r="AK260" s="25">
        <f t="shared" si="1164"/>
        <v>0.78720896809427998</v>
      </c>
      <c r="AL260" s="8">
        <v>80</v>
      </c>
      <c r="AM260" s="15">
        <f t="shared" ref="AM260" si="1204">AL260/AL$255</f>
        <v>0.30769230769230771</v>
      </c>
      <c r="AN260" s="25">
        <f t="shared" si="1166"/>
        <v>0.99736882835474383</v>
      </c>
      <c r="AO260" s="8">
        <v>105</v>
      </c>
      <c r="AP260" s="15">
        <f t="shared" ref="AP260" si="1205">AO260/AO$255</f>
        <v>0.25609756097560976</v>
      </c>
      <c r="AQ260" s="25">
        <f t="shared" si="1168"/>
        <v>0.83012710408794232</v>
      </c>
      <c r="AR260" s="8">
        <v>205</v>
      </c>
      <c r="AS260" s="15">
        <f t="shared" ref="AS260" si="1206">AR260/AR$255</f>
        <v>0.31297709923664124</v>
      </c>
      <c r="AT260" s="25">
        <f t="shared" si="1170"/>
        <v>1.0144992089944247</v>
      </c>
      <c r="AU260" s="8">
        <v>235</v>
      </c>
      <c r="AV260" s="15">
        <f t="shared" ref="AV260" si="1207">AU260/AU$255</f>
        <v>0.31756756756756754</v>
      </c>
      <c r="AW260" s="25">
        <f t="shared" si="1172"/>
        <v>1.0293789765620751</v>
      </c>
      <c r="AX260" s="8">
        <v>160</v>
      </c>
      <c r="AY260" s="15">
        <f t="shared" ref="AY260" si="1208">AX260/AX$255</f>
        <v>0.34042553191489361</v>
      </c>
      <c r="AZ260" s="25">
        <f t="shared" si="1174"/>
        <v>1.1034718952009932</v>
      </c>
      <c r="BA260" s="8">
        <v>105</v>
      </c>
      <c r="BB260" s="15">
        <f t="shared" ref="BB260" si="1209">BA260/BA$255</f>
        <v>0.27631578947368424</v>
      </c>
      <c r="BC260" s="25">
        <f t="shared" si="1176"/>
        <v>0.89566345441067463</v>
      </c>
      <c r="BD260" s="8">
        <v>215</v>
      </c>
      <c r="BE260" s="15">
        <f t="shared" ref="BE260" si="1210">BD260/BD$255</f>
        <v>0.33076923076923076</v>
      </c>
      <c r="BF260" s="25">
        <f t="shared" si="1178"/>
        <v>1.0721714904813495</v>
      </c>
      <c r="BG260" s="8">
        <v>225</v>
      </c>
      <c r="BH260" s="15">
        <f t="shared" ref="BH260" si="1211">BG260/BG$255</f>
        <v>0.3543307086614173</v>
      </c>
      <c r="BI260" s="25">
        <f t="shared" si="1180"/>
        <v>1.1485448121801676</v>
      </c>
      <c r="BJ260" s="7">
        <f t="shared" si="1085"/>
        <v>625</v>
      </c>
      <c r="BK260" s="15">
        <f t="shared" si="1126"/>
        <v>0.32981530343007914</v>
      </c>
      <c r="BL260" s="25">
        <f t="shared" si="1104"/>
        <v>1.0690793839554475</v>
      </c>
      <c r="BM260" s="7">
        <f t="shared" si="1086"/>
        <v>825</v>
      </c>
      <c r="BN260" s="15">
        <f t="shared" si="1127"/>
        <v>0.33</v>
      </c>
      <c r="BO260" s="25">
        <f t="shared" si="1105"/>
        <v>1.0696780684104628</v>
      </c>
      <c r="BP260" s="7">
        <f t="shared" si="1087"/>
        <v>505</v>
      </c>
      <c r="BQ260" s="15">
        <f t="shared" si="1128"/>
        <v>0.29705882352941176</v>
      </c>
      <c r="BR260" s="25">
        <f t="shared" si="1106"/>
        <v>0.96290093502189611</v>
      </c>
      <c r="BS260" s="7">
        <f t="shared" si="1088"/>
        <v>530</v>
      </c>
      <c r="BT260" s="15">
        <f t="shared" si="1129"/>
        <v>0.27040816326530615</v>
      </c>
      <c r="BU260" s="25">
        <f t="shared" si="1107"/>
        <v>0.87651418716379914</v>
      </c>
      <c r="BV260" s="15">
        <f t="shared" si="1181"/>
        <v>0.32432432432432434</v>
      </c>
      <c r="BW260" s="15">
        <f t="shared" si="1182"/>
        <v>0.3</v>
      </c>
      <c r="BX260" s="15">
        <f t="shared" si="1183"/>
        <v>0.27083333333333331</v>
      </c>
      <c r="BY260" s="15">
        <f t="shared" si="1184"/>
        <v>0.33333333333333331</v>
      </c>
      <c r="BZ260" s="15">
        <f t="shared" si="1185"/>
        <v>0.33898305084745761</v>
      </c>
      <c r="CA260" s="15">
        <f t="shared" si="1083"/>
        <v>0.375</v>
      </c>
      <c r="CB260" s="15">
        <f t="shared" si="1186"/>
        <v>0.25806451612903225</v>
      </c>
      <c r="CC260" s="15">
        <f t="shared" si="1187"/>
        <v>0.33333333333333331</v>
      </c>
      <c r="CD260" s="15">
        <f t="shared" si="1188"/>
        <v>0.24285714285714285</v>
      </c>
      <c r="CE260" s="15">
        <f t="shared" si="1189"/>
        <v>0.30769230769230771</v>
      </c>
      <c r="CF260" s="15">
        <f t="shared" si="1190"/>
        <v>0.25609756097560976</v>
      </c>
      <c r="CG260" s="15">
        <f t="shared" si="1191"/>
        <v>0.31297709923664124</v>
      </c>
      <c r="CH260" s="15">
        <f t="shared" si="1108"/>
        <v>0.31756756756756754</v>
      </c>
      <c r="CI260" s="15">
        <f t="shared" si="1192"/>
        <v>0.34042553191489361</v>
      </c>
      <c r="CJ260" s="15">
        <f t="shared" si="1193"/>
        <v>0.27631578947368424</v>
      </c>
      <c r="CK260" s="15">
        <f t="shared" si="1194"/>
        <v>0.33076923076923076</v>
      </c>
      <c r="CL260" s="15">
        <f t="shared" si="1195"/>
        <v>0.3543307086614173</v>
      </c>
    </row>
    <row r="261" spans="1:90" x14ac:dyDescent="0.3">
      <c r="A261" s="3">
        <v>261</v>
      </c>
      <c r="C261" s="28"/>
      <c r="D261" s="13"/>
      <c r="E261" s="12"/>
      <c r="F261" s="7"/>
      <c r="I261" s="17"/>
      <c r="J261" s="17"/>
      <c r="K261" s="8"/>
      <c r="M261" s="25"/>
      <c r="N261" s="8"/>
      <c r="P261" s="25"/>
      <c r="Q261" s="8"/>
      <c r="S261" s="25"/>
      <c r="T261" s="8"/>
      <c r="V261" s="25"/>
      <c r="W261" s="8"/>
      <c r="Y261" s="25"/>
      <c r="Z261" s="8"/>
      <c r="AB261" s="25"/>
      <c r="AC261" s="8"/>
      <c r="AE261" s="25"/>
      <c r="AF261" s="8"/>
      <c r="AH261" s="25"/>
      <c r="AI261" s="8"/>
      <c r="AK261" s="25"/>
      <c r="AL261" s="8"/>
      <c r="AN261" s="25"/>
      <c r="AO261" s="8"/>
      <c r="AQ261" s="25"/>
      <c r="AR261" s="8"/>
      <c r="AT261" s="25"/>
      <c r="AU261" s="8"/>
      <c r="AW261" s="25"/>
      <c r="AX261" s="8"/>
      <c r="AZ261" s="25"/>
      <c r="BA261" s="8"/>
      <c r="BC261" s="25"/>
      <c r="BD261" s="8"/>
      <c r="BF261" s="25"/>
      <c r="BG261" s="8"/>
      <c r="BI261" s="25"/>
      <c r="BJ261" s="25"/>
      <c r="BK261" s="25"/>
      <c r="BL261" s="25"/>
      <c r="BM261" s="25"/>
      <c r="BN261" s="25"/>
      <c r="BO261" s="25"/>
      <c r="BP261" s="25"/>
      <c r="BQ261" s="25"/>
      <c r="BR261" s="25"/>
      <c r="BS261" s="25"/>
      <c r="BT261" s="25"/>
      <c r="BU261" s="25"/>
      <c r="BV261" s="15"/>
      <c r="BW261" s="15"/>
      <c r="BX261" s="15"/>
      <c r="BY261" s="15"/>
      <c r="BZ261" s="15"/>
      <c r="CA261" s="15"/>
      <c r="CB261" s="15"/>
      <c r="CC261" s="15"/>
      <c r="CD261" s="15"/>
      <c r="CE261" s="15"/>
      <c r="CF261" s="15"/>
      <c r="CG261" s="15"/>
      <c r="CH261" s="15"/>
      <c r="CI261" s="15"/>
      <c r="CJ261" s="15"/>
      <c r="CK261" s="15"/>
      <c r="CL261" s="15"/>
    </row>
    <row r="262" spans="1:90" x14ac:dyDescent="0.3">
      <c r="A262" s="3">
        <v>262</v>
      </c>
      <c r="C262" s="28"/>
      <c r="D262" s="13"/>
      <c r="E262" s="12"/>
      <c r="F262" s="7"/>
      <c r="I262" s="17"/>
      <c r="J262" s="17"/>
      <c r="K262" s="8"/>
      <c r="M262" s="25"/>
      <c r="N262" s="8"/>
      <c r="P262" s="25"/>
      <c r="Q262" s="8"/>
      <c r="S262" s="25"/>
      <c r="T262" s="8"/>
      <c r="V262" s="25"/>
      <c r="W262" s="8"/>
      <c r="Y262" s="25"/>
      <c r="Z262" s="8"/>
      <c r="AB262" s="25"/>
      <c r="AC262" s="8"/>
      <c r="AE262" s="25"/>
      <c r="AF262" s="8"/>
      <c r="AH262" s="25"/>
      <c r="AI262" s="8"/>
      <c r="AK262" s="25"/>
      <c r="AL262" s="8"/>
      <c r="AN262" s="25"/>
      <c r="AO262" s="8"/>
      <c r="AQ262" s="25"/>
      <c r="AR262" s="8"/>
      <c r="AT262" s="25"/>
      <c r="AU262" s="8"/>
      <c r="AW262" s="25"/>
      <c r="AX262" s="8"/>
      <c r="AZ262" s="25"/>
      <c r="BA262" s="8"/>
      <c r="BC262" s="25"/>
      <c r="BD262" s="8"/>
      <c r="BF262" s="25"/>
      <c r="BG262" s="8"/>
      <c r="BI262" s="25"/>
      <c r="BJ262" s="25"/>
      <c r="BK262" s="25"/>
      <c r="BL262" s="25"/>
      <c r="BM262" s="25"/>
      <c r="BN262" s="25"/>
      <c r="BO262" s="25"/>
      <c r="BP262" s="25"/>
      <c r="BQ262" s="25"/>
      <c r="BR262" s="25"/>
      <c r="BS262" s="25"/>
      <c r="BT262" s="25"/>
      <c r="BU262" s="25"/>
      <c r="BV262" s="15"/>
      <c r="BW262" s="15"/>
      <c r="BX262" s="15"/>
      <c r="BY262" s="15"/>
      <c r="BZ262" s="15"/>
      <c r="CA262" s="15"/>
      <c r="CB262" s="15"/>
      <c r="CC262" s="15"/>
      <c r="CD262" s="15"/>
      <c r="CE262" s="15"/>
      <c r="CF262" s="15"/>
      <c r="CG262" s="15"/>
      <c r="CH262" s="15"/>
      <c r="CI262" s="15"/>
      <c r="CJ262" s="15"/>
      <c r="CK262" s="15"/>
      <c r="CL262" s="15"/>
    </row>
    <row r="263" spans="1:90" x14ac:dyDescent="0.3">
      <c r="A263" s="3">
        <v>263</v>
      </c>
      <c r="C263" s="28"/>
      <c r="D263" s="13"/>
      <c r="E263" s="12"/>
      <c r="F263" s="7"/>
      <c r="I263" s="17"/>
      <c r="J263" s="17"/>
      <c r="K263" s="8"/>
      <c r="M263" s="25"/>
      <c r="N263" s="8"/>
      <c r="P263" s="25"/>
      <c r="Q263" s="8"/>
      <c r="S263" s="25"/>
      <c r="T263" s="8"/>
      <c r="V263" s="25"/>
      <c r="W263" s="8"/>
      <c r="Y263" s="25"/>
      <c r="Z263" s="8"/>
      <c r="AB263" s="25"/>
      <c r="AC263" s="8"/>
      <c r="AE263" s="25"/>
      <c r="AF263" s="8"/>
      <c r="AH263" s="25"/>
      <c r="AI263" s="8"/>
      <c r="AK263" s="25"/>
      <c r="AL263" s="8"/>
      <c r="AN263" s="25"/>
      <c r="AO263" s="8"/>
      <c r="AQ263" s="25"/>
      <c r="AR263" s="8"/>
      <c r="AT263" s="25"/>
      <c r="AU263" s="8"/>
      <c r="AW263" s="25"/>
      <c r="AX263" s="8"/>
      <c r="AZ263" s="25"/>
      <c r="BA263" s="8"/>
      <c r="BC263" s="25"/>
      <c r="BD263" s="8"/>
      <c r="BF263" s="25"/>
      <c r="BG263" s="8"/>
      <c r="BI263" s="25"/>
      <c r="BJ263" s="25"/>
      <c r="BK263" s="25"/>
      <c r="BL263" s="25"/>
      <c r="BM263" s="25"/>
      <c r="BN263" s="25"/>
      <c r="BO263" s="25"/>
      <c r="BP263" s="25"/>
      <c r="BQ263" s="25"/>
      <c r="BR263" s="25"/>
      <c r="BS263" s="25"/>
      <c r="BT263" s="25"/>
      <c r="BU263" s="25"/>
      <c r="BV263" s="15"/>
      <c r="BW263" s="15"/>
      <c r="BX263" s="15"/>
      <c r="BY263" s="15"/>
      <c r="BZ263" s="15"/>
      <c r="CA263" s="15"/>
      <c r="CB263" s="15"/>
      <c r="CC263" s="15"/>
      <c r="CD263" s="15"/>
      <c r="CE263" s="15"/>
      <c r="CF263" s="15"/>
      <c r="CG263" s="15"/>
      <c r="CH263" s="15"/>
      <c r="CI263" s="15"/>
      <c r="CJ263" s="15"/>
      <c r="CK263" s="15"/>
      <c r="CL263" s="15"/>
    </row>
    <row r="264" spans="1:90" x14ac:dyDescent="0.3">
      <c r="A264" s="3">
        <v>264</v>
      </c>
      <c r="C264" s="28"/>
      <c r="D264" s="13"/>
      <c r="E264" s="12"/>
      <c r="F264" s="7"/>
      <c r="I264" s="17"/>
      <c r="J264" s="17"/>
      <c r="K264" s="8"/>
      <c r="M264" s="25"/>
      <c r="N264" s="8"/>
      <c r="P264" s="25"/>
      <c r="Q264" s="8"/>
      <c r="S264" s="25"/>
      <c r="T264" s="8"/>
      <c r="V264" s="25"/>
      <c r="W264" s="8"/>
      <c r="Y264" s="25"/>
      <c r="Z264" s="8"/>
      <c r="AB264" s="25"/>
      <c r="AC264" s="8"/>
      <c r="AE264" s="25"/>
      <c r="AF264" s="8"/>
      <c r="AH264" s="25"/>
      <c r="AI264" s="8"/>
      <c r="AK264" s="25"/>
      <c r="AL264" s="8"/>
      <c r="AN264" s="25"/>
      <c r="AO264" s="8"/>
      <c r="AQ264" s="25"/>
      <c r="AR264" s="8"/>
      <c r="AT264" s="25"/>
      <c r="AU264" s="8"/>
      <c r="AW264" s="25"/>
      <c r="AX264" s="8"/>
      <c r="AZ264" s="25"/>
      <c r="BA264" s="8"/>
      <c r="BC264" s="25"/>
      <c r="BD264" s="8"/>
      <c r="BF264" s="25"/>
      <c r="BG264" s="8"/>
      <c r="BI264" s="25"/>
      <c r="BJ264" s="25"/>
      <c r="BK264" s="25"/>
      <c r="BL264" s="25"/>
      <c r="BM264" s="25"/>
      <c r="BN264" s="25"/>
      <c r="BO264" s="25"/>
      <c r="BP264" s="25"/>
      <c r="BQ264" s="25"/>
      <c r="BR264" s="25"/>
      <c r="BS264" s="25"/>
      <c r="BT264" s="25"/>
      <c r="BU264" s="25"/>
      <c r="BV264" s="15"/>
      <c r="BW264" s="15"/>
      <c r="BX264" s="15"/>
      <c r="BY264" s="15"/>
      <c r="BZ264" s="15"/>
      <c r="CA264" s="15"/>
      <c r="CB264" s="15"/>
      <c r="CC264" s="15"/>
      <c r="CD264" s="15"/>
      <c r="CE264" s="15"/>
      <c r="CF264" s="15"/>
      <c r="CG264" s="15"/>
      <c r="CH264" s="15"/>
      <c r="CI264" s="15"/>
      <c r="CJ264" s="15"/>
      <c r="CK264" s="15"/>
      <c r="CL264" s="15"/>
    </row>
    <row r="265" spans="1:90" x14ac:dyDescent="0.3">
      <c r="A265" s="3">
        <v>265</v>
      </c>
      <c r="C265" s="28"/>
      <c r="D265" s="13"/>
      <c r="E265" s="12"/>
      <c r="F265" s="7"/>
      <c r="I265" s="17"/>
      <c r="J265" s="17"/>
      <c r="K265" s="8"/>
      <c r="M265" s="25"/>
      <c r="N265" s="8"/>
      <c r="P265" s="25"/>
      <c r="Q265" s="8"/>
      <c r="S265" s="25"/>
      <c r="T265" s="8"/>
      <c r="V265" s="25"/>
      <c r="W265" s="8"/>
      <c r="Y265" s="25"/>
      <c r="Z265" s="8"/>
      <c r="AB265" s="25"/>
      <c r="AC265" s="8"/>
      <c r="AE265" s="25"/>
      <c r="AF265" s="8"/>
      <c r="AH265" s="25"/>
      <c r="AI265" s="8"/>
      <c r="AK265" s="25"/>
      <c r="AL265" s="8"/>
      <c r="AN265" s="25"/>
      <c r="AO265" s="8"/>
      <c r="AQ265" s="25"/>
      <c r="AR265" s="8"/>
      <c r="AT265" s="25"/>
      <c r="AU265" s="8"/>
      <c r="AW265" s="25"/>
      <c r="AX265" s="8"/>
      <c r="AZ265" s="25"/>
      <c r="BA265" s="8"/>
      <c r="BC265" s="25"/>
      <c r="BD265" s="8"/>
      <c r="BF265" s="25"/>
      <c r="BG265" s="8"/>
      <c r="BI265" s="25"/>
      <c r="BJ265" s="25"/>
      <c r="BK265" s="25"/>
      <c r="BL265" s="25"/>
      <c r="BM265" s="25"/>
      <c r="BN265" s="25"/>
      <c r="BO265" s="25"/>
      <c r="BP265" s="25"/>
      <c r="BQ265" s="25"/>
      <c r="BR265" s="25"/>
      <c r="BS265" s="25"/>
      <c r="BT265" s="25"/>
      <c r="BU265" s="25"/>
      <c r="BV265" s="15"/>
      <c r="BW265" s="15"/>
      <c r="BX265" s="15"/>
      <c r="BY265" s="15"/>
      <c r="BZ265" s="15"/>
      <c r="CA265" s="15"/>
      <c r="CB265" s="15"/>
      <c r="CC265" s="15"/>
      <c r="CD265" s="15"/>
      <c r="CE265" s="15"/>
      <c r="CF265" s="15"/>
      <c r="CG265" s="15"/>
      <c r="CH265" s="15"/>
      <c r="CI265" s="15"/>
      <c r="CJ265" s="15"/>
      <c r="CK265" s="15"/>
      <c r="CL265" s="15"/>
    </row>
    <row r="266" spans="1:90" x14ac:dyDescent="0.3">
      <c r="A266" s="3">
        <v>266</v>
      </c>
      <c r="C266" s="28"/>
      <c r="D266" s="13"/>
      <c r="E266" s="12"/>
      <c r="F266" s="7"/>
      <c r="I266" s="17"/>
      <c r="J266" s="17"/>
      <c r="K266" s="8"/>
      <c r="M266" s="25"/>
      <c r="N266" s="8"/>
      <c r="P266" s="25"/>
      <c r="Q266" s="8"/>
      <c r="S266" s="25"/>
      <c r="T266" s="8"/>
      <c r="V266" s="25"/>
      <c r="W266" s="8"/>
      <c r="Y266" s="25"/>
      <c r="Z266" s="8"/>
      <c r="AB266" s="25"/>
      <c r="AC266" s="8"/>
      <c r="AE266" s="25"/>
      <c r="AF266" s="8"/>
      <c r="AH266" s="25"/>
      <c r="AI266" s="8"/>
      <c r="AK266" s="25"/>
      <c r="AL266" s="8"/>
      <c r="AN266" s="25"/>
      <c r="AO266" s="8"/>
      <c r="AQ266" s="25"/>
      <c r="AR266" s="8"/>
      <c r="AT266" s="25"/>
      <c r="AU266" s="8"/>
      <c r="AW266" s="25"/>
      <c r="AX266" s="8"/>
      <c r="AZ266" s="25"/>
      <c r="BA266" s="8"/>
      <c r="BC266" s="25"/>
      <c r="BD266" s="8"/>
      <c r="BF266" s="25"/>
      <c r="BG266" s="8"/>
      <c r="BI266" s="25"/>
      <c r="BJ266" s="25"/>
      <c r="BK266" s="25"/>
      <c r="BL266" s="25"/>
      <c r="BM266" s="25"/>
      <c r="BN266" s="25"/>
      <c r="BO266" s="25"/>
      <c r="BP266" s="25"/>
      <c r="BQ266" s="25"/>
      <c r="BR266" s="25"/>
      <c r="BS266" s="25"/>
      <c r="BT266" s="25"/>
      <c r="BU266" s="25"/>
      <c r="BV266" s="15"/>
      <c r="BW266" s="15"/>
      <c r="BX266" s="15"/>
      <c r="BY266" s="15"/>
      <c r="BZ266" s="15"/>
      <c r="CA266" s="15"/>
      <c r="CB266" s="15"/>
      <c r="CC266" s="15"/>
      <c r="CD266" s="15"/>
      <c r="CE266" s="15"/>
      <c r="CF266" s="15"/>
      <c r="CG266" s="15"/>
      <c r="CH266" s="15"/>
      <c r="CI266" s="15"/>
      <c r="CJ266" s="15"/>
      <c r="CK266" s="15"/>
      <c r="CL266" s="15"/>
    </row>
    <row r="267" spans="1:90" x14ac:dyDescent="0.3">
      <c r="A267" s="3">
        <v>267</v>
      </c>
      <c r="C267" s="28"/>
      <c r="D267" s="13"/>
      <c r="E267" s="12"/>
      <c r="F267" s="7"/>
      <c r="I267" s="17"/>
      <c r="J267" s="17"/>
      <c r="K267" s="8"/>
      <c r="M267" s="25"/>
      <c r="N267" s="8"/>
      <c r="P267" s="25"/>
      <c r="Q267" s="8"/>
      <c r="S267" s="25"/>
      <c r="T267" s="8"/>
      <c r="V267" s="25"/>
      <c r="W267" s="8"/>
      <c r="Y267" s="25"/>
      <c r="Z267" s="8"/>
      <c r="AB267" s="25"/>
      <c r="AC267" s="8"/>
      <c r="AE267" s="25"/>
      <c r="AF267" s="8"/>
      <c r="AH267" s="25"/>
      <c r="AI267" s="8"/>
      <c r="AK267" s="25"/>
      <c r="AL267" s="8"/>
      <c r="AN267" s="25"/>
      <c r="AO267" s="8"/>
      <c r="AQ267" s="25"/>
      <c r="AR267" s="8"/>
      <c r="AT267" s="25"/>
      <c r="AU267" s="8"/>
      <c r="AW267" s="25"/>
      <c r="AX267" s="8"/>
      <c r="AZ267" s="25"/>
      <c r="BA267" s="8"/>
      <c r="BC267" s="25"/>
      <c r="BD267" s="8"/>
      <c r="BF267" s="25"/>
      <c r="BG267" s="8"/>
      <c r="BI267" s="25"/>
      <c r="BJ267" s="25"/>
      <c r="BK267" s="25"/>
      <c r="BL267" s="25"/>
      <c r="BM267" s="25"/>
      <c r="BN267" s="25"/>
      <c r="BO267" s="25"/>
      <c r="BP267" s="25"/>
      <c r="BQ267" s="25"/>
      <c r="BR267" s="25"/>
      <c r="BS267" s="25"/>
      <c r="BT267" s="25"/>
      <c r="BU267" s="25"/>
      <c r="BV267" s="15"/>
      <c r="BW267" s="15"/>
      <c r="BX267" s="15"/>
      <c r="BY267" s="15"/>
      <c r="BZ267" s="15"/>
      <c r="CA267" s="15"/>
      <c r="CB267" s="15"/>
      <c r="CC267" s="15"/>
      <c r="CD267" s="15"/>
      <c r="CE267" s="15"/>
      <c r="CF267" s="15"/>
      <c r="CG267" s="15"/>
      <c r="CH267" s="15"/>
      <c r="CI267" s="15"/>
      <c r="CJ267" s="15"/>
      <c r="CK267" s="15"/>
      <c r="CL267" s="15"/>
    </row>
    <row r="268" spans="1:90" x14ac:dyDescent="0.3">
      <c r="A268" s="3">
        <v>268</v>
      </c>
      <c r="C268" s="28"/>
      <c r="D268" s="13"/>
      <c r="E268" s="12"/>
      <c r="F268" s="7"/>
      <c r="I268" s="17"/>
      <c r="J268" s="17"/>
      <c r="K268" s="8"/>
      <c r="M268" s="25"/>
      <c r="N268" s="8"/>
      <c r="P268" s="25"/>
      <c r="Q268" s="8"/>
      <c r="S268" s="25"/>
      <c r="T268" s="8"/>
      <c r="V268" s="25"/>
      <c r="W268" s="8"/>
      <c r="Y268" s="25"/>
      <c r="Z268" s="8"/>
      <c r="AB268" s="25"/>
      <c r="AC268" s="8"/>
      <c r="AE268" s="25"/>
      <c r="AF268" s="8"/>
      <c r="AH268" s="25"/>
      <c r="AI268" s="8"/>
      <c r="AK268" s="25"/>
      <c r="AL268" s="8"/>
      <c r="AN268" s="25"/>
      <c r="AO268" s="8"/>
      <c r="AQ268" s="25"/>
      <c r="AR268" s="8"/>
      <c r="AT268" s="25"/>
      <c r="AU268" s="8"/>
      <c r="AW268" s="25"/>
      <c r="AX268" s="8"/>
      <c r="AZ268" s="25"/>
      <c r="BA268" s="8"/>
      <c r="BC268" s="25"/>
      <c r="BD268" s="8"/>
      <c r="BF268" s="25"/>
      <c r="BG268" s="8"/>
      <c r="BI268" s="25"/>
      <c r="BJ268" s="25"/>
      <c r="BK268" s="25"/>
      <c r="BL268" s="25"/>
      <c r="BM268" s="25"/>
      <c r="BN268" s="25"/>
      <c r="BO268" s="25"/>
      <c r="BP268" s="25"/>
      <c r="BQ268" s="25"/>
      <c r="BR268" s="25"/>
      <c r="BS268" s="25"/>
      <c r="BT268" s="25"/>
      <c r="BU268" s="25"/>
      <c r="BV268" s="15"/>
      <c r="BW268" s="15"/>
      <c r="BX268" s="15"/>
      <c r="BY268" s="15"/>
      <c r="BZ268" s="15"/>
      <c r="CA268" s="15"/>
      <c r="CB268" s="15"/>
      <c r="CC268" s="15"/>
      <c r="CD268" s="15"/>
      <c r="CE268" s="15"/>
      <c r="CF268" s="15"/>
      <c r="CG268" s="15"/>
      <c r="CH268" s="15"/>
      <c r="CI268" s="15"/>
      <c r="CJ268" s="15"/>
      <c r="CK268" s="15"/>
      <c r="CL268" s="15"/>
    </row>
    <row r="269" spans="1:90" x14ac:dyDescent="0.3">
      <c r="A269" s="3">
        <v>269</v>
      </c>
      <c r="C269" s="28"/>
      <c r="D269" s="13"/>
      <c r="E269" s="12"/>
      <c r="F269" s="7"/>
      <c r="I269" s="17"/>
      <c r="J269" s="17"/>
      <c r="K269" s="8"/>
      <c r="M269" s="25"/>
      <c r="N269" s="8"/>
      <c r="P269" s="25"/>
      <c r="Q269" s="8"/>
      <c r="S269" s="25"/>
      <c r="T269" s="8"/>
      <c r="V269" s="25"/>
      <c r="W269" s="8"/>
      <c r="Y269" s="25"/>
      <c r="Z269" s="8"/>
      <c r="AB269" s="25"/>
      <c r="AC269" s="8"/>
      <c r="AE269" s="25"/>
      <c r="AF269" s="8"/>
      <c r="AH269" s="25"/>
      <c r="AI269" s="8"/>
      <c r="AK269" s="25"/>
      <c r="AL269" s="8"/>
      <c r="AN269" s="25"/>
      <c r="AO269" s="8"/>
      <c r="AQ269" s="25"/>
      <c r="AR269" s="8"/>
      <c r="AT269" s="25"/>
      <c r="AU269" s="8"/>
      <c r="AW269" s="25"/>
      <c r="AX269" s="8"/>
      <c r="AZ269" s="25"/>
      <c r="BA269" s="8"/>
      <c r="BC269" s="25"/>
      <c r="BD269" s="8"/>
      <c r="BF269" s="25"/>
      <c r="BG269" s="8"/>
      <c r="BI269" s="25"/>
      <c r="BJ269" s="25"/>
      <c r="BK269" s="25"/>
      <c r="BL269" s="25"/>
      <c r="BM269" s="25"/>
      <c r="BN269" s="25"/>
      <c r="BO269" s="25"/>
      <c r="BP269" s="25"/>
      <c r="BQ269" s="25"/>
      <c r="BR269" s="25"/>
      <c r="BS269" s="25"/>
      <c r="BT269" s="25"/>
      <c r="BU269" s="25"/>
      <c r="BV269" s="15"/>
      <c r="BW269" s="15"/>
      <c r="BX269" s="15"/>
      <c r="BY269" s="15"/>
      <c r="BZ269" s="15"/>
      <c r="CA269" s="15"/>
      <c r="CB269" s="15"/>
      <c r="CC269" s="15"/>
      <c r="CD269" s="15"/>
      <c r="CE269" s="15"/>
      <c r="CF269" s="15"/>
      <c r="CG269" s="15"/>
      <c r="CH269" s="15"/>
      <c r="CI269" s="15"/>
      <c r="CJ269" s="15"/>
      <c r="CK269" s="15"/>
      <c r="CL269" s="15"/>
    </row>
    <row r="270" spans="1:90" x14ac:dyDescent="0.3">
      <c r="A270" s="3">
        <v>270</v>
      </c>
      <c r="B270" s="11" t="s">
        <v>107</v>
      </c>
      <c r="C270" s="11"/>
      <c r="D270" s="13"/>
      <c r="E270" s="12"/>
      <c r="F270" s="7"/>
      <c r="I270" s="17"/>
      <c r="J270" s="17"/>
      <c r="K270" s="14"/>
      <c r="M270" s="25"/>
      <c r="N270" s="14"/>
      <c r="P270" s="25"/>
      <c r="Q270" s="14"/>
      <c r="S270" s="25"/>
      <c r="T270" s="14"/>
      <c r="V270" s="25"/>
      <c r="W270" s="14"/>
      <c r="Y270" s="25"/>
      <c r="Z270" s="14"/>
      <c r="AB270" s="25"/>
      <c r="AC270" s="14"/>
      <c r="AE270" s="25"/>
      <c r="AF270" s="14"/>
      <c r="AH270" s="25"/>
      <c r="AI270" s="14"/>
      <c r="AK270" s="25"/>
      <c r="AL270" s="14"/>
      <c r="AN270" s="25"/>
      <c r="AO270" s="14"/>
      <c r="AQ270" s="25"/>
      <c r="AR270" s="14"/>
      <c r="AT270" s="25"/>
      <c r="AU270" s="14"/>
      <c r="AW270" s="25"/>
      <c r="AX270" s="14"/>
      <c r="AZ270" s="25"/>
      <c r="BA270" s="14"/>
      <c r="BC270" s="25"/>
      <c r="BD270" s="14"/>
      <c r="BF270" s="25"/>
      <c r="BG270" s="14"/>
      <c r="BI270" s="25"/>
      <c r="BJ270" s="25"/>
      <c r="BK270" s="25"/>
      <c r="BL270" s="25"/>
      <c r="BM270" s="25"/>
      <c r="BN270" s="25"/>
      <c r="BO270" s="25"/>
      <c r="BP270" s="25"/>
      <c r="BQ270" s="25"/>
      <c r="BR270" s="25"/>
      <c r="BS270" s="25"/>
      <c r="BT270" s="25"/>
      <c r="BU270" s="25"/>
      <c r="BV270" s="15"/>
      <c r="BW270" s="15"/>
      <c r="BX270" s="15"/>
      <c r="BY270" s="15"/>
      <c r="BZ270" s="15"/>
      <c r="CA270" s="15"/>
      <c r="CB270" s="15"/>
      <c r="CC270" s="15"/>
      <c r="CD270" s="15"/>
      <c r="CE270" s="15"/>
      <c r="CF270" s="15"/>
      <c r="CG270" s="15"/>
      <c r="CH270" s="15"/>
      <c r="CI270" s="15"/>
      <c r="CJ270" s="15"/>
      <c r="CK270" s="15"/>
      <c r="CL270" s="15"/>
    </row>
    <row r="271" spans="1:90" x14ac:dyDescent="0.3">
      <c r="A271" s="3">
        <v>271</v>
      </c>
      <c r="B271" s="3" t="s">
        <v>390</v>
      </c>
      <c r="C271" s="28" t="s">
        <v>148</v>
      </c>
      <c r="D271" s="13">
        <v>41760</v>
      </c>
      <c r="E271" s="12"/>
      <c r="F271" s="7">
        <v>22645</v>
      </c>
      <c r="I271" s="17"/>
      <c r="J271" s="17"/>
      <c r="K271" s="8">
        <v>810</v>
      </c>
      <c r="M271" s="25"/>
      <c r="N271" s="8">
        <v>875</v>
      </c>
      <c r="P271" s="25"/>
      <c r="Q271" s="8">
        <v>1075</v>
      </c>
      <c r="S271" s="25"/>
      <c r="T271" s="8">
        <v>2115</v>
      </c>
      <c r="V271" s="25"/>
      <c r="W271" s="8">
        <v>895</v>
      </c>
      <c r="Y271" s="25"/>
      <c r="Z271" s="8">
        <v>635</v>
      </c>
      <c r="AB271" s="25"/>
      <c r="AC271" s="8">
        <v>2700</v>
      </c>
      <c r="AE271" s="25"/>
      <c r="AF271" s="8">
        <v>840</v>
      </c>
      <c r="AH271" s="25"/>
      <c r="AI271" s="8">
        <v>915</v>
      </c>
      <c r="AK271" s="25"/>
      <c r="AL271" s="8">
        <v>865</v>
      </c>
      <c r="AN271" s="25"/>
      <c r="AO271" s="8">
        <v>810</v>
      </c>
      <c r="AQ271" s="25"/>
      <c r="AR271" s="8">
        <v>1330</v>
      </c>
      <c r="AT271" s="25"/>
      <c r="AU271" s="8">
        <v>1565</v>
      </c>
      <c r="AW271" s="25"/>
      <c r="AX271" s="8">
        <v>1540</v>
      </c>
      <c r="AZ271" s="25"/>
      <c r="BA271" s="8">
        <v>1195</v>
      </c>
      <c r="BC271" s="25"/>
      <c r="BD271" s="8">
        <v>2390</v>
      </c>
      <c r="BF271" s="25"/>
      <c r="BG271" s="8">
        <v>2090</v>
      </c>
      <c r="BI271" s="25"/>
      <c r="BJ271" s="7">
        <f t="shared" ref="BJ271:BJ272" si="1212">K271+T271+W271+Z271+Q271</f>
        <v>5530</v>
      </c>
      <c r="BL271" s="25"/>
      <c r="BM271" s="7">
        <f t="shared" ref="BM271:BM272" si="1213">BG271+AU271+AR271+AX271</f>
        <v>6525</v>
      </c>
      <c r="BO271" s="25"/>
      <c r="BP271" s="7">
        <f t="shared" ref="BP271:BP272" si="1214">BA271+AO271+AL271+BD271</f>
        <v>5260</v>
      </c>
      <c r="BR271" s="25"/>
      <c r="BS271" s="7">
        <f t="shared" ref="BS271:BS272" si="1215">AI271+AF271+AC271+N271</f>
        <v>5330</v>
      </c>
      <c r="BU271" s="25"/>
      <c r="BV271" s="15"/>
      <c r="BW271" s="15"/>
      <c r="BX271" s="15"/>
      <c r="BY271" s="15"/>
      <c r="BZ271" s="15"/>
      <c r="CA271" s="15"/>
      <c r="CB271" s="15"/>
      <c r="CC271" s="15"/>
      <c r="CD271" s="15"/>
      <c r="CE271" s="15"/>
      <c r="CF271" s="15"/>
      <c r="CG271" s="15"/>
      <c r="CH271" s="15"/>
      <c r="CI271" s="15"/>
      <c r="CJ271" s="15"/>
      <c r="CK271" s="15"/>
      <c r="CL271" s="15"/>
    </row>
    <row r="272" spans="1:90" x14ac:dyDescent="0.3">
      <c r="A272" s="3">
        <v>272</v>
      </c>
      <c r="B272" s="3" t="s">
        <v>108</v>
      </c>
      <c r="C272" s="28" t="s">
        <v>148</v>
      </c>
      <c r="D272" s="13">
        <v>41760</v>
      </c>
      <c r="E272" s="12"/>
      <c r="F272" s="7">
        <v>2185</v>
      </c>
      <c r="G272" s="15">
        <f>F272/F$271</f>
        <v>9.6489291234268054E-2</v>
      </c>
      <c r="I272" s="17">
        <f t="shared" si="1146"/>
        <v>0.16</v>
      </c>
      <c r="J272" s="17">
        <f t="shared" si="1147"/>
        <v>4.9382716049382713E-2</v>
      </c>
      <c r="K272" s="8">
        <v>125</v>
      </c>
      <c r="L272" s="15">
        <f>K272/K$271</f>
        <v>0.15432098765432098</v>
      </c>
      <c r="M272" s="25">
        <f t="shared" si="1148"/>
        <v>1.5993587027149192</v>
      </c>
      <c r="N272" s="8">
        <v>140</v>
      </c>
      <c r="O272" s="15">
        <f>N272/N$271</f>
        <v>0.16</v>
      </c>
      <c r="P272" s="25">
        <f t="shared" si="1150"/>
        <v>1.6582151029748284</v>
      </c>
      <c r="Q272" s="8">
        <v>115</v>
      </c>
      <c r="R272" s="15">
        <f>Q272/Q$271</f>
        <v>0.10697674418604651</v>
      </c>
      <c r="S272" s="25">
        <f t="shared" si="1152"/>
        <v>1.1086903304773561</v>
      </c>
      <c r="T272" s="8">
        <v>220</v>
      </c>
      <c r="U272" s="15">
        <f>T272/T$271</f>
        <v>0.10401891252955082</v>
      </c>
      <c r="V272" s="25">
        <f t="shared" si="1154"/>
        <v>1.0780358234469924</v>
      </c>
      <c r="W272" s="8">
        <v>85</v>
      </c>
      <c r="X272" s="15">
        <f>W272/W$271</f>
        <v>9.4972067039106142E-2</v>
      </c>
      <c r="Y272" s="25">
        <f t="shared" si="1156"/>
        <v>0.98427572453114809</v>
      </c>
      <c r="Z272" s="8">
        <v>100</v>
      </c>
      <c r="AA272" s="15">
        <f>Z272/Z$271</f>
        <v>0.15748031496062992</v>
      </c>
      <c r="AB272" s="25">
        <f t="shared" si="1158"/>
        <v>1.6321014793059334</v>
      </c>
      <c r="AC272" s="8">
        <v>235</v>
      </c>
      <c r="AD272" s="15">
        <f>AC272/AC$271</f>
        <v>8.7037037037037038E-2</v>
      </c>
      <c r="AE272" s="25">
        <f t="shared" si="1160"/>
        <v>0.90203830833121446</v>
      </c>
      <c r="AF272" s="8">
        <v>130</v>
      </c>
      <c r="AG272" s="15">
        <f>AF272/AF$271</f>
        <v>0.15476190476190477</v>
      </c>
      <c r="AH272" s="25">
        <f t="shared" si="1162"/>
        <v>1.6039282990083905</v>
      </c>
      <c r="AI272" s="8">
        <v>75</v>
      </c>
      <c r="AJ272" s="15">
        <f>AI272/AI$271</f>
        <v>8.1967213114754092E-2</v>
      </c>
      <c r="AK272" s="25">
        <f t="shared" si="1164"/>
        <v>0.84949544209776029</v>
      </c>
      <c r="AL272" s="8">
        <v>130</v>
      </c>
      <c r="AM272" s="15">
        <f>AL272/AL$271</f>
        <v>0.15028901734104047</v>
      </c>
      <c r="AN272" s="25">
        <f t="shared" si="1166"/>
        <v>1.557571989788495</v>
      </c>
      <c r="AO272" s="8">
        <v>40</v>
      </c>
      <c r="AP272" s="15">
        <f>AO272/AO$271</f>
        <v>4.9382716049382713E-2</v>
      </c>
      <c r="AQ272" s="25">
        <f t="shared" si="1168"/>
        <v>0.51179478486877417</v>
      </c>
      <c r="AR272" s="8">
        <v>95</v>
      </c>
      <c r="AS272" s="15">
        <f>AR272/AR$271</f>
        <v>7.1428571428571425E-2</v>
      </c>
      <c r="AT272" s="25">
        <f t="shared" si="1170"/>
        <v>0.74027459954233399</v>
      </c>
      <c r="AU272" s="8">
        <v>110</v>
      </c>
      <c r="AV272" s="15">
        <f>AU272/AU$271</f>
        <v>7.0287539936102233E-2</v>
      </c>
      <c r="AW272" s="25">
        <f t="shared" si="1172"/>
        <v>0.72844912670619455</v>
      </c>
      <c r="AX272" s="8">
        <v>110</v>
      </c>
      <c r="AY272" s="15">
        <f>AX272/AX$271</f>
        <v>7.1428571428571425E-2</v>
      </c>
      <c r="AZ272" s="25">
        <f t="shared" si="1174"/>
        <v>0.74027459954233399</v>
      </c>
      <c r="BA272" s="8">
        <v>85</v>
      </c>
      <c r="BB272" s="15">
        <f>BA272/BA$271</f>
        <v>7.1129707112970716E-2</v>
      </c>
      <c r="BC272" s="25">
        <f t="shared" si="1176"/>
        <v>0.73717721628065069</v>
      </c>
      <c r="BD272" s="8">
        <v>220</v>
      </c>
      <c r="BE272" s="15">
        <f>BD272/BD$271</f>
        <v>9.2050209205020925E-2</v>
      </c>
      <c r="BF272" s="25">
        <f t="shared" si="1178"/>
        <v>0.95399404459848913</v>
      </c>
      <c r="BG272" s="8">
        <v>170</v>
      </c>
      <c r="BH272" s="15">
        <f>BG272/BG$271</f>
        <v>8.1339712918660281E-2</v>
      </c>
      <c r="BI272" s="25">
        <f t="shared" si="1180"/>
        <v>0.84299212770849519</v>
      </c>
      <c r="BJ272" s="7">
        <f t="shared" si="1212"/>
        <v>645</v>
      </c>
      <c r="BK272" s="15">
        <f>BJ272/BJ$271</f>
        <v>0.1166365280289331</v>
      </c>
      <c r="BL272" s="25">
        <f t="shared" ref="BL272" si="1216">BK272/$G272</f>
        <v>1.2088028271007734</v>
      </c>
      <c r="BM272" s="7">
        <f t="shared" si="1213"/>
        <v>485</v>
      </c>
      <c r="BN272" s="15">
        <f>BM272/BM$271</f>
        <v>7.4329501915708807E-2</v>
      </c>
      <c r="BO272" s="25">
        <f t="shared" ref="BO272" si="1217">BN272/$G272</f>
        <v>0.77033939170765486</v>
      </c>
      <c r="BP272" s="7">
        <f t="shared" si="1214"/>
        <v>475</v>
      </c>
      <c r="BQ272" s="15">
        <f>BP272/BP$271</f>
        <v>9.0304182509505698E-2</v>
      </c>
      <c r="BR272" s="25">
        <f t="shared" ref="BR272" si="1218">BQ272/$G272</f>
        <v>0.93589849561911054</v>
      </c>
      <c r="BS272" s="7">
        <f t="shared" si="1215"/>
        <v>580</v>
      </c>
      <c r="BT272" s="15">
        <f>BS272/BS$271</f>
        <v>0.10881801125703565</v>
      </c>
      <c r="BU272" s="25">
        <f t="shared" ref="BU272" si="1219">BT272/$G272</f>
        <v>1.1277729358881337</v>
      </c>
      <c r="BV272" s="15">
        <f t="shared" ref="BV272" si="1220">L272</f>
        <v>0.15432098765432098</v>
      </c>
      <c r="BW272" s="15">
        <f t="shared" si="1182"/>
        <v>0.16</v>
      </c>
      <c r="BX272" s="15">
        <f t="shared" si="1183"/>
        <v>0.10697674418604651</v>
      </c>
      <c r="BY272" s="15">
        <f t="shared" si="1184"/>
        <v>0.10401891252955082</v>
      </c>
      <c r="BZ272" s="15">
        <f t="shared" si="1185"/>
        <v>9.4972067039106142E-2</v>
      </c>
      <c r="CA272" s="15">
        <f t="shared" ref="CA272:CA290" si="1221">AA272</f>
        <v>0.15748031496062992</v>
      </c>
      <c r="CB272" s="15">
        <f t="shared" si="1186"/>
        <v>8.7037037037037038E-2</v>
      </c>
      <c r="CC272" s="15">
        <f t="shared" si="1187"/>
        <v>0.15476190476190477</v>
      </c>
      <c r="CD272" s="15">
        <f t="shared" si="1188"/>
        <v>8.1967213114754092E-2</v>
      </c>
      <c r="CE272" s="15">
        <f t="shared" si="1189"/>
        <v>0.15028901734104047</v>
      </c>
      <c r="CF272" s="15">
        <f t="shared" si="1190"/>
        <v>4.9382716049382713E-2</v>
      </c>
      <c r="CG272" s="15">
        <f t="shared" si="1191"/>
        <v>7.1428571428571425E-2</v>
      </c>
      <c r="CH272" s="15">
        <f t="shared" ref="CH272:CH290" si="1222">AV272</f>
        <v>7.0287539936102233E-2</v>
      </c>
      <c r="CI272" s="15">
        <f t="shared" si="1192"/>
        <v>7.1428571428571425E-2</v>
      </c>
      <c r="CJ272" s="15">
        <f t="shared" si="1193"/>
        <v>7.1129707112970716E-2</v>
      </c>
      <c r="CK272" s="15">
        <f t="shared" si="1194"/>
        <v>9.2050209205020925E-2</v>
      </c>
      <c r="CL272" s="15">
        <f t="shared" si="1195"/>
        <v>8.1339712918660281E-2</v>
      </c>
    </row>
    <row r="273" spans="1:90" x14ac:dyDescent="0.3">
      <c r="A273" s="3">
        <v>273</v>
      </c>
      <c r="B273" s="3" t="s">
        <v>102</v>
      </c>
      <c r="C273" s="28" t="s">
        <v>148</v>
      </c>
      <c r="D273" s="13">
        <v>41760</v>
      </c>
      <c r="E273" s="12"/>
      <c r="F273" s="7">
        <v>1435</v>
      </c>
      <c r="G273" s="15">
        <f t="shared" ref="G273:L290" si="1223">F273/F$271</f>
        <v>6.3369397217928905E-2</v>
      </c>
      <c r="I273" s="17">
        <f t="shared" si="1146"/>
        <v>0.10857142857142857</v>
      </c>
      <c r="J273" s="17">
        <f t="shared" si="1147"/>
        <v>1.6759776536312849E-2</v>
      </c>
      <c r="K273" s="8">
        <v>80</v>
      </c>
      <c r="L273" s="15">
        <f t="shared" si="1223"/>
        <v>9.8765432098765427E-2</v>
      </c>
      <c r="M273" s="25">
        <f t="shared" si="1148"/>
        <v>1.5585666967780787</v>
      </c>
      <c r="N273" s="8">
        <v>95</v>
      </c>
      <c r="O273" s="15">
        <f t="shared" ref="O273" si="1224">N273/N$271</f>
        <v>0.10857142857142857</v>
      </c>
      <c r="P273" s="25">
        <f t="shared" si="1150"/>
        <v>1.7133101045296166</v>
      </c>
      <c r="Q273" s="8">
        <v>80</v>
      </c>
      <c r="R273" s="15">
        <f t="shared" ref="R273" si="1225">Q273/Q$271</f>
        <v>7.441860465116279E-2</v>
      </c>
      <c r="S273" s="25">
        <f t="shared" si="1152"/>
        <v>1.1743618831537153</v>
      </c>
      <c r="T273" s="8">
        <v>160</v>
      </c>
      <c r="U273" s="15">
        <f t="shared" ref="U273" si="1226">T273/T$271</f>
        <v>7.5650118203309691E-2</v>
      </c>
      <c r="V273" s="25">
        <f t="shared" si="1154"/>
        <v>1.1937957677449114</v>
      </c>
      <c r="W273" s="8">
        <v>15</v>
      </c>
      <c r="X273" s="15">
        <f t="shared" ref="X273" si="1227">W273/W$271</f>
        <v>1.6759776536312849E-2</v>
      </c>
      <c r="Y273" s="25">
        <f t="shared" si="1156"/>
        <v>0.26447744924376615</v>
      </c>
      <c r="Z273" s="8">
        <v>45</v>
      </c>
      <c r="AA273" s="15">
        <f t="shared" ref="AA273" si="1228">Z273/Z$271</f>
        <v>7.0866141732283464E-2</v>
      </c>
      <c r="AB273" s="25">
        <f t="shared" si="1158"/>
        <v>1.1183022853850586</v>
      </c>
      <c r="AC273" s="8">
        <v>190</v>
      </c>
      <c r="AD273" s="15">
        <f t="shared" ref="AD273" si="1229">AC273/AC$271</f>
        <v>7.0370370370370375E-2</v>
      </c>
      <c r="AE273" s="25">
        <f t="shared" si="1160"/>
        <v>1.1104787714543813</v>
      </c>
      <c r="AF273" s="8">
        <v>65</v>
      </c>
      <c r="AG273" s="15">
        <f t="shared" ref="AG273" si="1230">AF273/AF$271</f>
        <v>7.7380952380952384E-2</v>
      </c>
      <c r="AH273" s="25">
        <f t="shared" si="1162"/>
        <v>1.2211091753774681</v>
      </c>
      <c r="AI273" s="8">
        <v>40</v>
      </c>
      <c r="AJ273" s="15">
        <f t="shared" ref="AJ273" si="1231">AI273/AI$271</f>
        <v>4.3715846994535519E-2</v>
      </c>
      <c r="AK273" s="25">
        <f t="shared" si="1164"/>
        <v>0.68985739037718241</v>
      </c>
      <c r="AL273" s="8">
        <v>50</v>
      </c>
      <c r="AM273" s="15">
        <f t="shared" ref="AM273" si="1232">AL273/AL$271</f>
        <v>5.7803468208092484E-2</v>
      </c>
      <c r="AN273" s="25">
        <f t="shared" si="1166"/>
        <v>0.91216692513745945</v>
      </c>
      <c r="AO273" s="8">
        <v>15</v>
      </c>
      <c r="AP273" s="15">
        <f t="shared" ref="AP273" si="1233">AO273/AO$271</f>
        <v>1.8518518518518517E-2</v>
      </c>
      <c r="AQ273" s="25">
        <f t="shared" si="1168"/>
        <v>0.29223125564588975</v>
      </c>
      <c r="AR273" s="8">
        <v>40</v>
      </c>
      <c r="AS273" s="15">
        <f t="shared" ref="AS273" si="1234">AR273/AR$271</f>
        <v>3.007518796992481E-2</v>
      </c>
      <c r="AT273" s="25">
        <f t="shared" si="1170"/>
        <v>0.47460113698881345</v>
      </c>
      <c r="AU273" s="8">
        <v>115</v>
      </c>
      <c r="AV273" s="15">
        <f t="shared" ref="AV273" si="1235">AU273/AU$271</f>
        <v>7.3482428115015971E-2</v>
      </c>
      <c r="AW273" s="25">
        <f t="shared" si="1172"/>
        <v>1.1595885607418372</v>
      </c>
      <c r="AX273" s="8">
        <v>95</v>
      </c>
      <c r="AY273" s="15">
        <f t="shared" ref="AY273" si="1236">AX273/AX$271</f>
        <v>6.1688311688311688E-2</v>
      </c>
      <c r="AZ273" s="25">
        <f t="shared" si="1174"/>
        <v>0.97347165030091853</v>
      </c>
      <c r="BA273" s="8">
        <v>50</v>
      </c>
      <c r="BB273" s="15">
        <f t="shared" ref="BB273" si="1237">BA273/BA$271</f>
        <v>4.1841004184100417E-2</v>
      </c>
      <c r="BC273" s="25">
        <f t="shared" si="1176"/>
        <v>0.660271456271048</v>
      </c>
      <c r="BD273" s="8">
        <v>170</v>
      </c>
      <c r="BE273" s="15">
        <f t="shared" ref="BE273" si="1238">BD273/BD$271</f>
        <v>7.1129707112970716E-2</v>
      </c>
      <c r="BF273" s="25">
        <f t="shared" si="1178"/>
        <v>1.1224614756607818</v>
      </c>
      <c r="BG273" s="8">
        <v>130</v>
      </c>
      <c r="BH273" s="15">
        <f t="shared" ref="BH273" si="1239">BG273/BG$271</f>
        <v>6.2200956937799042E-2</v>
      </c>
      <c r="BI273" s="25">
        <f t="shared" si="1180"/>
        <v>0.98156144240868237</v>
      </c>
      <c r="BJ273" s="7">
        <f t="shared" ref="BJ273:BJ290" si="1240">K273+T273+W273+Z273+Q273</f>
        <v>380</v>
      </c>
      <c r="BK273" s="15">
        <f t="shared" ref="BK273:BK290" si="1241">BJ273/BJ$271</f>
        <v>6.8716094032549732E-2</v>
      </c>
      <c r="BL273" s="25">
        <f t="shared" ref="BL273:BL290" si="1242">BK273/$G273</f>
        <v>1.0843734838795043</v>
      </c>
      <c r="BM273" s="7">
        <f t="shared" ref="BM273:BM290" si="1243">BG273+AU273+AR273+AX273</f>
        <v>380</v>
      </c>
      <c r="BN273" s="15">
        <f t="shared" ref="BN273:BN290" si="1244">BM273/BM$271</f>
        <v>5.8237547892720308E-2</v>
      </c>
      <c r="BO273" s="25">
        <f t="shared" ref="BO273:BO290" si="1245">BN273/$G273</f>
        <v>0.91901691430707411</v>
      </c>
      <c r="BP273" s="7">
        <f t="shared" ref="BP273:BP290" si="1246">BA273+AO273+AL273+BD273</f>
        <v>285</v>
      </c>
      <c r="BQ273" s="15">
        <f t="shared" ref="BQ273:BQ290" si="1247">BP273/BP$271</f>
        <v>5.418250950570342E-2</v>
      </c>
      <c r="BR273" s="25">
        <f t="shared" ref="BR273:BR290" si="1248">BQ273/$G273</f>
        <v>0.85502643049244176</v>
      </c>
      <c r="BS273" s="7">
        <f t="shared" ref="BS273:BS290" si="1249">AI273+AF273+AC273+N273</f>
        <v>390</v>
      </c>
      <c r="BT273" s="15">
        <f t="shared" ref="BT273:BT290" si="1250">BS273/BS$271</f>
        <v>7.3170731707317069E-2</v>
      </c>
      <c r="BU273" s="25">
        <f t="shared" ref="BU273:BU290" si="1251">BT273/$G273</f>
        <v>1.1546698393813206</v>
      </c>
      <c r="BV273" s="15">
        <f t="shared" si="1181"/>
        <v>9.8765432098765427E-2</v>
      </c>
      <c r="BW273" s="15">
        <f t="shared" si="1182"/>
        <v>0.10857142857142857</v>
      </c>
      <c r="BX273" s="15">
        <f t="shared" si="1183"/>
        <v>7.441860465116279E-2</v>
      </c>
      <c r="BY273" s="15">
        <f t="shared" si="1184"/>
        <v>7.5650118203309691E-2</v>
      </c>
      <c r="BZ273" s="15">
        <f t="shared" si="1185"/>
        <v>1.6759776536312849E-2</v>
      </c>
      <c r="CA273" s="15">
        <f t="shared" si="1221"/>
        <v>7.0866141732283464E-2</v>
      </c>
      <c r="CB273" s="15">
        <f t="shared" si="1186"/>
        <v>7.0370370370370375E-2</v>
      </c>
      <c r="CC273" s="15">
        <f t="shared" si="1187"/>
        <v>7.7380952380952384E-2</v>
      </c>
      <c r="CD273" s="15">
        <f t="shared" si="1188"/>
        <v>4.3715846994535519E-2</v>
      </c>
      <c r="CE273" s="15">
        <f t="shared" si="1189"/>
        <v>5.7803468208092484E-2</v>
      </c>
      <c r="CF273" s="15">
        <f t="shared" si="1190"/>
        <v>1.8518518518518517E-2</v>
      </c>
      <c r="CG273" s="15">
        <f t="shared" si="1191"/>
        <v>3.007518796992481E-2</v>
      </c>
      <c r="CH273" s="15">
        <f t="shared" si="1222"/>
        <v>7.3482428115015971E-2</v>
      </c>
      <c r="CI273" s="15">
        <f t="shared" si="1192"/>
        <v>6.1688311688311688E-2</v>
      </c>
      <c r="CJ273" s="15">
        <f t="shared" si="1193"/>
        <v>4.1841004184100417E-2</v>
      </c>
      <c r="CK273" s="15">
        <f t="shared" si="1194"/>
        <v>7.1129707112970716E-2</v>
      </c>
      <c r="CL273" s="15">
        <f t="shared" si="1195"/>
        <v>6.2200956937799042E-2</v>
      </c>
    </row>
    <row r="274" spans="1:90" x14ac:dyDescent="0.3">
      <c r="A274" s="3">
        <v>274</v>
      </c>
      <c r="B274" s="3" t="s">
        <v>103</v>
      </c>
      <c r="C274" s="28" t="s">
        <v>148</v>
      </c>
      <c r="D274" s="13">
        <v>41760</v>
      </c>
      <c r="E274" s="12"/>
      <c r="F274" s="7">
        <v>6580</v>
      </c>
      <c r="G274" s="15">
        <f t="shared" si="1223"/>
        <v>0.29057187017001546</v>
      </c>
      <c r="I274" s="17">
        <f t="shared" si="1146"/>
        <v>0.40123456790123457</v>
      </c>
      <c r="J274" s="17">
        <f t="shared" si="1147"/>
        <v>0.21604938271604937</v>
      </c>
      <c r="K274" s="8">
        <v>175</v>
      </c>
      <c r="L274" s="15">
        <f t="shared" si="1223"/>
        <v>0.21604938271604937</v>
      </c>
      <c r="M274" s="25">
        <f t="shared" si="1148"/>
        <v>0.7435316522195955</v>
      </c>
      <c r="N274" s="8">
        <v>215</v>
      </c>
      <c r="O274" s="15">
        <f t="shared" ref="O274" si="1252">N274/N$271</f>
        <v>0.24571428571428572</v>
      </c>
      <c r="P274" s="25">
        <f t="shared" si="1150"/>
        <v>0.84562310030395138</v>
      </c>
      <c r="Q274" s="8">
        <v>320</v>
      </c>
      <c r="R274" s="15">
        <f t="shared" ref="R274" si="1253">Q274/Q$271</f>
        <v>0.29767441860465116</v>
      </c>
      <c r="S274" s="25">
        <f t="shared" si="1152"/>
        <v>1.0244433448787729</v>
      </c>
      <c r="T274" s="8">
        <v>585</v>
      </c>
      <c r="U274" s="15">
        <f t="shared" ref="U274" si="1254">T274/T$271</f>
        <v>0.27659574468085107</v>
      </c>
      <c r="V274" s="25">
        <f t="shared" si="1154"/>
        <v>0.95190131281122681</v>
      </c>
      <c r="W274" s="8">
        <v>225</v>
      </c>
      <c r="X274" s="15">
        <f t="shared" ref="X274" si="1255">W274/W$271</f>
        <v>0.25139664804469275</v>
      </c>
      <c r="Y274" s="25">
        <f t="shared" si="1156"/>
        <v>0.86517888981338409</v>
      </c>
      <c r="Z274" s="8">
        <v>140</v>
      </c>
      <c r="AA274" s="15">
        <f t="shared" ref="AA274" si="1256">Z274/Z$271</f>
        <v>0.22047244094488189</v>
      </c>
      <c r="AB274" s="25">
        <f t="shared" si="1158"/>
        <v>0.75875356006031158</v>
      </c>
      <c r="AC274" s="8">
        <v>890</v>
      </c>
      <c r="AD274" s="15">
        <f t="shared" ref="AD274" si="1257">AC274/AC$271</f>
        <v>0.32962962962962961</v>
      </c>
      <c r="AE274" s="25">
        <f t="shared" si="1160"/>
        <v>1.1344168636721828</v>
      </c>
      <c r="AF274" s="8">
        <v>235</v>
      </c>
      <c r="AG274" s="15">
        <f t="shared" ref="AG274" si="1258">AF274/AF$271</f>
        <v>0.27976190476190477</v>
      </c>
      <c r="AH274" s="25">
        <f t="shared" si="1162"/>
        <v>0.96279761904761907</v>
      </c>
      <c r="AI274" s="8">
        <v>295</v>
      </c>
      <c r="AJ274" s="15">
        <f t="shared" ref="AJ274" si="1259">AI274/AI$271</f>
        <v>0.32240437158469948</v>
      </c>
      <c r="AK274" s="25">
        <f t="shared" si="1164"/>
        <v>1.1095512149750031</v>
      </c>
      <c r="AL274" s="8">
        <v>245</v>
      </c>
      <c r="AM274" s="15">
        <f t="shared" ref="AM274" si="1260">AL274/AL$271</f>
        <v>0.2832369942196532</v>
      </c>
      <c r="AN274" s="25">
        <f t="shared" si="1166"/>
        <v>0.97475710244742353</v>
      </c>
      <c r="AO274" s="8">
        <v>325</v>
      </c>
      <c r="AP274" s="15">
        <f t="shared" ref="AP274" si="1261">AO274/AO$271</f>
        <v>0.40123456790123457</v>
      </c>
      <c r="AQ274" s="25">
        <f t="shared" si="1168"/>
        <v>1.3808444969792488</v>
      </c>
      <c r="AR274" s="8">
        <v>470</v>
      </c>
      <c r="AS274" s="15">
        <f t="shared" ref="AS274" si="1262">AR274/AR$271</f>
        <v>0.35338345864661652</v>
      </c>
      <c r="AT274" s="25">
        <f t="shared" si="1170"/>
        <v>1.2161654135338344</v>
      </c>
      <c r="AU274" s="8">
        <v>560</v>
      </c>
      <c r="AV274" s="15">
        <f t="shared" ref="AV274" si="1263">AU274/AU$271</f>
        <v>0.35782747603833864</v>
      </c>
      <c r="AW274" s="25">
        <f t="shared" si="1172"/>
        <v>1.2314594521106654</v>
      </c>
      <c r="AX274" s="8">
        <v>390</v>
      </c>
      <c r="AY274" s="15">
        <f t="shared" ref="AY274" si="1264">AX274/AX$271</f>
        <v>0.25324675324675322</v>
      </c>
      <c r="AZ274" s="25">
        <f t="shared" si="1174"/>
        <v>0.87154600718430497</v>
      </c>
      <c r="BA274" s="8">
        <v>390</v>
      </c>
      <c r="BB274" s="15">
        <f t="shared" ref="BB274" si="1265">BA274/BA$271</f>
        <v>0.32635983263598328</v>
      </c>
      <c r="BC274" s="25">
        <f t="shared" si="1176"/>
        <v>1.1231638921036233</v>
      </c>
      <c r="BD274" s="8">
        <v>590</v>
      </c>
      <c r="BE274" s="15">
        <f t="shared" ref="BE274" si="1266">BD274/BD$271</f>
        <v>0.24686192468619247</v>
      </c>
      <c r="BF274" s="25">
        <f t="shared" si="1178"/>
        <v>0.84957268761684324</v>
      </c>
      <c r="BG274" s="8">
        <v>530</v>
      </c>
      <c r="BH274" s="15">
        <f t="shared" ref="BH274" si="1267">BG274/BG$271</f>
        <v>0.25358851674641147</v>
      </c>
      <c r="BI274" s="25">
        <f t="shared" si="1180"/>
        <v>0.87272218263259693</v>
      </c>
      <c r="BJ274" s="7">
        <f t="shared" si="1240"/>
        <v>1445</v>
      </c>
      <c r="BK274" s="15">
        <f t="shared" si="1241"/>
        <v>0.2613019891500904</v>
      </c>
      <c r="BL274" s="25">
        <f t="shared" si="1242"/>
        <v>0.89926801585164085</v>
      </c>
      <c r="BM274" s="7">
        <f t="shared" si="1243"/>
        <v>1950</v>
      </c>
      <c r="BN274" s="15">
        <f t="shared" si="1244"/>
        <v>0.2988505747126437</v>
      </c>
      <c r="BO274" s="25">
        <f t="shared" si="1245"/>
        <v>1.0284910736121302</v>
      </c>
      <c r="BP274" s="7">
        <f t="shared" si="1246"/>
        <v>1550</v>
      </c>
      <c r="BQ274" s="15">
        <f t="shared" si="1247"/>
        <v>0.29467680608365021</v>
      </c>
      <c r="BR274" s="25">
        <f t="shared" si="1248"/>
        <v>1.014127093277243</v>
      </c>
      <c r="BS274" s="7">
        <f t="shared" si="1249"/>
        <v>1635</v>
      </c>
      <c r="BT274" s="15">
        <f t="shared" si="1250"/>
        <v>0.30675422138836772</v>
      </c>
      <c r="BU274" s="25">
        <f t="shared" si="1251"/>
        <v>1.0556913895652869</v>
      </c>
      <c r="BV274" s="15">
        <f t="shared" si="1181"/>
        <v>0.21604938271604937</v>
      </c>
      <c r="BW274" s="15">
        <f t="shared" si="1182"/>
        <v>0.24571428571428572</v>
      </c>
      <c r="BX274" s="15">
        <f t="shared" si="1183"/>
        <v>0.29767441860465116</v>
      </c>
      <c r="BY274" s="15">
        <f t="shared" si="1184"/>
        <v>0.27659574468085107</v>
      </c>
      <c r="BZ274" s="15">
        <f t="shared" si="1185"/>
        <v>0.25139664804469275</v>
      </c>
      <c r="CA274" s="15">
        <f t="shared" si="1221"/>
        <v>0.22047244094488189</v>
      </c>
      <c r="CB274" s="15">
        <f t="shared" si="1186"/>
        <v>0.32962962962962961</v>
      </c>
      <c r="CC274" s="15">
        <f t="shared" si="1187"/>
        <v>0.27976190476190477</v>
      </c>
      <c r="CD274" s="15">
        <f t="shared" si="1188"/>
        <v>0.32240437158469948</v>
      </c>
      <c r="CE274" s="15">
        <f t="shared" si="1189"/>
        <v>0.2832369942196532</v>
      </c>
      <c r="CF274" s="15">
        <f t="shared" si="1190"/>
        <v>0.40123456790123457</v>
      </c>
      <c r="CG274" s="15">
        <f t="shared" si="1191"/>
        <v>0.35338345864661652</v>
      </c>
      <c r="CH274" s="15">
        <f t="shared" si="1222"/>
        <v>0.35782747603833864</v>
      </c>
      <c r="CI274" s="15">
        <f t="shared" si="1192"/>
        <v>0.25324675324675322</v>
      </c>
      <c r="CJ274" s="15">
        <f t="shared" si="1193"/>
        <v>0.32635983263598328</v>
      </c>
      <c r="CK274" s="15">
        <f t="shared" si="1194"/>
        <v>0.24686192468619247</v>
      </c>
      <c r="CL274" s="15">
        <f t="shared" si="1195"/>
        <v>0.25358851674641147</v>
      </c>
    </row>
    <row r="275" spans="1:90" x14ac:dyDescent="0.3">
      <c r="A275" s="3">
        <v>275</v>
      </c>
      <c r="B275" s="3" t="s">
        <v>109</v>
      </c>
      <c r="C275" s="28" t="s">
        <v>148</v>
      </c>
      <c r="D275" s="13">
        <v>41760</v>
      </c>
      <c r="E275" s="12"/>
      <c r="F275" s="7">
        <v>4565</v>
      </c>
      <c r="G275" s="15">
        <f t="shared" si="1223"/>
        <v>0.20158975491278427</v>
      </c>
      <c r="I275" s="17">
        <f t="shared" si="1146"/>
        <v>0.21770334928229665</v>
      </c>
      <c r="J275" s="17">
        <f t="shared" si="1147"/>
        <v>0.16071428571428573</v>
      </c>
      <c r="K275" s="8">
        <v>160</v>
      </c>
      <c r="L275" s="15">
        <f t="shared" si="1223"/>
        <v>0.19753086419753085</v>
      </c>
      <c r="M275" s="25">
        <f t="shared" si="1148"/>
        <v>0.97986559030735731</v>
      </c>
      <c r="N275" s="8">
        <v>165</v>
      </c>
      <c r="O275" s="15">
        <f t="shared" ref="O275" si="1268">N275/N$271</f>
        <v>0.18857142857142858</v>
      </c>
      <c r="P275" s="25">
        <f t="shared" si="1150"/>
        <v>0.935421686746988</v>
      </c>
      <c r="Q275" s="8">
        <v>205</v>
      </c>
      <c r="R275" s="15">
        <f t="shared" ref="R275" si="1269">Q275/Q$271</f>
        <v>0.19069767441860466</v>
      </c>
      <c r="S275" s="25">
        <f t="shared" si="1152"/>
        <v>0.94596907715428313</v>
      </c>
      <c r="T275" s="8">
        <v>460</v>
      </c>
      <c r="U275" s="15">
        <f t="shared" ref="U275" si="1270">T275/T$271</f>
        <v>0.21749408983451538</v>
      </c>
      <c r="V275" s="25">
        <f t="shared" si="1154"/>
        <v>1.0788945595405479</v>
      </c>
      <c r="W275" s="8">
        <v>185</v>
      </c>
      <c r="X275" s="15">
        <f t="shared" ref="X275" si="1271">W275/W$271</f>
        <v>0.20670391061452514</v>
      </c>
      <c r="Y275" s="25">
        <f t="shared" si="1156"/>
        <v>1.0253691250527759</v>
      </c>
      <c r="Z275" s="8">
        <v>125</v>
      </c>
      <c r="AA275" s="15">
        <f t="shared" ref="AA275" si="1272">Z275/Z$271</f>
        <v>0.19685039370078741</v>
      </c>
      <c r="AB275" s="25">
        <f t="shared" si="1158"/>
        <v>0.97649006908090497</v>
      </c>
      <c r="AC275" s="8">
        <v>555</v>
      </c>
      <c r="AD275" s="15">
        <f t="shared" ref="AD275" si="1273">AC275/AC$271</f>
        <v>0.20555555555555555</v>
      </c>
      <c r="AE275" s="25">
        <f t="shared" si="1160"/>
        <v>1.0196726299135936</v>
      </c>
      <c r="AF275" s="8">
        <v>135</v>
      </c>
      <c r="AG275" s="15">
        <f t="shared" ref="AG275" si="1274">AF275/AF$271</f>
        <v>0.16071428571428573</v>
      </c>
      <c r="AH275" s="25">
        <f t="shared" si="1162"/>
        <v>0.79723439211391023</v>
      </c>
      <c r="AI275" s="8">
        <v>185</v>
      </c>
      <c r="AJ275" s="15">
        <f t="shared" ref="AJ275" si="1275">AI275/AI$271</f>
        <v>0.20218579234972678</v>
      </c>
      <c r="AK275" s="25">
        <f t="shared" si="1164"/>
        <v>1.002956685160912</v>
      </c>
      <c r="AL275" s="8">
        <v>165</v>
      </c>
      <c r="AM275" s="15">
        <f t="shared" ref="AM275" si="1276">AL275/AL$271</f>
        <v>0.19075144508670519</v>
      </c>
      <c r="AN275" s="25">
        <f t="shared" si="1166"/>
        <v>0.94623581029319581</v>
      </c>
      <c r="AO275" s="8">
        <v>170</v>
      </c>
      <c r="AP275" s="15">
        <f t="shared" ref="AP275" si="1277">AO275/AO$271</f>
        <v>0.20987654320987653</v>
      </c>
      <c r="AQ275" s="25">
        <f t="shared" si="1168"/>
        <v>1.0411071897015671</v>
      </c>
      <c r="AR275" s="8">
        <v>280</v>
      </c>
      <c r="AS275" s="15">
        <f t="shared" ref="AS275" si="1278">AR275/AR$271</f>
        <v>0.21052631578947367</v>
      </c>
      <c r="AT275" s="25">
        <f t="shared" si="1170"/>
        <v>1.0443304317749467</v>
      </c>
      <c r="AU275" s="8">
        <v>305</v>
      </c>
      <c r="AV275" s="15">
        <f t="shared" ref="AV275" si="1279">AU275/AU$271</f>
        <v>0.19488817891373802</v>
      </c>
      <c r="AW275" s="25">
        <f t="shared" si="1172"/>
        <v>0.96675636615588123</v>
      </c>
      <c r="AX275" s="8">
        <v>330</v>
      </c>
      <c r="AY275" s="15">
        <f t="shared" ref="AY275" si="1280">AX275/AX$271</f>
        <v>0.21428571428571427</v>
      </c>
      <c r="AZ275" s="25">
        <f t="shared" si="1174"/>
        <v>1.0629791894852136</v>
      </c>
      <c r="BA275" s="8">
        <v>215</v>
      </c>
      <c r="BB275" s="15">
        <f t="shared" ref="BB275" si="1281">BA275/BA$271</f>
        <v>0.1799163179916318</v>
      </c>
      <c r="BC275" s="25">
        <f t="shared" si="1176"/>
        <v>0.8924874087449074</v>
      </c>
      <c r="BD275" s="8">
        <v>470</v>
      </c>
      <c r="BE275" s="15">
        <f t="shared" ref="BE275" si="1282">BD275/BD$271</f>
        <v>0.19665271966527198</v>
      </c>
      <c r="BF275" s="25">
        <f t="shared" si="1178"/>
        <v>0.97550949327931746</v>
      </c>
      <c r="BG275" s="8">
        <v>455</v>
      </c>
      <c r="BH275" s="15">
        <f t="shared" ref="BH275" si="1283">BG275/BG$271</f>
        <v>0.21770334928229665</v>
      </c>
      <c r="BI275" s="25">
        <f t="shared" si="1180"/>
        <v>1.0799326055854563</v>
      </c>
      <c r="BJ275" s="7">
        <f t="shared" si="1240"/>
        <v>1135</v>
      </c>
      <c r="BK275" s="15">
        <f t="shared" si="1241"/>
        <v>0.20524412296564196</v>
      </c>
      <c r="BL275" s="25">
        <f t="shared" si="1242"/>
        <v>1.0181277468909009</v>
      </c>
      <c r="BM275" s="7">
        <f t="shared" si="1243"/>
        <v>1370</v>
      </c>
      <c r="BN275" s="15">
        <f t="shared" si="1244"/>
        <v>0.2099616858237548</v>
      </c>
      <c r="BO275" s="25">
        <f t="shared" si="1245"/>
        <v>1.0415295455594584</v>
      </c>
      <c r="BP275" s="7">
        <f t="shared" si="1246"/>
        <v>1020</v>
      </c>
      <c r="BQ275" s="15">
        <f t="shared" si="1247"/>
        <v>0.19391634980988592</v>
      </c>
      <c r="BR275" s="25">
        <f t="shared" si="1248"/>
        <v>0.96193554029460393</v>
      </c>
      <c r="BS275" s="7">
        <f t="shared" si="1249"/>
        <v>1040</v>
      </c>
      <c r="BT275" s="15">
        <f t="shared" si="1250"/>
        <v>0.1951219512195122</v>
      </c>
      <c r="BU275" s="25">
        <f t="shared" si="1251"/>
        <v>0.96791600993775551</v>
      </c>
      <c r="BV275" s="15">
        <f t="shared" si="1181"/>
        <v>0.19753086419753085</v>
      </c>
      <c r="BW275" s="15">
        <f t="shared" si="1182"/>
        <v>0.18857142857142858</v>
      </c>
      <c r="BX275" s="15">
        <f t="shared" si="1183"/>
        <v>0.19069767441860466</v>
      </c>
      <c r="BY275" s="15">
        <f t="shared" si="1184"/>
        <v>0.21749408983451538</v>
      </c>
      <c r="BZ275" s="15">
        <f t="shared" si="1185"/>
        <v>0.20670391061452514</v>
      </c>
      <c r="CA275" s="15">
        <f t="shared" si="1221"/>
        <v>0.19685039370078741</v>
      </c>
      <c r="CB275" s="15">
        <f t="shared" si="1186"/>
        <v>0.20555555555555555</v>
      </c>
      <c r="CC275" s="15">
        <f t="shared" si="1187"/>
        <v>0.16071428571428573</v>
      </c>
      <c r="CD275" s="15">
        <f t="shared" si="1188"/>
        <v>0.20218579234972678</v>
      </c>
      <c r="CE275" s="15">
        <f t="shared" si="1189"/>
        <v>0.19075144508670519</v>
      </c>
      <c r="CF275" s="15">
        <f t="shared" si="1190"/>
        <v>0.20987654320987653</v>
      </c>
      <c r="CG275" s="15">
        <f t="shared" si="1191"/>
        <v>0.21052631578947367</v>
      </c>
      <c r="CH275" s="15">
        <f t="shared" si="1222"/>
        <v>0.19488817891373802</v>
      </c>
      <c r="CI275" s="15">
        <f t="shared" si="1192"/>
        <v>0.21428571428571427</v>
      </c>
      <c r="CJ275" s="15">
        <f t="shared" si="1193"/>
        <v>0.1799163179916318</v>
      </c>
      <c r="CK275" s="15">
        <f t="shared" si="1194"/>
        <v>0.19665271966527198</v>
      </c>
      <c r="CL275" s="15">
        <f t="shared" si="1195"/>
        <v>0.21770334928229665</v>
      </c>
    </row>
    <row r="276" spans="1:90" x14ac:dyDescent="0.3">
      <c r="A276" s="3">
        <v>276</v>
      </c>
      <c r="B276" s="3" t="s">
        <v>110</v>
      </c>
      <c r="C276" s="28" t="s">
        <v>148</v>
      </c>
      <c r="D276" s="13">
        <v>41760</v>
      </c>
      <c r="E276" s="12"/>
      <c r="F276" s="7">
        <v>4610</v>
      </c>
      <c r="G276" s="15">
        <f t="shared" si="1223"/>
        <v>0.20357694855376463</v>
      </c>
      <c r="I276" s="17">
        <f t="shared" si="1146"/>
        <v>0.24267782426778242</v>
      </c>
      <c r="J276" s="17">
        <f t="shared" si="1147"/>
        <v>0.15748031496062992</v>
      </c>
      <c r="K276" s="8">
        <v>165</v>
      </c>
      <c r="L276" s="15">
        <f t="shared" si="1223"/>
        <v>0.20370370370370369</v>
      </c>
      <c r="M276" s="25">
        <f t="shared" si="1148"/>
        <v>1.0006226399935727</v>
      </c>
      <c r="N276" s="8">
        <v>155</v>
      </c>
      <c r="O276" s="15">
        <f t="shared" ref="O276" si="1284">N276/N$271</f>
        <v>0.17714285714285713</v>
      </c>
      <c r="P276" s="25">
        <f t="shared" si="1150"/>
        <v>0.87015184381778732</v>
      </c>
      <c r="Q276" s="8">
        <v>215</v>
      </c>
      <c r="R276" s="15">
        <f t="shared" ref="R276" si="1285">Q276/Q$271</f>
        <v>0.2</v>
      </c>
      <c r="S276" s="25">
        <f t="shared" si="1152"/>
        <v>0.98242950108459881</v>
      </c>
      <c r="T276" s="8">
        <v>385</v>
      </c>
      <c r="U276" s="15">
        <f t="shared" ref="U276" si="1286">T276/T$271</f>
        <v>0.18203309692671396</v>
      </c>
      <c r="V276" s="25">
        <f t="shared" si="1154"/>
        <v>0.89417342297297997</v>
      </c>
      <c r="W276" s="8">
        <v>200</v>
      </c>
      <c r="X276" s="15">
        <f t="shared" ref="X276" si="1287">W276/W$271</f>
        <v>0.22346368715083798</v>
      </c>
      <c r="Y276" s="25">
        <f t="shared" si="1156"/>
        <v>1.097686593390613</v>
      </c>
      <c r="Z276" s="8">
        <v>100</v>
      </c>
      <c r="AA276" s="15">
        <f t="shared" ref="AA276" si="1288">Z276/Z$271</f>
        <v>0.15748031496062992</v>
      </c>
      <c r="AB276" s="25">
        <f t="shared" si="1158"/>
        <v>0.7735665362870856</v>
      </c>
      <c r="AC276" s="8">
        <v>525</v>
      </c>
      <c r="AD276" s="15">
        <f t="shared" ref="AD276" si="1289">AC276/AC$271</f>
        <v>0.19444444444444445</v>
      </c>
      <c r="AE276" s="25">
        <f t="shared" si="1160"/>
        <v>0.95513979272113769</v>
      </c>
      <c r="AF276" s="8">
        <v>150</v>
      </c>
      <c r="AG276" s="15">
        <f t="shared" ref="AG276" si="1290">AF276/AF$271</f>
        <v>0.17857142857142858</v>
      </c>
      <c r="AH276" s="25">
        <f t="shared" si="1162"/>
        <v>0.8771691973969632</v>
      </c>
      <c r="AI276" s="8">
        <v>195</v>
      </c>
      <c r="AJ276" s="15">
        <f t="shared" ref="AJ276" si="1291">AI276/AI$271</f>
        <v>0.21311475409836064</v>
      </c>
      <c r="AK276" s="25">
        <f t="shared" si="1164"/>
        <v>1.0468511077130969</v>
      </c>
      <c r="AL276" s="8">
        <v>150</v>
      </c>
      <c r="AM276" s="15">
        <f t="shared" ref="AM276" si="1292">AL276/AL$271</f>
        <v>0.17341040462427745</v>
      </c>
      <c r="AN276" s="25">
        <f t="shared" si="1166"/>
        <v>0.85181748648953648</v>
      </c>
      <c r="AO276" s="8">
        <v>170</v>
      </c>
      <c r="AP276" s="15">
        <f t="shared" ref="AP276" si="1293">AO276/AO$271</f>
        <v>0.20987654320987653</v>
      </c>
      <c r="AQ276" s="25">
        <f t="shared" si="1168"/>
        <v>1.030944538175196</v>
      </c>
      <c r="AR276" s="8">
        <v>250</v>
      </c>
      <c r="AS276" s="15">
        <f t="shared" ref="AS276" si="1294">AR276/AR$271</f>
        <v>0.18796992481203006</v>
      </c>
      <c r="AT276" s="25">
        <f t="shared" si="1170"/>
        <v>0.92333599725996118</v>
      </c>
      <c r="AU276" s="8">
        <v>315</v>
      </c>
      <c r="AV276" s="15">
        <f t="shared" ref="AV276" si="1295">AU276/AU$271</f>
        <v>0.2012779552715655</v>
      </c>
      <c r="AW276" s="25">
        <f t="shared" si="1172"/>
        <v>0.9887070058838614</v>
      </c>
      <c r="AX276" s="8">
        <v>315</v>
      </c>
      <c r="AY276" s="15">
        <f t="shared" ref="AY276" si="1296">AX276/AX$271</f>
        <v>0.20454545454545456</v>
      </c>
      <c r="AZ276" s="25">
        <f t="shared" si="1174"/>
        <v>1.0047574442910669</v>
      </c>
      <c r="BA276" s="8">
        <v>290</v>
      </c>
      <c r="BB276" s="15">
        <f t="shared" ref="BB276" si="1297">BA276/BA$271</f>
        <v>0.24267782426778242</v>
      </c>
      <c r="BC276" s="25">
        <f t="shared" si="1176"/>
        <v>1.1920692690984671</v>
      </c>
      <c r="BD276" s="8">
        <v>550</v>
      </c>
      <c r="BE276" s="15">
        <f t="shared" ref="BE276" si="1298">BD276/BD$271</f>
        <v>0.23012552301255229</v>
      </c>
      <c r="BF276" s="25">
        <f t="shared" si="1178"/>
        <v>1.1304105138002705</v>
      </c>
      <c r="BG276" s="8">
        <v>480</v>
      </c>
      <c r="BH276" s="15">
        <f t="shared" ref="BH276" si="1299">BG276/BG$271</f>
        <v>0.22966507177033493</v>
      </c>
      <c r="BI276" s="25">
        <f t="shared" si="1180"/>
        <v>1.1281487093794436</v>
      </c>
      <c r="BJ276" s="7">
        <f t="shared" si="1240"/>
        <v>1065</v>
      </c>
      <c r="BK276" s="15">
        <f t="shared" si="1241"/>
        <v>0.19258589511754068</v>
      </c>
      <c r="BL276" s="25">
        <f t="shared" si="1242"/>
        <v>0.94601032428128173</v>
      </c>
      <c r="BM276" s="7">
        <f t="shared" si="1243"/>
        <v>1360</v>
      </c>
      <c r="BN276" s="15">
        <f t="shared" si="1244"/>
        <v>0.20842911877394635</v>
      </c>
      <c r="BO276" s="25">
        <f t="shared" si="1245"/>
        <v>1.0238345758429535</v>
      </c>
      <c r="BP276" s="7">
        <f t="shared" si="1246"/>
        <v>1160</v>
      </c>
      <c r="BQ276" s="15">
        <f t="shared" si="1247"/>
        <v>0.22053231939163498</v>
      </c>
      <c r="BR276" s="25">
        <f t="shared" si="1248"/>
        <v>1.0832872825647666</v>
      </c>
      <c r="BS276" s="7">
        <f t="shared" si="1249"/>
        <v>1025</v>
      </c>
      <c r="BT276" s="15">
        <f t="shared" si="1250"/>
        <v>0.19230769230769232</v>
      </c>
      <c r="BU276" s="25">
        <f t="shared" si="1251"/>
        <v>0.94464375104288345</v>
      </c>
      <c r="BV276" s="15">
        <f t="shared" si="1181"/>
        <v>0.20370370370370369</v>
      </c>
      <c r="BW276" s="15">
        <f t="shared" si="1182"/>
        <v>0.17714285714285713</v>
      </c>
      <c r="BX276" s="15">
        <f t="shared" si="1183"/>
        <v>0.2</v>
      </c>
      <c r="BY276" s="15">
        <f t="shared" si="1184"/>
        <v>0.18203309692671396</v>
      </c>
      <c r="BZ276" s="15">
        <f t="shared" si="1185"/>
        <v>0.22346368715083798</v>
      </c>
      <c r="CA276" s="15">
        <f t="shared" si="1221"/>
        <v>0.15748031496062992</v>
      </c>
      <c r="CB276" s="15">
        <f t="shared" si="1186"/>
        <v>0.19444444444444445</v>
      </c>
      <c r="CC276" s="15">
        <f t="shared" si="1187"/>
        <v>0.17857142857142858</v>
      </c>
      <c r="CD276" s="15">
        <f t="shared" si="1188"/>
        <v>0.21311475409836064</v>
      </c>
      <c r="CE276" s="15">
        <f t="shared" si="1189"/>
        <v>0.17341040462427745</v>
      </c>
      <c r="CF276" s="15">
        <f t="shared" si="1190"/>
        <v>0.20987654320987653</v>
      </c>
      <c r="CG276" s="15">
        <f t="shared" si="1191"/>
        <v>0.18796992481203006</v>
      </c>
      <c r="CH276" s="15">
        <f t="shared" si="1222"/>
        <v>0.2012779552715655</v>
      </c>
      <c r="CI276" s="15">
        <f t="shared" si="1192"/>
        <v>0.20454545454545456</v>
      </c>
      <c r="CJ276" s="15">
        <f t="shared" si="1193"/>
        <v>0.24267782426778242</v>
      </c>
      <c r="CK276" s="15">
        <f t="shared" si="1194"/>
        <v>0.23012552301255229</v>
      </c>
      <c r="CL276" s="15">
        <f t="shared" si="1195"/>
        <v>0.22966507177033493</v>
      </c>
    </row>
    <row r="277" spans="1:90" x14ac:dyDescent="0.3">
      <c r="A277" s="3">
        <v>277</v>
      </c>
      <c r="B277" s="3" t="s">
        <v>111</v>
      </c>
      <c r="C277" s="28" t="s">
        <v>148</v>
      </c>
      <c r="D277" s="13">
        <v>41760</v>
      </c>
      <c r="E277" s="12"/>
      <c r="F277" s="7">
        <v>3270</v>
      </c>
      <c r="G277" s="15">
        <f t="shared" si="1223"/>
        <v>0.14440273791123867</v>
      </c>
      <c r="I277" s="17">
        <f t="shared" si="1146"/>
        <v>0.20670391061452514</v>
      </c>
      <c r="J277" s="17">
        <f t="shared" si="1147"/>
        <v>0.10223642172523961</v>
      </c>
      <c r="K277" s="8">
        <v>105</v>
      </c>
      <c r="L277" s="15">
        <f t="shared" si="1223"/>
        <v>0.12962962962962962</v>
      </c>
      <c r="M277" s="25">
        <f t="shared" si="1148"/>
        <v>0.89769509570732819</v>
      </c>
      <c r="N277" s="8">
        <v>105</v>
      </c>
      <c r="O277" s="15">
        <f t="shared" ref="O277" si="1300">N277/N$271</f>
        <v>0.12</v>
      </c>
      <c r="P277" s="25">
        <f t="shared" si="1150"/>
        <v>0.83100917431192667</v>
      </c>
      <c r="Q277" s="8">
        <v>140</v>
      </c>
      <c r="R277" s="15">
        <f t="shared" ref="R277" si="1301">Q277/Q$271</f>
        <v>0.13023255813953488</v>
      </c>
      <c r="S277" s="25">
        <f t="shared" si="1152"/>
        <v>0.90187042173387388</v>
      </c>
      <c r="T277" s="8">
        <v>305</v>
      </c>
      <c r="U277" s="15">
        <f t="shared" ref="U277" si="1302">T277/T$271</f>
        <v>0.14420803782505912</v>
      </c>
      <c r="V277" s="25">
        <f t="shared" si="1154"/>
        <v>0.99865168701787888</v>
      </c>
      <c r="W277" s="8">
        <v>185</v>
      </c>
      <c r="X277" s="15">
        <f t="shared" ref="X277" si="1303">W277/W$271</f>
        <v>0.20670391061452514</v>
      </c>
      <c r="Y277" s="25">
        <f t="shared" si="1156"/>
        <v>1.431440384056857</v>
      </c>
      <c r="Z277" s="8">
        <v>125</v>
      </c>
      <c r="AA277" s="15">
        <f t="shared" ref="AA277" si="1304">Z277/Z$271</f>
        <v>0.19685039370078741</v>
      </c>
      <c r="AB277" s="25">
        <f t="shared" si="1158"/>
        <v>1.363204026102242</v>
      </c>
      <c r="AC277" s="8">
        <v>305</v>
      </c>
      <c r="AD277" s="15">
        <f t="shared" ref="AD277" si="1305">AC277/AC$271</f>
        <v>0.11296296296296296</v>
      </c>
      <c r="AE277" s="25">
        <f t="shared" si="1160"/>
        <v>0.78227715483067173</v>
      </c>
      <c r="AF277" s="8">
        <v>125</v>
      </c>
      <c r="AG277" s="15">
        <f t="shared" ref="AG277" si="1306">AF277/AF$271</f>
        <v>0.14880952380952381</v>
      </c>
      <c r="AH277" s="25">
        <f t="shared" si="1162"/>
        <v>1.0305173292558614</v>
      </c>
      <c r="AI277" s="8">
        <v>125</v>
      </c>
      <c r="AJ277" s="15">
        <f t="shared" ref="AJ277" si="1307">AI277/AI$271</f>
        <v>0.13661202185792351</v>
      </c>
      <c r="AK277" s="25">
        <f t="shared" si="1164"/>
        <v>0.94604869571029915</v>
      </c>
      <c r="AL277" s="8">
        <v>125</v>
      </c>
      <c r="AM277" s="15">
        <f t="shared" ref="AM277" si="1308">AL277/AL$271</f>
        <v>0.14450867052023122</v>
      </c>
      <c r="AN277" s="25">
        <f t="shared" si="1166"/>
        <v>1.0007335914160969</v>
      </c>
      <c r="AO277" s="8">
        <v>90</v>
      </c>
      <c r="AP277" s="15">
        <f t="shared" ref="AP277" si="1309">AO277/AO$271</f>
        <v>0.1111111111111111</v>
      </c>
      <c r="AQ277" s="25">
        <f t="shared" si="1168"/>
        <v>0.76945293917770985</v>
      </c>
      <c r="AR277" s="8">
        <v>195</v>
      </c>
      <c r="AS277" s="15">
        <f t="shared" ref="AS277" si="1310">AR277/AR$271</f>
        <v>0.14661654135338345</v>
      </c>
      <c r="AT277" s="25">
        <f t="shared" si="1170"/>
        <v>1.0153307580878803</v>
      </c>
      <c r="AU277" s="8">
        <v>160</v>
      </c>
      <c r="AV277" s="15">
        <f t="shared" ref="AV277" si="1311">AU277/AU$271</f>
        <v>0.10223642172523961</v>
      </c>
      <c r="AW277" s="25">
        <f t="shared" si="1172"/>
        <v>0.70799503668747743</v>
      </c>
      <c r="AX277" s="8">
        <v>300</v>
      </c>
      <c r="AY277" s="15">
        <f t="shared" ref="AY277" si="1312">AX277/AX$271</f>
        <v>0.19480519480519481</v>
      </c>
      <c r="AZ277" s="25">
        <f t="shared" si="1174"/>
        <v>1.3490408673894914</v>
      </c>
      <c r="BA277" s="8">
        <v>165</v>
      </c>
      <c r="BB277" s="15">
        <f t="shared" ref="BB277" si="1313">BA277/BA$271</f>
        <v>0.13807531380753138</v>
      </c>
      <c r="BC277" s="25">
        <f t="shared" si="1176"/>
        <v>0.95618210433380679</v>
      </c>
      <c r="BD277" s="8">
        <v>390</v>
      </c>
      <c r="BE277" s="15">
        <f t="shared" ref="BE277" si="1314">BD277/BD$271</f>
        <v>0.16317991631799164</v>
      </c>
      <c r="BF277" s="25">
        <f t="shared" si="1178"/>
        <v>1.1300333960308626</v>
      </c>
      <c r="BG277" s="8">
        <v>325</v>
      </c>
      <c r="BH277" s="15">
        <f t="shared" ref="BH277" si="1315">BG277/BG$271</f>
        <v>0.15550239234449761</v>
      </c>
      <c r="BI277" s="25">
        <f t="shared" si="1180"/>
        <v>1.076865955547752</v>
      </c>
      <c r="BJ277" s="7">
        <f t="shared" si="1240"/>
        <v>860</v>
      </c>
      <c r="BK277" s="15">
        <f t="shared" si="1241"/>
        <v>0.15551537070524413</v>
      </c>
      <c r="BL277" s="25">
        <f t="shared" si="1242"/>
        <v>1.0769558316881509</v>
      </c>
      <c r="BM277" s="7">
        <f t="shared" si="1243"/>
        <v>980</v>
      </c>
      <c r="BN277" s="15">
        <f t="shared" si="1244"/>
        <v>0.15019157088122606</v>
      </c>
      <c r="BO277" s="25">
        <f t="shared" si="1245"/>
        <v>1.0400881108884907</v>
      </c>
      <c r="BP277" s="7">
        <f t="shared" si="1246"/>
        <v>770</v>
      </c>
      <c r="BQ277" s="15">
        <f t="shared" si="1247"/>
        <v>0.14638783269961977</v>
      </c>
      <c r="BR277" s="25">
        <f t="shared" si="1248"/>
        <v>1.0137469331751958</v>
      </c>
      <c r="BS277" s="7">
        <f t="shared" si="1249"/>
        <v>660</v>
      </c>
      <c r="BT277" s="15">
        <f t="shared" si="1250"/>
        <v>0.12382739212007504</v>
      </c>
      <c r="BU277" s="25">
        <f t="shared" si="1251"/>
        <v>0.85751415735752279</v>
      </c>
      <c r="BV277" s="15">
        <f t="shared" si="1181"/>
        <v>0.12962962962962962</v>
      </c>
      <c r="BW277" s="15">
        <f t="shared" si="1182"/>
        <v>0.12</v>
      </c>
      <c r="BX277" s="15">
        <f t="shared" si="1183"/>
        <v>0.13023255813953488</v>
      </c>
      <c r="BY277" s="15">
        <f t="shared" si="1184"/>
        <v>0.14420803782505912</v>
      </c>
      <c r="BZ277" s="15">
        <f t="shared" si="1185"/>
        <v>0.20670391061452514</v>
      </c>
      <c r="CA277" s="15">
        <f t="shared" si="1221"/>
        <v>0.19685039370078741</v>
      </c>
      <c r="CB277" s="15">
        <f t="shared" si="1186"/>
        <v>0.11296296296296296</v>
      </c>
      <c r="CC277" s="15">
        <f t="shared" si="1187"/>
        <v>0.14880952380952381</v>
      </c>
      <c r="CD277" s="15">
        <f t="shared" si="1188"/>
        <v>0.13661202185792351</v>
      </c>
      <c r="CE277" s="15">
        <f t="shared" si="1189"/>
        <v>0.14450867052023122</v>
      </c>
      <c r="CF277" s="15">
        <f t="shared" si="1190"/>
        <v>0.1111111111111111</v>
      </c>
      <c r="CG277" s="15">
        <f t="shared" si="1191"/>
        <v>0.14661654135338345</v>
      </c>
      <c r="CH277" s="15">
        <f t="shared" si="1222"/>
        <v>0.10223642172523961</v>
      </c>
      <c r="CI277" s="15">
        <f t="shared" si="1192"/>
        <v>0.19480519480519481</v>
      </c>
      <c r="CJ277" s="15">
        <f t="shared" si="1193"/>
        <v>0.13807531380753138</v>
      </c>
      <c r="CK277" s="15">
        <f t="shared" si="1194"/>
        <v>0.16317991631799164</v>
      </c>
      <c r="CL277" s="15">
        <f t="shared" si="1195"/>
        <v>0.15550239234449761</v>
      </c>
    </row>
    <row r="278" spans="1:90" x14ac:dyDescent="0.3">
      <c r="A278" s="3">
        <v>278</v>
      </c>
      <c r="B278" s="3" t="s">
        <v>105</v>
      </c>
      <c r="C278" s="28" t="s">
        <v>148</v>
      </c>
      <c r="D278" s="13">
        <v>41760</v>
      </c>
      <c r="E278" s="12"/>
      <c r="F278" s="7">
        <v>11645</v>
      </c>
      <c r="G278" s="15">
        <f t="shared" si="1223"/>
        <v>0.51424155442702579</v>
      </c>
      <c r="I278" s="17">
        <f t="shared" si="1146"/>
        <v>0.61728395061728392</v>
      </c>
      <c r="J278" s="17">
        <f t="shared" si="1147"/>
        <v>0.44692737430167595</v>
      </c>
      <c r="K278" s="8">
        <v>425</v>
      </c>
      <c r="L278" s="15">
        <f t="shared" si="1223"/>
        <v>0.52469135802469136</v>
      </c>
      <c r="M278" s="25">
        <f t="shared" si="1148"/>
        <v>1.0203208074254304</v>
      </c>
      <c r="N278" s="8">
        <v>450</v>
      </c>
      <c r="O278" s="15">
        <f t="shared" ref="O278" si="1316">N278/N$271</f>
        <v>0.51428571428571423</v>
      </c>
      <c r="P278" s="25">
        <f t="shared" si="1150"/>
        <v>1.0000858737655647</v>
      </c>
      <c r="Q278" s="8">
        <v>500</v>
      </c>
      <c r="R278" s="15">
        <f t="shared" ref="R278" si="1317">Q278/Q$271</f>
        <v>0.46511627906976744</v>
      </c>
      <c r="S278" s="25">
        <f t="shared" si="1152"/>
        <v>0.90447042847014891</v>
      </c>
      <c r="T278" s="8">
        <v>1050</v>
      </c>
      <c r="U278" s="15">
        <f t="shared" ref="U278" si="1318">T278/T$271</f>
        <v>0.49645390070921985</v>
      </c>
      <c r="V278" s="25">
        <f t="shared" si="1154"/>
        <v>0.96540992542381143</v>
      </c>
      <c r="W278" s="8">
        <v>400</v>
      </c>
      <c r="X278" s="15">
        <f t="shared" ref="X278" si="1319">W278/W$271</f>
        <v>0.44692737430167595</v>
      </c>
      <c r="Y278" s="25">
        <f t="shared" si="1156"/>
        <v>0.86910007651880228</v>
      </c>
      <c r="Z278" s="8">
        <v>300</v>
      </c>
      <c r="AA278" s="15">
        <f t="shared" ref="AA278" si="1320">Z278/Z$271</f>
        <v>0.47244094488188976</v>
      </c>
      <c r="AB278" s="25">
        <f t="shared" si="1158"/>
        <v>0.91871405726495448</v>
      </c>
      <c r="AC278" s="8">
        <v>1445</v>
      </c>
      <c r="AD278" s="15">
        <f t="shared" ref="AD278" si="1321">AC278/AC$271</f>
        <v>0.53518518518518521</v>
      </c>
      <c r="AE278" s="25">
        <f t="shared" si="1160"/>
        <v>1.0407272235739391</v>
      </c>
      <c r="AF278" s="8">
        <v>395</v>
      </c>
      <c r="AG278" s="15">
        <f t="shared" ref="AG278" si="1322">AF278/AF$271</f>
        <v>0.47023809523809523</v>
      </c>
      <c r="AH278" s="25">
        <f t="shared" si="1162"/>
        <v>0.91443037068842137</v>
      </c>
      <c r="AI278" s="8">
        <v>460</v>
      </c>
      <c r="AJ278" s="15">
        <f t="shared" ref="AJ278" si="1323">AI278/AI$271</f>
        <v>0.50273224043715847</v>
      </c>
      <c r="AK278" s="25">
        <f t="shared" si="1164"/>
        <v>0.97761885656500258</v>
      </c>
      <c r="AL278" s="8">
        <v>505</v>
      </c>
      <c r="AM278" s="15">
        <f t="shared" ref="AM278" si="1324">AL278/AL$271</f>
        <v>0.58381502890173409</v>
      </c>
      <c r="AN278" s="25">
        <f t="shared" si="1166"/>
        <v>1.1352933730768373</v>
      </c>
      <c r="AO278" s="8">
        <v>500</v>
      </c>
      <c r="AP278" s="15">
        <f t="shared" ref="AP278" si="1325">AO278/AO$271</f>
        <v>0.61728395061728392</v>
      </c>
      <c r="AQ278" s="25">
        <f t="shared" si="1168"/>
        <v>1.2003774205005062</v>
      </c>
      <c r="AR278" s="8">
        <v>740</v>
      </c>
      <c r="AS278" s="15">
        <f t="shared" ref="AS278" si="1326">AR278/AR$271</f>
        <v>0.55639097744360899</v>
      </c>
      <c r="AT278" s="25">
        <f t="shared" si="1170"/>
        <v>1.081964249395494</v>
      </c>
      <c r="AU278" s="8">
        <v>840</v>
      </c>
      <c r="AV278" s="15">
        <f t="shared" ref="AV278" si="1327">AU278/AU$271</f>
        <v>0.53674121405750796</v>
      </c>
      <c r="AW278" s="25">
        <f t="shared" si="1172"/>
        <v>1.0437530950907916</v>
      </c>
      <c r="AX278" s="8">
        <v>770</v>
      </c>
      <c r="AY278" s="15">
        <f t="shared" ref="AY278" si="1328">AX278/AX$271</f>
        <v>0.5</v>
      </c>
      <c r="AZ278" s="25">
        <f t="shared" si="1174"/>
        <v>0.97230571060541016</v>
      </c>
      <c r="BA278" s="8">
        <v>655</v>
      </c>
      <c r="BB278" s="15">
        <f t="shared" ref="BB278" si="1329">BA278/BA$271</f>
        <v>0.54811715481171552</v>
      </c>
      <c r="BC278" s="25">
        <f t="shared" si="1176"/>
        <v>1.0658748794084414</v>
      </c>
      <c r="BD278" s="8">
        <v>1175</v>
      </c>
      <c r="BE278" s="15">
        <f t="shared" ref="BE278" si="1330">BD278/BD$271</f>
        <v>0.49163179916317989</v>
      </c>
      <c r="BF278" s="25">
        <f t="shared" si="1178"/>
        <v>0.9560328116831438</v>
      </c>
      <c r="BG278" s="8">
        <v>1035</v>
      </c>
      <c r="BH278" s="15">
        <f t="shared" ref="BH278" si="1331">BG278/BG$271</f>
        <v>0.49521531100478466</v>
      </c>
      <c r="BI278" s="25">
        <f t="shared" si="1180"/>
        <v>0.9630013497383727</v>
      </c>
      <c r="BJ278" s="7">
        <f t="shared" si="1240"/>
        <v>2675</v>
      </c>
      <c r="BK278" s="15">
        <f t="shared" si="1241"/>
        <v>0.48372513562386982</v>
      </c>
      <c r="BL278" s="25">
        <f t="shared" si="1242"/>
        <v>0.94065742346093029</v>
      </c>
      <c r="BM278" s="7">
        <f t="shared" si="1243"/>
        <v>3385</v>
      </c>
      <c r="BN278" s="15">
        <f t="shared" si="1244"/>
        <v>0.51877394636015328</v>
      </c>
      <c r="BO278" s="25">
        <f t="shared" si="1245"/>
        <v>1.0088137411185636</v>
      </c>
      <c r="BP278" s="7">
        <f t="shared" si="1246"/>
        <v>2835</v>
      </c>
      <c r="BQ278" s="15">
        <f t="shared" si="1247"/>
        <v>0.53897338403041828</v>
      </c>
      <c r="BR278" s="25">
        <f t="shared" si="1248"/>
        <v>1.0480937983141969</v>
      </c>
      <c r="BS278" s="7">
        <f t="shared" si="1249"/>
        <v>2750</v>
      </c>
      <c r="BT278" s="15">
        <f t="shared" si="1250"/>
        <v>0.51594746716697937</v>
      </c>
      <c r="BU278" s="25">
        <f t="shared" si="1251"/>
        <v>1.0033173373977027</v>
      </c>
      <c r="BV278" s="15">
        <f t="shared" si="1181"/>
        <v>0.52469135802469136</v>
      </c>
      <c r="BW278" s="15">
        <f t="shared" si="1182"/>
        <v>0.51428571428571423</v>
      </c>
      <c r="BX278" s="15">
        <f t="shared" si="1183"/>
        <v>0.46511627906976744</v>
      </c>
      <c r="BY278" s="15">
        <f t="shared" si="1184"/>
        <v>0.49645390070921985</v>
      </c>
      <c r="BZ278" s="15">
        <f t="shared" si="1185"/>
        <v>0.44692737430167595</v>
      </c>
      <c r="CA278" s="15">
        <f t="shared" si="1221"/>
        <v>0.47244094488188976</v>
      </c>
      <c r="CB278" s="15">
        <f t="shared" si="1186"/>
        <v>0.53518518518518521</v>
      </c>
      <c r="CC278" s="15">
        <f t="shared" si="1187"/>
        <v>0.47023809523809523</v>
      </c>
      <c r="CD278" s="15">
        <f t="shared" si="1188"/>
        <v>0.50273224043715847</v>
      </c>
      <c r="CE278" s="15">
        <f t="shared" si="1189"/>
        <v>0.58381502890173409</v>
      </c>
      <c r="CF278" s="15">
        <f t="shared" si="1190"/>
        <v>0.61728395061728392</v>
      </c>
      <c r="CG278" s="15">
        <f t="shared" si="1191"/>
        <v>0.55639097744360899</v>
      </c>
      <c r="CH278" s="15">
        <f t="shared" si="1222"/>
        <v>0.53674121405750796</v>
      </c>
      <c r="CI278" s="15">
        <f t="shared" si="1192"/>
        <v>0.5</v>
      </c>
      <c r="CJ278" s="15">
        <f t="shared" si="1193"/>
        <v>0.54811715481171552</v>
      </c>
      <c r="CK278" s="15">
        <f t="shared" si="1194"/>
        <v>0.49163179916317989</v>
      </c>
      <c r="CL278" s="15">
        <f t="shared" si="1195"/>
        <v>0.49521531100478466</v>
      </c>
    </row>
    <row r="279" spans="1:90" x14ac:dyDescent="0.3">
      <c r="A279" s="3">
        <v>279</v>
      </c>
      <c r="B279" s="3" t="s">
        <v>106</v>
      </c>
      <c r="C279" s="28" t="s">
        <v>148</v>
      </c>
      <c r="D279" s="13">
        <v>41760</v>
      </c>
      <c r="E279" s="12"/>
      <c r="F279" s="7">
        <v>11000</v>
      </c>
      <c r="G279" s="15">
        <f t="shared" si="1223"/>
        <v>0.48575844557297415</v>
      </c>
      <c r="I279" s="17">
        <f t="shared" si="1146"/>
        <v>0.55307262569832405</v>
      </c>
      <c r="J279" s="17">
        <f t="shared" si="1147"/>
        <v>0.38271604938271603</v>
      </c>
      <c r="K279" s="8">
        <v>385</v>
      </c>
      <c r="L279" s="15">
        <f t="shared" si="1223"/>
        <v>0.47530864197530864</v>
      </c>
      <c r="M279" s="25">
        <f t="shared" si="1148"/>
        <v>0.97848765432098772</v>
      </c>
      <c r="N279" s="8">
        <v>425</v>
      </c>
      <c r="O279" s="15">
        <f t="shared" ref="O279" si="1332">N279/N$271</f>
        <v>0.48571428571428571</v>
      </c>
      <c r="P279" s="25">
        <f t="shared" si="1150"/>
        <v>0.99990909090909097</v>
      </c>
      <c r="Q279" s="8">
        <v>575</v>
      </c>
      <c r="R279" s="15">
        <f t="shared" ref="R279" si="1333">Q279/Q$271</f>
        <v>0.53488372093023251</v>
      </c>
      <c r="S279" s="25">
        <f t="shared" si="1152"/>
        <v>1.1011310782241015</v>
      </c>
      <c r="T279" s="8">
        <v>1065</v>
      </c>
      <c r="U279" s="15">
        <f t="shared" ref="U279" si="1334">T279/T$271</f>
        <v>0.50354609929078009</v>
      </c>
      <c r="V279" s="25">
        <f t="shared" si="1154"/>
        <v>1.0366183107672469</v>
      </c>
      <c r="W279" s="8">
        <v>495</v>
      </c>
      <c r="X279" s="15">
        <f t="shared" ref="X279" si="1335">W279/W$271</f>
        <v>0.55307262569832405</v>
      </c>
      <c r="Y279" s="25">
        <f t="shared" si="1156"/>
        <v>1.1385754189944135</v>
      </c>
      <c r="Z279" s="8">
        <v>335</v>
      </c>
      <c r="AA279" s="15">
        <f t="shared" ref="AA279" si="1336">Z279/Z$271</f>
        <v>0.52755905511811019</v>
      </c>
      <c r="AB279" s="25">
        <f t="shared" si="1158"/>
        <v>1.0860522548317824</v>
      </c>
      <c r="AC279" s="8">
        <v>1255</v>
      </c>
      <c r="AD279" s="15">
        <f t="shared" ref="AD279" si="1337">AC279/AC$271</f>
        <v>0.46481481481481479</v>
      </c>
      <c r="AE279" s="25">
        <f t="shared" si="1160"/>
        <v>0.95688468013468009</v>
      </c>
      <c r="AF279" s="8">
        <v>445</v>
      </c>
      <c r="AG279" s="15">
        <f t="shared" ref="AG279" si="1338">AF279/AF$271</f>
        <v>0.52976190476190477</v>
      </c>
      <c r="AH279" s="25">
        <f t="shared" si="1162"/>
        <v>1.0905871212121212</v>
      </c>
      <c r="AI279" s="8">
        <v>455</v>
      </c>
      <c r="AJ279" s="15">
        <f t="shared" ref="AJ279" si="1339">AI279/AI$271</f>
        <v>0.49726775956284153</v>
      </c>
      <c r="AK279" s="25">
        <f t="shared" si="1164"/>
        <v>1.0236934923000498</v>
      </c>
      <c r="AL279" s="8">
        <v>360</v>
      </c>
      <c r="AM279" s="15">
        <f t="shared" ref="AM279" si="1340">AL279/AL$271</f>
        <v>0.41618497109826591</v>
      </c>
      <c r="AN279" s="25">
        <f t="shared" si="1166"/>
        <v>0.85677351550183922</v>
      </c>
      <c r="AO279" s="8">
        <v>310</v>
      </c>
      <c r="AP279" s="15">
        <f t="shared" ref="AP279" si="1341">AO279/AO$271</f>
        <v>0.38271604938271603</v>
      </c>
      <c r="AQ279" s="25">
        <f t="shared" si="1168"/>
        <v>0.78787317620650954</v>
      </c>
      <c r="AR279" s="8">
        <v>590</v>
      </c>
      <c r="AS279" s="15">
        <f t="shared" ref="AS279" si="1342">AR279/AR$271</f>
        <v>0.44360902255639095</v>
      </c>
      <c r="AT279" s="25">
        <f t="shared" si="1170"/>
        <v>0.91322966507177028</v>
      </c>
      <c r="AU279" s="8">
        <v>725</v>
      </c>
      <c r="AV279" s="15">
        <f t="shared" ref="AV279" si="1343">AU279/AU$271</f>
        <v>0.46325878594249204</v>
      </c>
      <c r="AW279" s="25">
        <f t="shared" si="1172"/>
        <v>0.95368138251524837</v>
      </c>
      <c r="AX279" s="8">
        <v>770</v>
      </c>
      <c r="AY279" s="15">
        <f t="shared" ref="AY279" si="1344">AX279/AX$271</f>
        <v>0.5</v>
      </c>
      <c r="AZ279" s="25">
        <f t="shared" si="1174"/>
        <v>1.0293181818181818</v>
      </c>
      <c r="BA279" s="8">
        <v>540</v>
      </c>
      <c r="BB279" s="15">
        <f t="shared" ref="BB279" si="1345">BA279/BA$271</f>
        <v>0.45188284518828453</v>
      </c>
      <c r="BC279" s="25">
        <f t="shared" si="1176"/>
        <v>0.930262457208064</v>
      </c>
      <c r="BD279" s="8">
        <v>1215</v>
      </c>
      <c r="BE279" s="15">
        <f t="shared" ref="BE279" si="1346">BD279/BD$271</f>
        <v>0.50836820083682011</v>
      </c>
      <c r="BF279" s="25">
        <f t="shared" si="1178"/>
        <v>1.046545264359072</v>
      </c>
      <c r="BG279" s="8">
        <v>1055</v>
      </c>
      <c r="BH279" s="15">
        <f t="shared" ref="BH279" si="1347">BG279/BG$271</f>
        <v>0.50478468899521534</v>
      </c>
      <c r="BI279" s="25">
        <f t="shared" si="1180"/>
        <v>1.0391681165724229</v>
      </c>
      <c r="BJ279" s="7">
        <f t="shared" si="1240"/>
        <v>2855</v>
      </c>
      <c r="BK279" s="15">
        <f t="shared" si="1241"/>
        <v>0.51627486437613024</v>
      </c>
      <c r="BL279" s="25">
        <f t="shared" si="1242"/>
        <v>1.0628222094361337</v>
      </c>
      <c r="BM279" s="7">
        <f t="shared" si="1243"/>
        <v>3140</v>
      </c>
      <c r="BN279" s="15">
        <f t="shared" si="1244"/>
        <v>0.48122605363984672</v>
      </c>
      <c r="BO279" s="25">
        <f t="shared" si="1245"/>
        <v>0.99066945315221178</v>
      </c>
      <c r="BP279" s="7">
        <f t="shared" si="1246"/>
        <v>2425</v>
      </c>
      <c r="BQ279" s="15">
        <f t="shared" si="1247"/>
        <v>0.46102661596958178</v>
      </c>
      <c r="BR279" s="25">
        <f t="shared" si="1248"/>
        <v>0.94908615623919812</v>
      </c>
      <c r="BS279" s="7">
        <f t="shared" si="1249"/>
        <v>2580</v>
      </c>
      <c r="BT279" s="15">
        <f t="shared" si="1250"/>
        <v>0.48405253283302063</v>
      </c>
      <c r="BU279" s="25">
        <f t="shared" si="1251"/>
        <v>0.99648814600034119</v>
      </c>
      <c r="BV279" s="15">
        <f t="shared" si="1181"/>
        <v>0.47530864197530864</v>
      </c>
      <c r="BW279" s="15">
        <f t="shared" si="1182"/>
        <v>0.48571428571428571</v>
      </c>
      <c r="BX279" s="15">
        <f t="shared" si="1183"/>
        <v>0.53488372093023251</v>
      </c>
      <c r="BY279" s="15">
        <f t="shared" si="1184"/>
        <v>0.50354609929078009</v>
      </c>
      <c r="BZ279" s="15">
        <f t="shared" si="1185"/>
        <v>0.55307262569832405</v>
      </c>
      <c r="CA279" s="15">
        <f t="shared" si="1221"/>
        <v>0.52755905511811019</v>
      </c>
      <c r="CB279" s="15">
        <f t="shared" si="1186"/>
        <v>0.46481481481481479</v>
      </c>
      <c r="CC279" s="15">
        <f t="shared" si="1187"/>
        <v>0.52976190476190477</v>
      </c>
      <c r="CD279" s="15">
        <f t="shared" si="1188"/>
        <v>0.49726775956284153</v>
      </c>
      <c r="CE279" s="15">
        <f t="shared" si="1189"/>
        <v>0.41618497109826591</v>
      </c>
      <c r="CF279" s="15">
        <f t="shared" si="1190"/>
        <v>0.38271604938271603</v>
      </c>
      <c r="CG279" s="15">
        <f t="shared" si="1191"/>
        <v>0.44360902255639095</v>
      </c>
      <c r="CH279" s="15">
        <f t="shared" si="1222"/>
        <v>0.46325878594249204</v>
      </c>
      <c r="CI279" s="15">
        <f t="shared" si="1192"/>
        <v>0.5</v>
      </c>
      <c r="CJ279" s="15">
        <f t="shared" si="1193"/>
        <v>0.45188284518828453</v>
      </c>
      <c r="CK279" s="15">
        <f t="shared" si="1194"/>
        <v>0.50836820083682011</v>
      </c>
      <c r="CL279" s="15">
        <f t="shared" si="1195"/>
        <v>0.50478468899521534</v>
      </c>
    </row>
    <row r="280" spans="1:90" x14ac:dyDescent="0.3">
      <c r="A280" s="3">
        <v>280</v>
      </c>
      <c r="B280" s="3" t="s">
        <v>112</v>
      </c>
      <c r="C280" s="28" t="s">
        <v>148</v>
      </c>
      <c r="D280" s="13">
        <v>41760</v>
      </c>
      <c r="E280" s="12"/>
      <c r="F280" s="7">
        <v>515</v>
      </c>
      <c r="G280" s="15">
        <f t="shared" si="1223"/>
        <v>2.2742327224552883E-2</v>
      </c>
      <c r="I280" s="17">
        <f t="shared" si="1146"/>
        <v>4.4692737430167599E-2</v>
      </c>
      <c r="J280" s="17">
        <f t="shared" si="1147"/>
        <v>6.1728395061728392E-3</v>
      </c>
      <c r="K280" s="8">
        <v>30</v>
      </c>
      <c r="L280" s="15">
        <f t="shared" si="1223"/>
        <v>3.7037037037037035E-2</v>
      </c>
      <c r="M280" s="25">
        <f t="shared" si="1148"/>
        <v>1.6285508809780653</v>
      </c>
      <c r="N280" s="8">
        <v>35</v>
      </c>
      <c r="O280" s="15">
        <f t="shared" ref="O280" si="1348">N280/N$271</f>
        <v>0.04</v>
      </c>
      <c r="P280" s="25">
        <f t="shared" si="1150"/>
        <v>1.7588349514563106</v>
      </c>
      <c r="Q280" s="8">
        <v>20</v>
      </c>
      <c r="R280" s="15">
        <f t="shared" ref="R280" si="1349">Q280/Q$271</f>
        <v>1.8604651162790697E-2</v>
      </c>
      <c r="S280" s="25">
        <f t="shared" si="1152"/>
        <v>0.81806276811921419</v>
      </c>
      <c r="T280" s="8">
        <v>80</v>
      </c>
      <c r="U280" s="15">
        <f t="shared" ref="U280" si="1350">T280/T$271</f>
        <v>3.7825059101654845E-2</v>
      </c>
      <c r="V280" s="25">
        <f t="shared" si="1154"/>
        <v>1.6632008997222794</v>
      </c>
      <c r="W280" s="8">
        <v>40</v>
      </c>
      <c r="X280" s="15">
        <f t="shared" ref="X280" si="1351">W280/W$271</f>
        <v>4.4692737430167599E-2</v>
      </c>
      <c r="Y280" s="25">
        <f t="shared" si="1156"/>
        <v>1.9651787167109616</v>
      </c>
      <c r="Z280" s="8">
        <v>15</v>
      </c>
      <c r="AA280" s="15">
        <f t="shared" ref="AA280" si="1352">Z280/Z$271</f>
        <v>2.3622047244094488E-2</v>
      </c>
      <c r="AB280" s="25">
        <f t="shared" si="1158"/>
        <v>1.03868205794664</v>
      </c>
      <c r="AC280" s="8">
        <v>30</v>
      </c>
      <c r="AD280" s="15">
        <f t="shared" ref="AD280" si="1353">AC280/AC$271</f>
        <v>1.1111111111111112E-2</v>
      </c>
      <c r="AE280" s="25">
        <f t="shared" si="1160"/>
        <v>0.48856526429341962</v>
      </c>
      <c r="AF280" s="8">
        <v>20</v>
      </c>
      <c r="AG280" s="15">
        <f t="shared" ref="AG280" si="1354">AF280/AF$271</f>
        <v>2.3809523809523808E-2</v>
      </c>
      <c r="AH280" s="25">
        <f t="shared" si="1162"/>
        <v>1.0469255663430419</v>
      </c>
      <c r="AI280" s="8">
        <v>20</v>
      </c>
      <c r="AJ280" s="15">
        <f t="shared" ref="AJ280" si="1355">AI280/AI$271</f>
        <v>2.185792349726776E-2</v>
      </c>
      <c r="AK280" s="25">
        <f t="shared" si="1164"/>
        <v>0.96111199533131719</v>
      </c>
      <c r="AL280" s="8">
        <v>10</v>
      </c>
      <c r="AM280" s="15">
        <f t="shared" ref="AM280" si="1356">AL280/AL$271</f>
        <v>1.1560693641618497E-2</v>
      </c>
      <c r="AN280" s="25">
        <f t="shared" si="1166"/>
        <v>0.50833380099893366</v>
      </c>
      <c r="AO280" s="8">
        <v>5</v>
      </c>
      <c r="AP280" s="15">
        <f t="shared" ref="AP280" si="1357">AO280/AO$271</f>
        <v>6.1728395061728392E-3</v>
      </c>
      <c r="AQ280" s="25">
        <f t="shared" si="1168"/>
        <v>0.27142514682967755</v>
      </c>
      <c r="AR280" s="8">
        <v>25</v>
      </c>
      <c r="AS280" s="15">
        <f t="shared" ref="AS280" si="1358">AR280/AR$271</f>
        <v>1.8796992481203006E-2</v>
      </c>
      <c r="AT280" s="25">
        <f t="shared" si="1170"/>
        <v>0.82652018395503313</v>
      </c>
      <c r="AU280" s="8">
        <v>55</v>
      </c>
      <c r="AV280" s="15">
        <f t="shared" ref="AV280" si="1359">AU280/AU$271</f>
        <v>3.5143769968051117E-2</v>
      </c>
      <c r="AW280" s="25">
        <f t="shared" si="1172"/>
        <v>1.5453022736437232</v>
      </c>
      <c r="AX280" s="8">
        <v>35</v>
      </c>
      <c r="AY280" s="15">
        <f t="shared" ref="AY280" si="1360">AX280/AX$271</f>
        <v>2.2727272727272728E-2</v>
      </c>
      <c r="AZ280" s="25">
        <f t="shared" si="1174"/>
        <v>0.9993380406001765</v>
      </c>
      <c r="BA280" s="8">
        <v>10</v>
      </c>
      <c r="BB280" s="15">
        <f t="shared" ref="BB280" si="1361">BA280/BA$271</f>
        <v>8.368200836820083E-3</v>
      </c>
      <c r="BC280" s="25">
        <f t="shared" si="1176"/>
        <v>0.36795710281512772</v>
      </c>
      <c r="BD280" s="8">
        <v>45</v>
      </c>
      <c r="BE280" s="15">
        <f t="shared" ref="BE280" si="1362">BD280/BD$271</f>
        <v>1.8828451882845189E-2</v>
      </c>
      <c r="BF280" s="25">
        <f t="shared" si="1178"/>
        <v>0.82790348133403746</v>
      </c>
      <c r="BG280" s="8">
        <v>40</v>
      </c>
      <c r="BH280" s="15">
        <f t="shared" ref="BH280" si="1363">BG280/BG$271</f>
        <v>1.9138755980861243E-2</v>
      </c>
      <c r="BI280" s="25">
        <f t="shared" si="1180"/>
        <v>0.84154782366330649</v>
      </c>
      <c r="BJ280" s="7">
        <f t="shared" si="1240"/>
        <v>185</v>
      </c>
      <c r="BK280" s="15">
        <f t="shared" si="1241"/>
        <v>3.3453887884267633E-2</v>
      </c>
      <c r="BL280" s="25">
        <f t="shared" si="1242"/>
        <v>1.4709966818237679</v>
      </c>
      <c r="BM280" s="7">
        <f t="shared" si="1243"/>
        <v>155</v>
      </c>
      <c r="BN280" s="15">
        <f t="shared" si="1244"/>
        <v>2.375478927203065E-2</v>
      </c>
      <c r="BO280" s="25">
        <f t="shared" si="1245"/>
        <v>1.0445188409031729</v>
      </c>
      <c r="BP280" s="7">
        <f t="shared" si="1246"/>
        <v>70</v>
      </c>
      <c r="BQ280" s="15">
        <f t="shared" si="1247"/>
        <v>1.3307984790874524E-2</v>
      </c>
      <c r="BR280" s="25">
        <f t="shared" si="1248"/>
        <v>0.58516371959097779</v>
      </c>
      <c r="BS280" s="7">
        <f t="shared" si="1249"/>
        <v>105</v>
      </c>
      <c r="BT280" s="15">
        <f t="shared" si="1250"/>
        <v>1.9699812382739212E-2</v>
      </c>
      <c r="BU280" s="25">
        <f t="shared" si="1251"/>
        <v>0.86621796389733874</v>
      </c>
      <c r="BV280" s="15">
        <f t="shared" si="1181"/>
        <v>3.7037037037037035E-2</v>
      </c>
      <c r="BW280" s="15">
        <f t="shared" si="1182"/>
        <v>0.04</v>
      </c>
      <c r="BX280" s="15">
        <f t="shared" si="1183"/>
        <v>1.8604651162790697E-2</v>
      </c>
      <c r="BY280" s="15">
        <f t="shared" si="1184"/>
        <v>3.7825059101654845E-2</v>
      </c>
      <c r="BZ280" s="15">
        <f t="shared" si="1185"/>
        <v>4.4692737430167599E-2</v>
      </c>
      <c r="CA280" s="15">
        <f t="shared" si="1221"/>
        <v>2.3622047244094488E-2</v>
      </c>
      <c r="CB280" s="15">
        <f t="shared" si="1186"/>
        <v>1.1111111111111112E-2</v>
      </c>
      <c r="CC280" s="15">
        <f t="shared" si="1187"/>
        <v>2.3809523809523808E-2</v>
      </c>
      <c r="CD280" s="15">
        <f t="shared" si="1188"/>
        <v>2.185792349726776E-2</v>
      </c>
      <c r="CE280" s="15">
        <f t="shared" si="1189"/>
        <v>1.1560693641618497E-2</v>
      </c>
      <c r="CF280" s="15">
        <f t="shared" si="1190"/>
        <v>6.1728395061728392E-3</v>
      </c>
      <c r="CG280" s="15">
        <f t="shared" si="1191"/>
        <v>1.8796992481203006E-2</v>
      </c>
      <c r="CH280" s="15">
        <f t="shared" si="1222"/>
        <v>3.5143769968051117E-2</v>
      </c>
      <c r="CI280" s="15">
        <f t="shared" si="1192"/>
        <v>2.2727272727272728E-2</v>
      </c>
      <c r="CJ280" s="15">
        <f t="shared" si="1193"/>
        <v>8.368200836820083E-3</v>
      </c>
      <c r="CK280" s="15">
        <f t="shared" si="1194"/>
        <v>1.8828451882845189E-2</v>
      </c>
      <c r="CL280" s="15">
        <f t="shared" si="1195"/>
        <v>1.9138755980861243E-2</v>
      </c>
    </row>
    <row r="281" spans="1:90" x14ac:dyDescent="0.3">
      <c r="A281" s="3">
        <v>281</v>
      </c>
      <c r="B281" s="3" t="s">
        <v>113</v>
      </c>
      <c r="C281" s="28" t="s">
        <v>148</v>
      </c>
      <c r="D281" s="13">
        <v>41760</v>
      </c>
      <c r="E281" s="12"/>
      <c r="F281" s="7">
        <v>1285</v>
      </c>
      <c r="G281" s="15">
        <f t="shared" si="1223"/>
        <v>5.6745418414661075E-2</v>
      </c>
      <c r="I281" s="17">
        <f t="shared" si="1146"/>
        <v>7.5187969924812026E-2</v>
      </c>
      <c r="J281" s="17">
        <f t="shared" si="1147"/>
        <v>1.5748031496062992E-2</v>
      </c>
      <c r="K281" s="8">
        <v>55</v>
      </c>
      <c r="L281" s="15">
        <f t="shared" si="1223"/>
        <v>6.7901234567901231E-2</v>
      </c>
      <c r="M281" s="25">
        <f t="shared" si="1148"/>
        <v>1.1965941297977614</v>
      </c>
      <c r="N281" s="8">
        <v>30</v>
      </c>
      <c r="O281" s="15">
        <f t="shared" ref="O281" si="1364">N281/N$271</f>
        <v>3.4285714285714287E-2</v>
      </c>
      <c r="P281" s="25">
        <f t="shared" si="1150"/>
        <v>0.60420233463035022</v>
      </c>
      <c r="Q281" s="8">
        <v>60</v>
      </c>
      <c r="R281" s="15">
        <f t="shared" ref="R281" si="1365">Q281/Q$271</f>
        <v>5.5813953488372092E-2</v>
      </c>
      <c r="S281" s="25">
        <f t="shared" si="1152"/>
        <v>0.98358519590987237</v>
      </c>
      <c r="T281" s="8">
        <v>130</v>
      </c>
      <c r="U281" s="15">
        <f t="shared" ref="U281" si="1366">T281/T$271</f>
        <v>6.1465721040189124E-2</v>
      </c>
      <c r="V281" s="25">
        <f t="shared" si="1154"/>
        <v>1.083183854439753</v>
      </c>
      <c r="W281" s="8">
        <v>45</v>
      </c>
      <c r="X281" s="15">
        <f t="shared" ref="X281" si="1367">W281/W$271</f>
        <v>5.027932960893855E-2</v>
      </c>
      <c r="Y281" s="25">
        <f t="shared" si="1156"/>
        <v>0.88605090972327893</v>
      </c>
      <c r="Z281" s="8">
        <v>10</v>
      </c>
      <c r="AA281" s="15">
        <f t="shared" ref="AA281" si="1368">Z281/Z$271</f>
        <v>1.5748031496062992E-2</v>
      </c>
      <c r="AB281" s="25">
        <f t="shared" si="1158"/>
        <v>0.27752075737614507</v>
      </c>
      <c r="AC281" s="8">
        <v>185</v>
      </c>
      <c r="AD281" s="15">
        <f t="shared" ref="AD281" si="1369">AC281/AC$271</f>
        <v>6.851851851851852E-2</v>
      </c>
      <c r="AE281" s="25">
        <f t="shared" si="1160"/>
        <v>1.2074722582504684</v>
      </c>
      <c r="AF281" s="8">
        <v>40</v>
      </c>
      <c r="AG281" s="15">
        <f t="shared" ref="AG281" si="1370">AF281/AF$271</f>
        <v>4.7619047619047616E-2</v>
      </c>
      <c r="AH281" s="25">
        <f t="shared" si="1162"/>
        <v>0.83916990920881962</v>
      </c>
      <c r="AI281" s="8">
        <v>40</v>
      </c>
      <c r="AJ281" s="15">
        <f t="shared" ref="AJ281" si="1371">AI281/AI$271</f>
        <v>4.3715846994535519E-2</v>
      </c>
      <c r="AK281" s="25">
        <f t="shared" si="1164"/>
        <v>0.77038549042121152</v>
      </c>
      <c r="AL281" s="8">
        <v>65</v>
      </c>
      <c r="AM281" s="15">
        <f t="shared" ref="AM281" si="1372">AL281/AL$271</f>
        <v>7.5144508670520235E-2</v>
      </c>
      <c r="AN281" s="25">
        <f t="shared" si="1166"/>
        <v>1.3242392208902185</v>
      </c>
      <c r="AO281" s="8">
        <v>45</v>
      </c>
      <c r="AP281" s="15">
        <f t="shared" ref="AP281" si="1373">AO281/AO$271</f>
        <v>5.5555555555555552E-2</v>
      </c>
      <c r="AQ281" s="25">
        <f t="shared" si="1168"/>
        <v>0.97903156074362296</v>
      </c>
      <c r="AR281" s="8">
        <v>100</v>
      </c>
      <c r="AS281" s="15">
        <f t="shared" ref="AS281" si="1374">AR281/AR$271</f>
        <v>7.5187969924812026E-2</v>
      </c>
      <c r="AT281" s="25">
        <f t="shared" si="1170"/>
        <v>1.3250051198033994</v>
      </c>
      <c r="AU281" s="8">
        <v>115</v>
      </c>
      <c r="AV281" s="15">
        <f t="shared" ref="AV281" si="1375">AU281/AU$271</f>
        <v>7.3482428115015971E-2</v>
      </c>
      <c r="AW281" s="25">
        <f t="shared" si="1172"/>
        <v>1.294949093124153</v>
      </c>
      <c r="AX281" s="8">
        <v>70</v>
      </c>
      <c r="AY281" s="15">
        <f t="shared" ref="AY281" si="1376">AX281/AX$271</f>
        <v>4.5454545454545456E-2</v>
      </c>
      <c r="AZ281" s="25">
        <f t="shared" si="1174"/>
        <v>0.80102582242660059</v>
      </c>
      <c r="BA281" s="8">
        <v>70</v>
      </c>
      <c r="BB281" s="15">
        <f t="shared" ref="BB281" si="1377">BA281/BA$271</f>
        <v>5.8577405857740586E-2</v>
      </c>
      <c r="BC281" s="25">
        <f t="shared" si="1176"/>
        <v>1.0322843234618952</v>
      </c>
      <c r="BD281" s="8">
        <v>110</v>
      </c>
      <c r="BE281" s="15">
        <f t="shared" ref="BE281" si="1378">BD281/BD$271</f>
        <v>4.6025104602510462E-2</v>
      </c>
      <c r="BF281" s="25">
        <f t="shared" si="1178"/>
        <v>0.81108053986291784</v>
      </c>
      <c r="BG281" s="8">
        <v>115</v>
      </c>
      <c r="BH281" s="15">
        <f t="shared" ref="BH281" si="1379">BG281/BG$271</f>
        <v>5.5023923444976079E-2</v>
      </c>
      <c r="BI281" s="25">
        <f t="shared" si="1180"/>
        <v>0.96966283767430606</v>
      </c>
      <c r="BJ281" s="7">
        <f t="shared" si="1240"/>
        <v>300</v>
      </c>
      <c r="BK281" s="15">
        <f t="shared" si="1241"/>
        <v>5.4249547920433995E-2</v>
      </c>
      <c r="BL281" s="25">
        <f t="shared" si="1242"/>
        <v>0.95601635226321224</v>
      </c>
      <c r="BM281" s="7">
        <f t="shared" si="1243"/>
        <v>400</v>
      </c>
      <c r="BN281" s="15">
        <f t="shared" si="1244"/>
        <v>6.1302681992337162E-2</v>
      </c>
      <c r="BO281" s="25">
        <f t="shared" si="1245"/>
        <v>1.0803106877171011</v>
      </c>
      <c r="BP281" s="7">
        <f t="shared" si="1246"/>
        <v>290</v>
      </c>
      <c r="BQ281" s="15">
        <f t="shared" si="1247"/>
        <v>5.5133079847908745E-2</v>
      </c>
      <c r="BR281" s="25">
        <f t="shared" si="1248"/>
        <v>0.97158645381781594</v>
      </c>
      <c r="BS281" s="7">
        <f t="shared" si="1249"/>
        <v>295</v>
      </c>
      <c r="BT281" s="15">
        <f t="shared" si="1250"/>
        <v>5.5347091932457786E-2</v>
      </c>
      <c r="BU281" s="25">
        <f t="shared" si="1251"/>
        <v>0.97535789635058867</v>
      </c>
      <c r="BV281" s="15">
        <f t="shared" si="1181"/>
        <v>6.7901234567901231E-2</v>
      </c>
      <c r="BW281" s="15">
        <f t="shared" si="1182"/>
        <v>3.4285714285714287E-2</v>
      </c>
      <c r="BX281" s="15">
        <f t="shared" si="1183"/>
        <v>5.5813953488372092E-2</v>
      </c>
      <c r="BY281" s="15">
        <f t="shared" si="1184"/>
        <v>6.1465721040189124E-2</v>
      </c>
      <c r="BZ281" s="15">
        <f t="shared" si="1185"/>
        <v>5.027932960893855E-2</v>
      </c>
      <c r="CA281" s="15">
        <f t="shared" si="1221"/>
        <v>1.5748031496062992E-2</v>
      </c>
      <c r="CB281" s="15">
        <f t="shared" si="1186"/>
        <v>6.851851851851852E-2</v>
      </c>
      <c r="CC281" s="15">
        <f t="shared" si="1187"/>
        <v>4.7619047619047616E-2</v>
      </c>
      <c r="CD281" s="15">
        <f t="shared" si="1188"/>
        <v>4.3715846994535519E-2</v>
      </c>
      <c r="CE281" s="15">
        <f t="shared" si="1189"/>
        <v>7.5144508670520235E-2</v>
      </c>
      <c r="CF281" s="15">
        <f t="shared" si="1190"/>
        <v>5.5555555555555552E-2</v>
      </c>
      <c r="CG281" s="15">
        <f t="shared" si="1191"/>
        <v>7.5187969924812026E-2</v>
      </c>
      <c r="CH281" s="15">
        <f t="shared" si="1222"/>
        <v>7.3482428115015971E-2</v>
      </c>
      <c r="CI281" s="15">
        <f t="shared" si="1192"/>
        <v>4.5454545454545456E-2</v>
      </c>
      <c r="CJ281" s="15">
        <f t="shared" si="1193"/>
        <v>5.8577405857740586E-2</v>
      </c>
      <c r="CK281" s="15">
        <f t="shared" si="1194"/>
        <v>4.6025104602510462E-2</v>
      </c>
      <c r="CL281" s="15">
        <f t="shared" si="1195"/>
        <v>5.5023923444976079E-2</v>
      </c>
    </row>
    <row r="282" spans="1:90" x14ac:dyDescent="0.3">
      <c r="A282" s="3">
        <v>282</v>
      </c>
      <c r="B282" s="3" t="s">
        <v>114</v>
      </c>
      <c r="C282" s="28" t="s">
        <v>148</v>
      </c>
      <c r="D282" s="13">
        <v>41760</v>
      </c>
      <c r="E282" s="12"/>
      <c r="F282" s="7">
        <v>3365</v>
      </c>
      <c r="G282" s="15">
        <f t="shared" si="1223"/>
        <v>0.14859792448664164</v>
      </c>
      <c r="I282" s="17">
        <f t="shared" si="1146"/>
        <v>0.1657142857142857</v>
      </c>
      <c r="J282" s="17">
        <f t="shared" si="1147"/>
        <v>0.12849162011173185</v>
      </c>
      <c r="K282" s="8">
        <v>105</v>
      </c>
      <c r="L282" s="15">
        <f t="shared" si="1223"/>
        <v>0.12962962962962962</v>
      </c>
      <c r="M282" s="25">
        <f t="shared" si="1148"/>
        <v>0.87235154917175717</v>
      </c>
      <c r="N282" s="8">
        <v>145</v>
      </c>
      <c r="O282" s="15">
        <f t="shared" ref="O282" si="1380">N282/N$271</f>
        <v>0.1657142857142857</v>
      </c>
      <c r="P282" s="25">
        <f t="shared" si="1150"/>
        <v>1.11518573551263</v>
      </c>
      <c r="Q282" s="8">
        <v>155</v>
      </c>
      <c r="R282" s="15">
        <f t="shared" ref="R282" si="1381">Q282/Q$271</f>
        <v>0.14418604651162792</v>
      </c>
      <c r="S282" s="25">
        <f t="shared" si="1152"/>
        <v>0.9703099623345659</v>
      </c>
      <c r="T282" s="8">
        <v>315</v>
      </c>
      <c r="U282" s="15">
        <f t="shared" ref="U282" si="1382">T282/T$271</f>
        <v>0.14893617021276595</v>
      </c>
      <c r="V282" s="25">
        <f t="shared" si="1154"/>
        <v>1.0022762479845722</v>
      </c>
      <c r="W282" s="8">
        <v>115</v>
      </c>
      <c r="X282" s="15">
        <f t="shared" ref="X282" si="1383">W282/W$271</f>
        <v>0.12849162011173185</v>
      </c>
      <c r="Y282" s="25">
        <f t="shared" si="1156"/>
        <v>0.86469323549187749</v>
      </c>
      <c r="Z282" s="8">
        <v>90</v>
      </c>
      <c r="AA282" s="15">
        <f t="shared" ref="AA282" si="1384">Z282/Z$271</f>
        <v>0.14173228346456693</v>
      </c>
      <c r="AB282" s="25">
        <f t="shared" si="1158"/>
        <v>0.95379719437002031</v>
      </c>
      <c r="AC282" s="8">
        <v>405</v>
      </c>
      <c r="AD282" s="15">
        <f t="shared" ref="AD282" si="1385">AC282/AC$271</f>
        <v>0.15</v>
      </c>
      <c r="AE282" s="25">
        <f t="shared" si="1160"/>
        <v>1.0094353640416047</v>
      </c>
      <c r="AF282" s="8">
        <v>135</v>
      </c>
      <c r="AG282" s="15">
        <f t="shared" ref="AG282" si="1386">AF282/AF$271</f>
        <v>0.16071428571428573</v>
      </c>
      <c r="AH282" s="25">
        <f t="shared" si="1162"/>
        <v>1.0815378900445767</v>
      </c>
      <c r="AI282" s="8">
        <v>130</v>
      </c>
      <c r="AJ282" s="15">
        <f t="shared" ref="AJ282" si="1387">AI282/AI$271</f>
        <v>0.14207650273224043</v>
      </c>
      <c r="AK282" s="25">
        <f t="shared" si="1164"/>
        <v>0.95611364171518121</v>
      </c>
      <c r="AL282" s="8">
        <v>120</v>
      </c>
      <c r="AM282" s="15">
        <f t="shared" ref="AM282" si="1388">AL282/AL$271</f>
        <v>0.13872832369942195</v>
      </c>
      <c r="AN282" s="25">
        <f t="shared" si="1166"/>
        <v>0.93358183957605057</v>
      </c>
      <c r="AO282" s="8">
        <v>125</v>
      </c>
      <c r="AP282" s="15">
        <f t="shared" ref="AP282" si="1389">AO282/AO$271</f>
        <v>0.15432098765432098</v>
      </c>
      <c r="AQ282" s="25">
        <f t="shared" si="1168"/>
        <v>1.0385137490139966</v>
      </c>
      <c r="AR282" s="8">
        <v>200</v>
      </c>
      <c r="AS282" s="15">
        <f t="shared" ref="AS282" si="1390">AR282/AR$271</f>
        <v>0.15037593984962405</v>
      </c>
      <c r="AT282" s="25">
        <f t="shared" si="1170"/>
        <v>1.0119652772346914</v>
      </c>
      <c r="AU282" s="8">
        <v>220</v>
      </c>
      <c r="AV282" s="15">
        <f t="shared" ref="AV282" si="1391">AU282/AU$271</f>
        <v>0.14057507987220447</v>
      </c>
      <c r="AW282" s="25">
        <f t="shared" si="1172"/>
        <v>0.94600971283984259</v>
      </c>
      <c r="AX282" s="8">
        <v>230</v>
      </c>
      <c r="AY282" s="15">
        <f t="shared" ref="AY282" si="1392">AX282/AX$271</f>
        <v>0.14935064935064934</v>
      </c>
      <c r="AZ282" s="25">
        <f t="shared" si="1174"/>
        <v>1.0050655139808187</v>
      </c>
      <c r="BA282" s="8">
        <v>155</v>
      </c>
      <c r="BB282" s="15">
        <f t="shared" ref="BB282" si="1393">BA282/BA$271</f>
        <v>0.1297071129707113</v>
      </c>
      <c r="BC282" s="25">
        <f t="shared" si="1176"/>
        <v>0.87287297866917013</v>
      </c>
      <c r="BD282" s="8">
        <v>390</v>
      </c>
      <c r="BE282" s="15">
        <f t="shared" ref="BE282" si="1394">BD282/BD$271</f>
        <v>0.16317991631799164</v>
      </c>
      <c r="BF282" s="25">
        <f t="shared" si="1178"/>
        <v>1.0981305215515367</v>
      </c>
      <c r="BG282" s="8">
        <v>330</v>
      </c>
      <c r="BH282" s="15">
        <f t="shared" ref="BH282" si="1395">BG282/BG$271</f>
        <v>0.15789473684210525</v>
      </c>
      <c r="BI282" s="25">
        <f t="shared" si="1180"/>
        <v>1.062563541096426</v>
      </c>
      <c r="BJ282" s="7">
        <f t="shared" si="1240"/>
        <v>780</v>
      </c>
      <c r="BK282" s="15">
        <f t="shared" si="1241"/>
        <v>0.1410488245931284</v>
      </c>
      <c r="BL282" s="25">
        <f t="shared" si="1242"/>
        <v>0.94919781067203346</v>
      </c>
      <c r="BM282" s="7">
        <f t="shared" si="1243"/>
        <v>980</v>
      </c>
      <c r="BN282" s="15">
        <f t="shared" si="1244"/>
        <v>0.15019157088122606</v>
      </c>
      <c r="BO282" s="25">
        <f t="shared" si="1245"/>
        <v>1.0107245535231395</v>
      </c>
      <c r="BP282" s="7">
        <f t="shared" si="1246"/>
        <v>790</v>
      </c>
      <c r="BQ282" s="15">
        <f t="shared" si="1247"/>
        <v>0.15019011406844107</v>
      </c>
      <c r="BR282" s="25">
        <f t="shared" si="1248"/>
        <v>1.0107147498008464</v>
      </c>
      <c r="BS282" s="7">
        <f t="shared" si="1249"/>
        <v>815</v>
      </c>
      <c r="BT282" s="15">
        <f t="shared" si="1250"/>
        <v>0.15290806754221389</v>
      </c>
      <c r="BU282" s="25">
        <f t="shared" si="1251"/>
        <v>1.0290054054958198</v>
      </c>
      <c r="BV282" s="15">
        <f t="shared" si="1181"/>
        <v>0.12962962962962962</v>
      </c>
      <c r="BW282" s="15">
        <f t="shared" si="1182"/>
        <v>0.1657142857142857</v>
      </c>
      <c r="BX282" s="15">
        <f t="shared" si="1183"/>
        <v>0.14418604651162792</v>
      </c>
      <c r="BY282" s="15">
        <f t="shared" si="1184"/>
        <v>0.14893617021276595</v>
      </c>
      <c r="BZ282" s="15">
        <f t="shared" si="1185"/>
        <v>0.12849162011173185</v>
      </c>
      <c r="CA282" s="15">
        <f t="shared" si="1221"/>
        <v>0.14173228346456693</v>
      </c>
      <c r="CB282" s="15">
        <f t="shared" si="1186"/>
        <v>0.15</v>
      </c>
      <c r="CC282" s="15">
        <f t="shared" si="1187"/>
        <v>0.16071428571428573</v>
      </c>
      <c r="CD282" s="15">
        <f t="shared" si="1188"/>
        <v>0.14207650273224043</v>
      </c>
      <c r="CE282" s="15">
        <f t="shared" si="1189"/>
        <v>0.13872832369942195</v>
      </c>
      <c r="CF282" s="15">
        <f t="shared" si="1190"/>
        <v>0.15432098765432098</v>
      </c>
      <c r="CG282" s="15">
        <f t="shared" si="1191"/>
        <v>0.15037593984962405</v>
      </c>
      <c r="CH282" s="15">
        <f t="shared" si="1222"/>
        <v>0.14057507987220447</v>
      </c>
      <c r="CI282" s="15">
        <f t="shared" si="1192"/>
        <v>0.14935064935064934</v>
      </c>
      <c r="CJ282" s="15">
        <f t="shared" si="1193"/>
        <v>0.1297071129707113</v>
      </c>
      <c r="CK282" s="15">
        <f t="shared" si="1194"/>
        <v>0.16317991631799164</v>
      </c>
      <c r="CL282" s="15">
        <f t="shared" si="1195"/>
        <v>0.15789473684210525</v>
      </c>
    </row>
    <row r="283" spans="1:90" x14ac:dyDescent="0.3">
      <c r="A283" s="3">
        <v>283</v>
      </c>
      <c r="B283" s="3" t="s">
        <v>115</v>
      </c>
      <c r="C283" s="28" t="s">
        <v>148</v>
      </c>
      <c r="D283" s="13">
        <v>41760</v>
      </c>
      <c r="E283" s="12"/>
      <c r="F283" s="7">
        <v>17480</v>
      </c>
      <c r="G283" s="15">
        <f t="shared" si="1223"/>
        <v>0.77191432987414443</v>
      </c>
      <c r="I283" s="17">
        <f t="shared" si="1146"/>
        <v>0.81889763779527558</v>
      </c>
      <c r="J283" s="17">
        <f t="shared" si="1147"/>
        <v>0.75079872204472842</v>
      </c>
      <c r="K283" s="8">
        <v>620</v>
      </c>
      <c r="L283" s="15">
        <f t="shared" si="1223"/>
        <v>0.76543209876543206</v>
      </c>
      <c r="M283" s="25">
        <f t="shared" si="1148"/>
        <v>0.99160239568324993</v>
      </c>
      <c r="N283" s="8">
        <v>665</v>
      </c>
      <c r="O283" s="15">
        <f t="shared" ref="O283" si="1396">N283/N$271</f>
        <v>0.76</v>
      </c>
      <c r="P283" s="25">
        <f t="shared" si="1150"/>
        <v>0.98456521739130431</v>
      </c>
      <c r="Q283" s="8">
        <v>840</v>
      </c>
      <c r="R283" s="15">
        <f t="shared" ref="R283" si="1397">Q283/Q$271</f>
        <v>0.78139534883720929</v>
      </c>
      <c r="S283" s="25">
        <f t="shared" si="1152"/>
        <v>1.0122824756532383</v>
      </c>
      <c r="T283" s="8">
        <v>1590</v>
      </c>
      <c r="U283" s="15">
        <f t="shared" ref="U283" si="1398">T283/T$271</f>
        <v>0.75177304964539005</v>
      </c>
      <c r="V283" s="25">
        <f t="shared" si="1154"/>
        <v>0.97390736322768057</v>
      </c>
      <c r="W283" s="8">
        <v>695</v>
      </c>
      <c r="X283" s="15">
        <f t="shared" ref="X283" si="1399">W283/W$271</f>
        <v>0.77653631284916202</v>
      </c>
      <c r="Y283" s="25">
        <f t="shared" si="1156"/>
        <v>1.0059876890428645</v>
      </c>
      <c r="Z283" s="8">
        <v>520</v>
      </c>
      <c r="AA283" s="15">
        <f t="shared" ref="AA283" si="1400">Z283/Z$271</f>
        <v>0.81889763779527558</v>
      </c>
      <c r="AB283" s="25">
        <f t="shared" si="1158"/>
        <v>1.0608659615488567</v>
      </c>
      <c r="AC283" s="8">
        <v>2080</v>
      </c>
      <c r="AD283" s="15">
        <f t="shared" ref="AD283" si="1401">AC283/AC$271</f>
        <v>0.77037037037037037</v>
      </c>
      <c r="AE283" s="25">
        <f t="shared" si="1160"/>
        <v>0.99799983049410967</v>
      </c>
      <c r="AF283" s="8">
        <v>645</v>
      </c>
      <c r="AG283" s="15">
        <f t="shared" ref="AG283" si="1402">AF283/AF$271</f>
        <v>0.7678571428571429</v>
      </c>
      <c r="AH283" s="25">
        <f t="shared" si="1162"/>
        <v>0.99474399313501149</v>
      </c>
      <c r="AI283" s="8">
        <v>725</v>
      </c>
      <c r="AJ283" s="15">
        <f t="shared" ref="AJ283" si="1403">AI283/AI$271</f>
        <v>0.79234972677595628</v>
      </c>
      <c r="AK283" s="25">
        <f t="shared" si="1164"/>
        <v>1.0264736592014605</v>
      </c>
      <c r="AL283" s="8">
        <v>670</v>
      </c>
      <c r="AM283" s="15">
        <f t="shared" ref="AM283" si="1404">AL283/AL$271</f>
        <v>0.77456647398843925</v>
      </c>
      <c r="AN283" s="25">
        <f t="shared" si="1166"/>
        <v>1.0034358011137419</v>
      </c>
      <c r="AO283" s="8">
        <v>635</v>
      </c>
      <c r="AP283" s="15">
        <f t="shared" ref="AP283" si="1405">AO283/AO$271</f>
        <v>0.78395061728395066</v>
      </c>
      <c r="AQ283" s="25">
        <f t="shared" si="1168"/>
        <v>1.0155927762239738</v>
      </c>
      <c r="AR283" s="8">
        <v>1005</v>
      </c>
      <c r="AS283" s="15">
        <f t="shared" ref="AS283" si="1406">AR283/AR$271</f>
        <v>0.75563909774436089</v>
      </c>
      <c r="AT283" s="25">
        <f t="shared" si="1170"/>
        <v>0.97891575334216541</v>
      </c>
      <c r="AU283" s="8">
        <v>1175</v>
      </c>
      <c r="AV283" s="15">
        <f t="shared" ref="AV283" si="1407">AU283/AU$271</f>
        <v>0.75079872204472842</v>
      </c>
      <c r="AW283" s="25">
        <f t="shared" si="1172"/>
        <v>0.97264514077247566</v>
      </c>
      <c r="AX283" s="8">
        <v>1205</v>
      </c>
      <c r="AY283" s="15">
        <f t="shared" ref="AY283" si="1408">AX283/AX$271</f>
        <v>0.78246753246753242</v>
      </c>
      <c r="AZ283" s="25">
        <f t="shared" si="1174"/>
        <v>1.0136714686914914</v>
      </c>
      <c r="BA283" s="8">
        <v>960</v>
      </c>
      <c r="BB283" s="15">
        <f t="shared" ref="BB283" si="1409">BA283/BA$271</f>
        <v>0.80334728033472802</v>
      </c>
      <c r="BC283" s="25">
        <f t="shared" si="1176"/>
        <v>1.0407207759256245</v>
      </c>
      <c r="BD283" s="8">
        <v>1845</v>
      </c>
      <c r="BE283" s="15">
        <f t="shared" ref="BE283" si="1410">BD283/BD$271</f>
        <v>0.77196652719665271</v>
      </c>
      <c r="BF283" s="25">
        <f t="shared" si="1178"/>
        <v>1.0000676206160297</v>
      </c>
      <c r="BG283" s="8">
        <v>1605</v>
      </c>
      <c r="BH283" s="15">
        <f t="shared" ref="BH283" si="1411">BG283/BG$271</f>
        <v>0.76794258373205737</v>
      </c>
      <c r="BI283" s="25">
        <f t="shared" si="1180"/>
        <v>0.99485468012656975</v>
      </c>
      <c r="BJ283" s="7">
        <f t="shared" si="1240"/>
        <v>4265</v>
      </c>
      <c r="BK283" s="15">
        <f t="shared" si="1241"/>
        <v>0.77124773960216997</v>
      </c>
      <c r="BL283" s="25">
        <f t="shared" si="1242"/>
        <v>0.99913644526837175</v>
      </c>
      <c r="BM283" s="7">
        <f t="shared" si="1243"/>
        <v>4990</v>
      </c>
      <c r="BN283" s="15">
        <f t="shared" si="1244"/>
        <v>0.76475095785440617</v>
      </c>
      <c r="BO283" s="25">
        <f t="shared" si="1245"/>
        <v>0.99071999088175211</v>
      </c>
      <c r="BP283" s="7">
        <f t="shared" si="1246"/>
        <v>4110</v>
      </c>
      <c r="BQ283" s="15">
        <f t="shared" si="1247"/>
        <v>0.78136882129277563</v>
      </c>
      <c r="BR283" s="25">
        <f t="shared" si="1248"/>
        <v>1.0122481097354064</v>
      </c>
      <c r="BS283" s="7">
        <f t="shared" si="1249"/>
        <v>4115</v>
      </c>
      <c r="BT283" s="15">
        <f t="shared" si="1250"/>
        <v>0.77204502814258913</v>
      </c>
      <c r="BU283" s="25">
        <f t="shared" si="1251"/>
        <v>1.000169317064584</v>
      </c>
      <c r="BV283" s="15">
        <f t="shared" si="1181"/>
        <v>0.76543209876543206</v>
      </c>
      <c r="BW283" s="15">
        <f t="shared" si="1182"/>
        <v>0.76</v>
      </c>
      <c r="BX283" s="15">
        <f t="shared" si="1183"/>
        <v>0.78139534883720929</v>
      </c>
      <c r="BY283" s="15">
        <f t="shared" si="1184"/>
        <v>0.75177304964539005</v>
      </c>
      <c r="BZ283" s="15">
        <f t="shared" si="1185"/>
        <v>0.77653631284916202</v>
      </c>
      <c r="CA283" s="15">
        <f t="shared" si="1221"/>
        <v>0.81889763779527558</v>
      </c>
      <c r="CB283" s="15">
        <f t="shared" si="1186"/>
        <v>0.77037037037037037</v>
      </c>
      <c r="CC283" s="15">
        <f t="shared" si="1187"/>
        <v>0.7678571428571429</v>
      </c>
      <c r="CD283" s="15">
        <f t="shared" si="1188"/>
        <v>0.79234972677595628</v>
      </c>
      <c r="CE283" s="15">
        <f t="shared" si="1189"/>
        <v>0.77456647398843925</v>
      </c>
      <c r="CF283" s="15">
        <f t="shared" si="1190"/>
        <v>0.78395061728395066</v>
      </c>
      <c r="CG283" s="15">
        <f t="shared" si="1191"/>
        <v>0.75563909774436089</v>
      </c>
      <c r="CH283" s="15">
        <f t="shared" si="1222"/>
        <v>0.75079872204472842</v>
      </c>
      <c r="CI283" s="15">
        <f t="shared" si="1192"/>
        <v>0.78246753246753242</v>
      </c>
      <c r="CJ283" s="15">
        <f t="shared" si="1193"/>
        <v>0.80334728033472802</v>
      </c>
      <c r="CK283" s="15">
        <f t="shared" si="1194"/>
        <v>0.77196652719665271</v>
      </c>
      <c r="CL283" s="15">
        <f t="shared" si="1195"/>
        <v>0.76794258373205737</v>
      </c>
    </row>
    <row r="284" spans="1:90" x14ac:dyDescent="0.3">
      <c r="A284" s="3">
        <v>284</v>
      </c>
      <c r="B284" s="3" t="s">
        <v>116</v>
      </c>
      <c r="C284" s="28" t="s">
        <v>148</v>
      </c>
      <c r="D284" s="13">
        <v>41760</v>
      </c>
      <c r="E284" s="12"/>
      <c r="F284" s="7">
        <v>11055</v>
      </c>
      <c r="G284" s="15">
        <f t="shared" si="1223"/>
        <v>0.48818723780083906</v>
      </c>
      <c r="I284" s="17">
        <f t="shared" si="1146"/>
        <v>0.55230125523012552</v>
      </c>
      <c r="J284" s="17">
        <f t="shared" si="1147"/>
        <v>0.36419753086419754</v>
      </c>
      <c r="K284" s="8">
        <v>415</v>
      </c>
      <c r="L284" s="15">
        <f t="shared" si="1223"/>
        <v>0.51234567901234573</v>
      </c>
      <c r="M284" s="25">
        <f t="shared" si="1148"/>
        <v>1.0494860154893324</v>
      </c>
      <c r="N284" s="8">
        <v>405</v>
      </c>
      <c r="O284" s="15">
        <f t="shared" ref="O284" si="1412">N284/N$271</f>
        <v>0.46285714285714286</v>
      </c>
      <c r="P284" s="25">
        <f t="shared" si="1150"/>
        <v>0.9481139755766621</v>
      </c>
      <c r="Q284" s="8">
        <v>550</v>
      </c>
      <c r="R284" s="15">
        <f t="shared" ref="R284" si="1413">Q284/Q$271</f>
        <v>0.51162790697674421</v>
      </c>
      <c r="S284" s="25">
        <f t="shared" si="1152"/>
        <v>1.0480157352771029</v>
      </c>
      <c r="T284" s="8">
        <v>1080</v>
      </c>
      <c r="U284" s="15">
        <f t="shared" ref="U284" si="1414">T284/T$271</f>
        <v>0.51063829787234039</v>
      </c>
      <c r="V284" s="25">
        <f t="shared" si="1154"/>
        <v>1.0459886255376887</v>
      </c>
      <c r="W284" s="8">
        <v>470</v>
      </c>
      <c r="X284" s="15">
        <f t="shared" ref="X284" si="1415">W284/W$271</f>
        <v>0.52513966480446927</v>
      </c>
      <c r="Y284" s="25">
        <f t="shared" si="1156"/>
        <v>1.0756931442331259</v>
      </c>
      <c r="Z284" s="8">
        <v>335</v>
      </c>
      <c r="AA284" s="15">
        <f t="shared" ref="AA284" si="1416">Z284/Z$271</f>
        <v>0.52755905511811019</v>
      </c>
      <c r="AB284" s="25">
        <f t="shared" si="1158"/>
        <v>1.0806490097828678</v>
      </c>
      <c r="AC284" s="8">
        <v>1195</v>
      </c>
      <c r="AD284" s="15">
        <f t="shared" ref="AD284" si="1417">AC284/AC$271</f>
        <v>0.44259259259259259</v>
      </c>
      <c r="AE284" s="25">
        <f t="shared" si="1160"/>
        <v>0.90660418446488089</v>
      </c>
      <c r="AF284" s="8">
        <v>395</v>
      </c>
      <c r="AG284" s="15">
        <f t="shared" ref="AG284" si="1418">AF284/AF$271</f>
        <v>0.47023809523809523</v>
      </c>
      <c r="AH284" s="25">
        <f t="shared" si="1162"/>
        <v>0.96323307703904715</v>
      </c>
      <c r="AI284" s="8">
        <v>415</v>
      </c>
      <c r="AJ284" s="15">
        <f t="shared" ref="AJ284" si="1419">AI284/AI$271</f>
        <v>0.45355191256830601</v>
      </c>
      <c r="AK284" s="25">
        <f t="shared" si="1164"/>
        <v>0.92905319403973674</v>
      </c>
      <c r="AL284" s="8">
        <v>365</v>
      </c>
      <c r="AM284" s="15">
        <f t="shared" ref="AM284" si="1420">AL284/AL$271</f>
        <v>0.42196531791907516</v>
      </c>
      <c r="AN284" s="25">
        <f t="shared" si="1166"/>
        <v>0.86435139070804667</v>
      </c>
      <c r="AO284" s="8">
        <v>295</v>
      </c>
      <c r="AP284" s="15">
        <f t="shared" ref="AP284" si="1421">AO284/AO$271</f>
        <v>0.36419753086419754</v>
      </c>
      <c r="AQ284" s="25">
        <f t="shared" si="1168"/>
        <v>0.74602017968518797</v>
      </c>
      <c r="AR284" s="8">
        <v>605</v>
      </c>
      <c r="AS284" s="15">
        <f t="shared" ref="AS284" si="1422">AR284/AR$271</f>
        <v>0.45488721804511278</v>
      </c>
      <c r="AT284" s="25">
        <f t="shared" si="1170"/>
        <v>0.93178842628960457</v>
      </c>
      <c r="AU284" s="8">
        <v>710</v>
      </c>
      <c r="AV284" s="15">
        <f t="shared" ref="AV284" si="1423">AU284/AU$271</f>
        <v>0.45367412140575081</v>
      </c>
      <c r="AW284" s="25">
        <f t="shared" si="1172"/>
        <v>0.92930352593697207</v>
      </c>
      <c r="AX284" s="8">
        <v>795</v>
      </c>
      <c r="AY284" s="15">
        <f t="shared" ref="AY284" si="1424">AX284/AX$271</f>
        <v>0.51623376623376627</v>
      </c>
      <c r="AZ284" s="25">
        <f t="shared" si="1174"/>
        <v>1.0574503515480449</v>
      </c>
      <c r="BA284" s="8">
        <v>560</v>
      </c>
      <c r="BB284" s="15">
        <f t="shared" ref="BB284" si="1425">BA284/BA$271</f>
        <v>0.46861924686192469</v>
      </c>
      <c r="BC284" s="25">
        <f t="shared" si="1176"/>
        <v>0.95991703710432241</v>
      </c>
      <c r="BD284" s="8">
        <v>1320</v>
      </c>
      <c r="BE284" s="15">
        <f t="shared" ref="BE284" si="1426">BD284/BD$271</f>
        <v>0.55230125523012552</v>
      </c>
      <c r="BF284" s="25">
        <f t="shared" si="1178"/>
        <v>1.1313307937300943</v>
      </c>
      <c r="BG284" s="8">
        <v>1145</v>
      </c>
      <c r="BH284" s="15">
        <f t="shared" ref="BH284" si="1427">BG284/BG$271</f>
        <v>0.54784688995215314</v>
      </c>
      <c r="BI284" s="25">
        <f t="shared" si="1180"/>
        <v>1.1222064968762104</v>
      </c>
      <c r="BJ284" s="7">
        <f t="shared" si="1240"/>
        <v>2850</v>
      </c>
      <c r="BK284" s="15">
        <f t="shared" si="1241"/>
        <v>0.51537070524412298</v>
      </c>
      <c r="BL284" s="25">
        <f t="shared" si="1242"/>
        <v>1.0556824622571837</v>
      </c>
      <c r="BM284" s="7">
        <f t="shared" si="1243"/>
        <v>3255</v>
      </c>
      <c r="BN284" s="15">
        <f t="shared" si="1244"/>
        <v>0.49885057471264366</v>
      </c>
      <c r="BO284" s="25">
        <f t="shared" si="1245"/>
        <v>1.0218427195267132</v>
      </c>
      <c r="BP284" s="7">
        <f t="shared" si="1246"/>
        <v>2540</v>
      </c>
      <c r="BQ284" s="15">
        <f t="shared" si="1247"/>
        <v>0.4828897338403042</v>
      </c>
      <c r="BR284" s="25">
        <f t="shared" si="1248"/>
        <v>0.98914862259734859</v>
      </c>
      <c r="BS284" s="7">
        <f t="shared" si="1249"/>
        <v>2410</v>
      </c>
      <c r="BT284" s="15">
        <f t="shared" si="1250"/>
        <v>0.4521575984990619</v>
      </c>
      <c r="BU284" s="25">
        <f t="shared" si="1251"/>
        <v>0.92619708892005936</v>
      </c>
      <c r="BV284" s="15">
        <f t="shared" si="1181"/>
        <v>0.51234567901234573</v>
      </c>
      <c r="BW284" s="15">
        <f t="shared" si="1182"/>
        <v>0.46285714285714286</v>
      </c>
      <c r="BX284" s="15">
        <f t="shared" si="1183"/>
        <v>0.51162790697674421</v>
      </c>
      <c r="BY284" s="15">
        <f t="shared" si="1184"/>
        <v>0.51063829787234039</v>
      </c>
      <c r="BZ284" s="15">
        <f t="shared" si="1185"/>
        <v>0.52513966480446927</v>
      </c>
      <c r="CA284" s="15">
        <f t="shared" si="1221"/>
        <v>0.52755905511811019</v>
      </c>
      <c r="CB284" s="15">
        <f t="shared" si="1186"/>
        <v>0.44259259259259259</v>
      </c>
      <c r="CC284" s="15">
        <f t="shared" si="1187"/>
        <v>0.47023809523809523</v>
      </c>
      <c r="CD284" s="15">
        <f t="shared" si="1188"/>
        <v>0.45355191256830601</v>
      </c>
      <c r="CE284" s="15">
        <f t="shared" si="1189"/>
        <v>0.42196531791907516</v>
      </c>
      <c r="CF284" s="15">
        <f t="shared" si="1190"/>
        <v>0.36419753086419754</v>
      </c>
      <c r="CG284" s="15">
        <f t="shared" si="1191"/>
        <v>0.45488721804511278</v>
      </c>
      <c r="CH284" s="15">
        <f t="shared" si="1222"/>
        <v>0.45367412140575081</v>
      </c>
      <c r="CI284" s="15">
        <f t="shared" si="1192"/>
        <v>0.51623376623376627</v>
      </c>
      <c r="CJ284" s="15">
        <f t="shared" si="1193"/>
        <v>0.46861924686192469</v>
      </c>
      <c r="CK284" s="15">
        <f t="shared" si="1194"/>
        <v>0.55230125523012552</v>
      </c>
      <c r="CL284" s="15">
        <f t="shared" si="1195"/>
        <v>0.54784688995215314</v>
      </c>
    </row>
    <row r="285" spans="1:90" x14ac:dyDescent="0.3">
      <c r="A285" s="3">
        <v>285</v>
      </c>
      <c r="B285" s="3" t="s">
        <v>117</v>
      </c>
      <c r="C285" s="28" t="s">
        <v>148</v>
      </c>
      <c r="D285" s="13">
        <v>41760</v>
      </c>
      <c r="E285" s="12"/>
      <c r="F285" s="7">
        <v>9115</v>
      </c>
      <c r="G285" s="15">
        <f t="shared" si="1223"/>
        <v>0.40251711194524176</v>
      </c>
      <c r="I285" s="17">
        <f t="shared" si="1146"/>
        <v>0.53703703703703709</v>
      </c>
      <c r="J285" s="17">
        <f t="shared" si="1147"/>
        <v>0.33891213389121339</v>
      </c>
      <c r="K285" s="8">
        <v>290</v>
      </c>
      <c r="L285" s="15">
        <f t="shared" si="1223"/>
        <v>0.35802469135802467</v>
      </c>
      <c r="M285" s="25">
        <f t="shared" si="1148"/>
        <v>0.88946452394980458</v>
      </c>
      <c r="N285" s="8">
        <v>355</v>
      </c>
      <c r="O285" s="15">
        <f t="shared" ref="O285" si="1428">N285/N$271</f>
        <v>0.40571428571428569</v>
      </c>
      <c r="P285" s="25">
        <f t="shared" si="1150"/>
        <v>1.0079429511793747</v>
      </c>
      <c r="Q285" s="8">
        <v>415</v>
      </c>
      <c r="R285" s="15">
        <f t="shared" ref="R285" si="1429">Q285/Q$271</f>
        <v>0.38604651162790699</v>
      </c>
      <c r="S285" s="25">
        <f t="shared" si="1152"/>
        <v>0.95908099350674203</v>
      </c>
      <c r="T285" s="8">
        <v>805</v>
      </c>
      <c r="U285" s="15">
        <f t="shared" ref="U285" si="1430">T285/T$271</f>
        <v>0.38061465721040189</v>
      </c>
      <c r="V285" s="25">
        <f t="shared" si="1154"/>
        <v>0.94558627674487672</v>
      </c>
      <c r="W285" s="8">
        <v>310</v>
      </c>
      <c r="X285" s="15">
        <f t="shared" ref="X285" si="1431">W285/W$271</f>
        <v>0.34636871508379891</v>
      </c>
      <c r="Y285" s="25">
        <f t="shared" si="1156"/>
        <v>0.86050680779732602</v>
      </c>
      <c r="Z285" s="8">
        <v>230</v>
      </c>
      <c r="AA285" s="15">
        <f t="shared" ref="AA285" si="1432">Z285/Z$271</f>
        <v>0.36220472440944884</v>
      </c>
      <c r="AB285" s="25">
        <f t="shared" si="1158"/>
        <v>0.89984925773471958</v>
      </c>
      <c r="AC285" s="8">
        <v>1170</v>
      </c>
      <c r="AD285" s="15">
        <f t="shared" ref="AD285" si="1433">AC285/AC$271</f>
        <v>0.43333333333333335</v>
      </c>
      <c r="AE285" s="25">
        <f t="shared" si="1160"/>
        <v>1.0765587858840739</v>
      </c>
      <c r="AF285" s="8">
        <v>340</v>
      </c>
      <c r="AG285" s="15">
        <f t="shared" ref="AG285" si="1434">AF285/AF$271</f>
        <v>0.40476190476190477</v>
      </c>
      <c r="AH285" s="25">
        <f t="shared" si="1162"/>
        <v>1.0055768879136955</v>
      </c>
      <c r="AI285" s="8">
        <v>380</v>
      </c>
      <c r="AJ285" s="15">
        <f t="shared" ref="AJ285" si="1435">AI285/AI$271</f>
        <v>0.41530054644808745</v>
      </c>
      <c r="AK285" s="25">
        <f t="shared" si="1164"/>
        <v>1.0317587355257203</v>
      </c>
      <c r="AL285" s="8">
        <v>420</v>
      </c>
      <c r="AM285" s="15">
        <f t="shared" ref="AM285" si="1436">AL285/AL$271</f>
        <v>0.48554913294797686</v>
      </c>
      <c r="AN285" s="25">
        <f t="shared" si="1166"/>
        <v>1.2062819655081665</v>
      </c>
      <c r="AO285" s="8">
        <v>435</v>
      </c>
      <c r="AP285" s="15">
        <f t="shared" ref="AP285" si="1437">AO285/AO$271</f>
        <v>0.53703703703703709</v>
      </c>
      <c r="AQ285" s="25">
        <f t="shared" si="1168"/>
        <v>1.334196785924707</v>
      </c>
      <c r="AR285" s="8">
        <v>605</v>
      </c>
      <c r="AS285" s="15">
        <f t="shared" ref="AS285" si="1438">AR285/AR$271</f>
        <v>0.45488721804511278</v>
      </c>
      <c r="AT285" s="25">
        <f t="shared" si="1170"/>
        <v>1.130106533475763</v>
      </c>
      <c r="AU285" s="8">
        <v>690</v>
      </c>
      <c r="AV285" s="15">
        <f t="shared" ref="AV285" si="1439">AU285/AU$271</f>
        <v>0.44089456869009586</v>
      </c>
      <c r="AW285" s="25">
        <f t="shared" si="1172"/>
        <v>1.0953436651659048</v>
      </c>
      <c r="AX285" s="8">
        <v>585</v>
      </c>
      <c r="AY285" s="15">
        <f t="shared" ref="AY285" si="1440">AX285/AX$271</f>
        <v>0.37987012987012986</v>
      </c>
      <c r="AZ285" s="25">
        <f t="shared" si="1174"/>
        <v>0.94373659801525955</v>
      </c>
      <c r="BA285" s="8">
        <v>525</v>
      </c>
      <c r="BB285" s="15">
        <f t="shared" ref="BB285" si="1441">BA285/BA$271</f>
        <v>0.43933054393305437</v>
      </c>
      <c r="BC285" s="25">
        <f t="shared" si="1176"/>
        <v>1.0914580545654433</v>
      </c>
      <c r="BD285" s="8">
        <v>810</v>
      </c>
      <c r="BE285" s="15">
        <f t="shared" ref="BE285" si="1442">BD285/BD$271</f>
        <v>0.33891213389121339</v>
      </c>
      <c r="BF285" s="25">
        <f t="shared" si="1178"/>
        <v>0.84198192780762782</v>
      </c>
      <c r="BG285" s="8">
        <v>750</v>
      </c>
      <c r="BH285" s="15">
        <f t="shared" ref="BH285" si="1443">BG285/BG$271</f>
        <v>0.35885167464114831</v>
      </c>
      <c r="BI285" s="25">
        <f t="shared" si="1180"/>
        <v>0.89151905345571081</v>
      </c>
      <c r="BJ285" s="7">
        <f t="shared" si="1240"/>
        <v>2050</v>
      </c>
      <c r="BK285" s="15">
        <f t="shared" si="1241"/>
        <v>0.37070524412296563</v>
      </c>
      <c r="BL285" s="25">
        <f t="shared" si="1242"/>
        <v>0.92096766353972104</v>
      </c>
      <c r="BM285" s="7">
        <f t="shared" si="1243"/>
        <v>2630</v>
      </c>
      <c r="BN285" s="15">
        <f t="shared" si="1244"/>
        <v>0.40306513409961686</v>
      </c>
      <c r="BO285" s="25">
        <f t="shared" si="1245"/>
        <v>1.0013614878426575</v>
      </c>
      <c r="BP285" s="7">
        <f t="shared" si="1246"/>
        <v>2190</v>
      </c>
      <c r="BQ285" s="15">
        <f t="shared" si="1247"/>
        <v>0.41634980988593157</v>
      </c>
      <c r="BR285" s="25">
        <f t="shared" si="1248"/>
        <v>1.0343654903858388</v>
      </c>
      <c r="BS285" s="7">
        <f t="shared" si="1249"/>
        <v>2245</v>
      </c>
      <c r="BT285" s="15">
        <f t="shared" si="1250"/>
        <v>0.42120075046904315</v>
      </c>
      <c r="BU285" s="25">
        <f t="shared" si="1251"/>
        <v>1.0464170043194165</v>
      </c>
      <c r="BV285" s="15">
        <f t="shared" si="1181"/>
        <v>0.35802469135802467</v>
      </c>
      <c r="BW285" s="15">
        <f t="shared" si="1182"/>
        <v>0.40571428571428569</v>
      </c>
      <c r="BX285" s="15">
        <f t="shared" si="1183"/>
        <v>0.38604651162790699</v>
      </c>
      <c r="BY285" s="15">
        <f t="shared" si="1184"/>
        <v>0.38061465721040189</v>
      </c>
      <c r="BZ285" s="15">
        <f t="shared" si="1185"/>
        <v>0.34636871508379891</v>
      </c>
      <c r="CA285" s="15">
        <f t="shared" si="1221"/>
        <v>0.36220472440944884</v>
      </c>
      <c r="CB285" s="15">
        <f t="shared" si="1186"/>
        <v>0.43333333333333335</v>
      </c>
      <c r="CC285" s="15">
        <f t="shared" si="1187"/>
        <v>0.40476190476190477</v>
      </c>
      <c r="CD285" s="15">
        <f t="shared" si="1188"/>
        <v>0.41530054644808745</v>
      </c>
      <c r="CE285" s="15">
        <f t="shared" si="1189"/>
        <v>0.48554913294797686</v>
      </c>
      <c r="CF285" s="15">
        <f t="shared" si="1190"/>
        <v>0.53703703703703709</v>
      </c>
      <c r="CG285" s="15">
        <f t="shared" si="1191"/>
        <v>0.45488721804511278</v>
      </c>
      <c r="CH285" s="15">
        <f t="shared" si="1222"/>
        <v>0.44089456869009586</v>
      </c>
      <c r="CI285" s="15">
        <f t="shared" si="1192"/>
        <v>0.37987012987012986</v>
      </c>
      <c r="CJ285" s="15">
        <f t="shared" si="1193"/>
        <v>0.43933054393305437</v>
      </c>
      <c r="CK285" s="15">
        <f t="shared" si="1194"/>
        <v>0.33891213389121339</v>
      </c>
      <c r="CL285" s="15">
        <f t="shared" si="1195"/>
        <v>0.35885167464114831</v>
      </c>
    </row>
    <row r="286" spans="1:90" x14ac:dyDescent="0.3">
      <c r="A286" s="3">
        <v>286</v>
      </c>
      <c r="B286" s="3" t="s">
        <v>118</v>
      </c>
      <c r="C286" s="28" t="s">
        <v>148</v>
      </c>
      <c r="D286" s="13">
        <v>41760</v>
      </c>
      <c r="E286" s="12"/>
      <c r="F286" s="7">
        <v>2475</v>
      </c>
      <c r="G286" s="15">
        <f t="shared" si="1223"/>
        <v>0.10929565025391919</v>
      </c>
      <c r="I286" s="17">
        <f t="shared" si="1146"/>
        <v>0.13142857142857142</v>
      </c>
      <c r="J286" s="17">
        <f t="shared" si="1147"/>
        <v>9.0225563909774431E-2</v>
      </c>
      <c r="K286" s="8">
        <v>105</v>
      </c>
      <c r="L286" s="15">
        <f t="shared" si="1223"/>
        <v>0.12962962962962962</v>
      </c>
      <c r="M286" s="25">
        <f t="shared" si="1148"/>
        <v>1.1860456416011971</v>
      </c>
      <c r="N286" s="8">
        <v>115</v>
      </c>
      <c r="O286" s="15">
        <f t="shared" ref="O286" si="1444">N286/N$271</f>
        <v>0.13142857142857142</v>
      </c>
      <c r="P286" s="25">
        <f t="shared" si="1150"/>
        <v>1.2025050505050505</v>
      </c>
      <c r="Q286" s="8">
        <v>110</v>
      </c>
      <c r="R286" s="15">
        <f t="shared" ref="R286" si="1445">Q286/Q$271</f>
        <v>0.10232558139534884</v>
      </c>
      <c r="S286" s="25">
        <f t="shared" si="1152"/>
        <v>0.93622739018087853</v>
      </c>
      <c r="T286" s="8">
        <v>230</v>
      </c>
      <c r="U286" s="15">
        <f t="shared" ref="U286" si="1446">T286/T$271</f>
        <v>0.10874704491725769</v>
      </c>
      <c r="V286" s="25">
        <f t="shared" si="1154"/>
        <v>0.99498053824294963</v>
      </c>
      <c r="W286" s="8">
        <v>115</v>
      </c>
      <c r="X286" s="15">
        <f t="shared" ref="X286" si="1447">W286/W$271</f>
        <v>0.12849162011173185</v>
      </c>
      <c r="Y286" s="25">
        <f t="shared" si="1156"/>
        <v>1.1756334292647141</v>
      </c>
      <c r="Z286" s="8">
        <v>70</v>
      </c>
      <c r="AA286" s="15">
        <f t="shared" ref="AA286" si="1448">Z286/Z$271</f>
        <v>0.11023622047244094</v>
      </c>
      <c r="AB286" s="25">
        <f t="shared" si="1158"/>
        <v>1.0086057424640102</v>
      </c>
      <c r="AC286" s="8">
        <v>335</v>
      </c>
      <c r="AD286" s="15">
        <f t="shared" ref="AD286" si="1449">AC286/AC$271</f>
        <v>0.12407407407407407</v>
      </c>
      <c r="AE286" s="25">
        <f t="shared" si="1160"/>
        <v>1.135215114104003</v>
      </c>
      <c r="AF286" s="8">
        <v>105</v>
      </c>
      <c r="AG286" s="15">
        <f t="shared" ref="AG286" si="1450">AF286/AF$271</f>
        <v>0.125</v>
      </c>
      <c r="AH286" s="25">
        <f t="shared" si="1162"/>
        <v>1.1436868686868686</v>
      </c>
      <c r="AI286" s="8">
        <v>120</v>
      </c>
      <c r="AJ286" s="15">
        <f t="shared" ref="AJ286" si="1451">AI286/AI$271</f>
        <v>0.13114754098360656</v>
      </c>
      <c r="AK286" s="25">
        <f t="shared" si="1164"/>
        <v>1.1999337638681902</v>
      </c>
      <c r="AL286" s="8">
        <v>80</v>
      </c>
      <c r="AM286" s="15">
        <f t="shared" ref="AM286" si="1452">AL286/AL$271</f>
        <v>9.2485549132947972E-2</v>
      </c>
      <c r="AN286" s="25">
        <f t="shared" si="1166"/>
        <v>0.84619606469317454</v>
      </c>
      <c r="AO286" s="8">
        <v>80</v>
      </c>
      <c r="AP286" s="15">
        <f t="shared" ref="AP286" si="1453">AO286/AO$271</f>
        <v>9.8765432098765427E-2</v>
      </c>
      <c r="AQ286" s="25">
        <f t="shared" si="1168"/>
        <v>0.90365382217234069</v>
      </c>
      <c r="AR286" s="8">
        <v>120</v>
      </c>
      <c r="AS286" s="15">
        <f t="shared" ref="AS286" si="1454">AR286/AR$271</f>
        <v>9.0225563909774431E-2</v>
      </c>
      <c r="AT286" s="25">
        <f t="shared" si="1170"/>
        <v>0.82551834130781498</v>
      </c>
      <c r="AU286" s="8">
        <v>165</v>
      </c>
      <c r="AV286" s="15">
        <f t="shared" ref="AV286" si="1455">AU286/AU$271</f>
        <v>0.10543130990415335</v>
      </c>
      <c r="AW286" s="25">
        <f t="shared" si="1172"/>
        <v>0.9646432374866879</v>
      </c>
      <c r="AX286" s="8">
        <v>160</v>
      </c>
      <c r="AY286" s="15">
        <f t="shared" ref="AY286" si="1456">AX286/AX$271</f>
        <v>0.1038961038961039</v>
      </c>
      <c r="AZ286" s="25">
        <f t="shared" si="1174"/>
        <v>0.95059687786960523</v>
      </c>
      <c r="BA286" s="8">
        <v>110</v>
      </c>
      <c r="BB286" s="15">
        <f t="shared" ref="BB286" si="1457">BA286/BA$271</f>
        <v>9.2050209205020925E-2</v>
      </c>
      <c r="BC286" s="25">
        <f t="shared" si="1176"/>
        <v>0.84221292422129246</v>
      </c>
      <c r="BD286" s="8">
        <v>260</v>
      </c>
      <c r="BE286" s="15">
        <f t="shared" ref="BE286" si="1458">BD286/BD$271</f>
        <v>0.10878661087866109</v>
      </c>
      <c r="BF286" s="25">
        <f t="shared" si="1178"/>
        <v>0.99534254680698198</v>
      </c>
      <c r="BG286" s="8">
        <v>195</v>
      </c>
      <c r="BH286" s="15">
        <f t="shared" ref="BH286" si="1459">BG286/BG$271</f>
        <v>9.3301435406698566E-2</v>
      </c>
      <c r="BI286" s="25">
        <f t="shared" si="1180"/>
        <v>0.85366101203421785</v>
      </c>
      <c r="BJ286" s="7">
        <f t="shared" si="1240"/>
        <v>630</v>
      </c>
      <c r="BK286" s="15">
        <f t="shared" si="1241"/>
        <v>0.11392405063291139</v>
      </c>
      <c r="BL286" s="25">
        <f t="shared" si="1242"/>
        <v>1.0423475258918298</v>
      </c>
      <c r="BM286" s="7">
        <f t="shared" si="1243"/>
        <v>640</v>
      </c>
      <c r="BN286" s="15">
        <f t="shared" si="1244"/>
        <v>9.8084291187739467E-2</v>
      </c>
      <c r="BO286" s="25">
        <f t="shared" si="1245"/>
        <v>0.89742172684701427</v>
      </c>
      <c r="BP286" s="7">
        <f t="shared" si="1246"/>
        <v>530</v>
      </c>
      <c r="BQ286" s="15">
        <f t="shared" si="1247"/>
        <v>0.10076045627376426</v>
      </c>
      <c r="BR286" s="25">
        <f t="shared" si="1248"/>
        <v>0.92190728578561276</v>
      </c>
      <c r="BS286" s="7">
        <f t="shared" si="1249"/>
        <v>675</v>
      </c>
      <c r="BT286" s="15">
        <f t="shared" si="1250"/>
        <v>0.12664165103189493</v>
      </c>
      <c r="BU286" s="25">
        <f t="shared" si="1251"/>
        <v>1.1587071465120244</v>
      </c>
      <c r="BV286" s="15">
        <f t="shared" si="1181"/>
        <v>0.12962962962962962</v>
      </c>
      <c r="BW286" s="15">
        <f t="shared" si="1182"/>
        <v>0.13142857142857142</v>
      </c>
      <c r="BX286" s="15">
        <f t="shared" si="1183"/>
        <v>0.10232558139534884</v>
      </c>
      <c r="BY286" s="15">
        <f t="shared" si="1184"/>
        <v>0.10874704491725769</v>
      </c>
      <c r="BZ286" s="15">
        <f t="shared" si="1185"/>
        <v>0.12849162011173185</v>
      </c>
      <c r="CA286" s="15">
        <f t="shared" si="1221"/>
        <v>0.11023622047244094</v>
      </c>
      <c r="CB286" s="15">
        <f t="shared" si="1186"/>
        <v>0.12407407407407407</v>
      </c>
      <c r="CC286" s="15">
        <f t="shared" si="1187"/>
        <v>0.125</v>
      </c>
      <c r="CD286" s="15">
        <f t="shared" si="1188"/>
        <v>0.13114754098360656</v>
      </c>
      <c r="CE286" s="15">
        <f t="shared" si="1189"/>
        <v>9.2485549132947972E-2</v>
      </c>
      <c r="CF286" s="15">
        <f t="shared" si="1190"/>
        <v>9.8765432098765427E-2</v>
      </c>
      <c r="CG286" s="15">
        <f t="shared" si="1191"/>
        <v>9.0225563909774431E-2</v>
      </c>
      <c r="CH286" s="15">
        <f t="shared" si="1222"/>
        <v>0.10543130990415335</v>
      </c>
      <c r="CI286" s="15">
        <f t="shared" si="1192"/>
        <v>0.1038961038961039</v>
      </c>
      <c r="CJ286" s="15">
        <f t="shared" si="1193"/>
        <v>9.2050209205020925E-2</v>
      </c>
      <c r="CK286" s="15">
        <f t="shared" si="1194"/>
        <v>0.10878661087866109</v>
      </c>
      <c r="CL286" s="15">
        <f t="shared" si="1195"/>
        <v>9.3301435406698566E-2</v>
      </c>
    </row>
    <row r="287" spans="1:90" x14ac:dyDescent="0.3">
      <c r="A287" s="3">
        <v>287</v>
      </c>
      <c r="B287" s="3" t="s">
        <v>119</v>
      </c>
      <c r="C287" s="28" t="s">
        <v>148</v>
      </c>
      <c r="D287" s="13">
        <v>41760</v>
      </c>
      <c r="E287" s="12"/>
      <c r="F287" s="7">
        <v>6300</v>
      </c>
      <c r="G287" s="15">
        <f t="shared" si="1223"/>
        <v>0.27820710973724883</v>
      </c>
      <c r="I287" s="17">
        <f t="shared" si="1146"/>
        <v>0.32098765432098764</v>
      </c>
      <c r="J287" s="17">
        <f t="shared" si="1147"/>
        <v>0.23214285714285715</v>
      </c>
      <c r="K287" s="8">
        <v>225</v>
      </c>
      <c r="L287" s="15">
        <f t="shared" si="1223"/>
        <v>0.27777777777777779</v>
      </c>
      <c r="M287" s="25">
        <f t="shared" si="1148"/>
        <v>0.99845679012345689</v>
      </c>
      <c r="N287" s="8">
        <v>245</v>
      </c>
      <c r="O287" s="15">
        <f t="shared" ref="O287" si="1460">N287/N$271</f>
        <v>0.28000000000000003</v>
      </c>
      <c r="P287" s="25">
        <f t="shared" si="1150"/>
        <v>1.0064444444444447</v>
      </c>
      <c r="Q287" s="8">
        <v>290</v>
      </c>
      <c r="R287" s="15">
        <f t="shared" ref="R287" si="1461">Q287/Q$271</f>
        <v>0.26976744186046514</v>
      </c>
      <c r="S287" s="25">
        <f t="shared" si="1152"/>
        <v>0.96966408268733861</v>
      </c>
      <c r="T287" s="8">
        <v>580</v>
      </c>
      <c r="U287" s="15">
        <f t="shared" ref="U287" si="1462">T287/T$271</f>
        <v>0.27423167848699764</v>
      </c>
      <c r="V287" s="25">
        <f t="shared" si="1154"/>
        <v>0.98571053322826385</v>
      </c>
      <c r="W287" s="8">
        <v>250</v>
      </c>
      <c r="X287" s="15">
        <f t="shared" ref="X287" si="1463">W287/W$271</f>
        <v>0.27932960893854747</v>
      </c>
      <c r="Y287" s="25">
        <f t="shared" si="1156"/>
        <v>1.0040347610180012</v>
      </c>
      <c r="Z287" s="8">
        <v>160</v>
      </c>
      <c r="AA287" s="15">
        <f t="shared" ref="AA287" si="1464">Z287/Z$271</f>
        <v>0.25196850393700787</v>
      </c>
      <c r="AB287" s="25">
        <f t="shared" si="1158"/>
        <v>0.90568678915135614</v>
      </c>
      <c r="AC287" s="8">
        <v>810</v>
      </c>
      <c r="AD287" s="15">
        <f t="shared" ref="AD287" si="1465">AC287/AC$271</f>
        <v>0.3</v>
      </c>
      <c r="AE287" s="25">
        <f t="shared" si="1160"/>
        <v>1.0783333333333334</v>
      </c>
      <c r="AF287" s="8">
        <v>195</v>
      </c>
      <c r="AG287" s="15">
        <f t="shared" ref="AG287" si="1466">AF287/AF$271</f>
        <v>0.23214285714285715</v>
      </c>
      <c r="AH287" s="25">
        <f t="shared" si="1162"/>
        <v>0.83442460317460321</v>
      </c>
      <c r="AI287" s="8">
        <v>220</v>
      </c>
      <c r="AJ287" s="15">
        <f t="shared" ref="AJ287" si="1467">AI287/AI$271</f>
        <v>0.24043715846994534</v>
      </c>
      <c r="AK287" s="25">
        <f t="shared" si="1164"/>
        <v>0.86423800850030363</v>
      </c>
      <c r="AL287" s="8">
        <v>220</v>
      </c>
      <c r="AM287" s="15">
        <f t="shared" ref="AM287" si="1468">AL287/AL$271</f>
        <v>0.25433526011560692</v>
      </c>
      <c r="AN287" s="25">
        <f t="shared" si="1166"/>
        <v>0.91419396274887599</v>
      </c>
      <c r="AO287" s="8">
        <v>260</v>
      </c>
      <c r="AP287" s="15">
        <f t="shared" ref="AP287" si="1469">AO287/AO$271</f>
        <v>0.32098765432098764</v>
      </c>
      <c r="AQ287" s="25">
        <f t="shared" si="1168"/>
        <v>1.1537722908093277</v>
      </c>
      <c r="AR287" s="8">
        <v>360</v>
      </c>
      <c r="AS287" s="15">
        <f t="shared" ref="AS287" si="1470">AR287/AR$271</f>
        <v>0.27067669172932329</v>
      </c>
      <c r="AT287" s="25">
        <f t="shared" si="1170"/>
        <v>0.97293233082706765</v>
      </c>
      <c r="AU287" s="8">
        <v>500</v>
      </c>
      <c r="AV287" s="15">
        <f t="shared" ref="AV287" si="1471">AU287/AU$271</f>
        <v>0.31948881789137379</v>
      </c>
      <c r="AW287" s="25">
        <f t="shared" si="1172"/>
        <v>1.1483848065317714</v>
      </c>
      <c r="AX287" s="8">
        <v>420</v>
      </c>
      <c r="AY287" s="15">
        <f t="shared" ref="AY287" si="1472">AX287/AX$271</f>
        <v>0.27272727272727271</v>
      </c>
      <c r="AZ287" s="25">
        <f t="shared" si="1174"/>
        <v>0.98030303030303023</v>
      </c>
      <c r="BA287" s="8">
        <v>285</v>
      </c>
      <c r="BB287" s="15">
        <f t="shared" ref="BB287" si="1473">BA287/BA$271</f>
        <v>0.2384937238493724</v>
      </c>
      <c r="BC287" s="25">
        <f t="shared" si="1176"/>
        <v>0.8572524407252442</v>
      </c>
      <c r="BD287" s="8">
        <v>685</v>
      </c>
      <c r="BE287" s="15">
        <f t="shared" ref="BE287" si="1474">BD287/BD$271</f>
        <v>0.28661087866108786</v>
      </c>
      <c r="BF287" s="25">
        <f t="shared" si="1178"/>
        <v>1.0302068805206881</v>
      </c>
      <c r="BG287" s="8">
        <v>595</v>
      </c>
      <c r="BH287" s="15">
        <f t="shared" ref="BH287" si="1475">BG287/BG$271</f>
        <v>0.28468899521531099</v>
      </c>
      <c r="BI287" s="25">
        <f t="shared" si="1180"/>
        <v>1.0232987772461457</v>
      </c>
      <c r="BJ287" s="7">
        <f t="shared" si="1240"/>
        <v>1505</v>
      </c>
      <c r="BK287" s="15">
        <f t="shared" si="1241"/>
        <v>0.27215189873417722</v>
      </c>
      <c r="BL287" s="25">
        <f t="shared" si="1242"/>
        <v>0.97823488045007045</v>
      </c>
      <c r="BM287" s="7">
        <f t="shared" si="1243"/>
        <v>1875</v>
      </c>
      <c r="BN287" s="15">
        <f t="shared" si="1244"/>
        <v>0.28735632183908044</v>
      </c>
      <c r="BO287" s="25">
        <f t="shared" si="1245"/>
        <v>1.0328863346104726</v>
      </c>
      <c r="BP287" s="7">
        <f t="shared" si="1246"/>
        <v>1450</v>
      </c>
      <c r="BQ287" s="15">
        <f t="shared" si="1247"/>
        <v>0.27566539923954375</v>
      </c>
      <c r="BR287" s="25">
        <f t="shared" si="1248"/>
        <v>0.99086396282213784</v>
      </c>
      <c r="BS287" s="7">
        <f t="shared" si="1249"/>
        <v>1470</v>
      </c>
      <c r="BT287" s="15">
        <f t="shared" si="1250"/>
        <v>0.27579737335834897</v>
      </c>
      <c r="BU287" s="25">
        <f t="shared" si="1251"/>
        <v>0.99133833646028779</v>
      </c>
      <c r="BV287" s="15">
        <f t="shared" si="1181"/>
        <v>0.27777777777777779</v>
      </c>
      <c r="BW287" s="15">
        <f t="shared" si="1182"/>
        <v>0.28000000000000003</v>
      </c>
      <c r="BX287" s="15">
        <f t="shared" si="1183"/>
        <v>0.26976744186046514</v>
      </c>
      <c r="BY287" s="15">
        <f t="shared" si="1184"/>
        <v>0.27423167848699764</v>
      </c>
      <c r="BZ287" s="15">
        <f t="shared" si="1185"/>
        <v>0.27932960893854747</v>
      </c>
      <c r="CA287" s="15">
        <f t="shared" si="1221"/>
        <v>0.25196850393700787</v>
      </c>
      <c r="CB287" s="15">
        <f t="shared" si="1186"/>
        <v>0.3</v>
      </c>
      <c r="CC287" s="15">
        <f t="shared" si="1187"/>
        <v>0.23214285714285715</v>
      </c>
      <c r="CD287" s="15">
        <f t="shared" si="1188"/>
        <v>0.24043715846994534</v>
      </c>
      <c r="CE287" s="15">
        <f t="shared" si="1189"/>
        <v>0.25433526011560692</v>
      </c>
      <c r="CF287" s="15">
        <f t="shared" si="1190"/>
        <v>0.32098765432098764</v>
      </c>
      <c r="CG287" s="15">
        <f t="shared" si="1191"/>
        <v>0.27067669172932329</v>
      </c>
      <c r="CH287" s="15">
        <f t="shared" si="1222"/>
        <v>0.31948881789137379</v>
      </c>
      <c r="CI287" s="15">
        <f t="shared" si="1192"/>
        <v>0.27272727272727271</v>
      </c>
      <c r="CJ287" s="15">
        <f t="shared" si="1193"/>
        <v>0.2384937238493724</v>
      </c>
      <c r="CK287" s="15">
        <f t="shared" si="1194"/>
        <v>0.28661087866108786</v>
      </c>
      <c r="CL287" s="15">
        <f t="shared" si="1195"/>
        <v>0.28468899521531099</v>
      </c>
    </row>
    <row r="288" spans="1:90" x14ac:dyDescent="0.3">
      <c r="A288" s="3">
        <v>288</v>
      </c>
      <c r="B288" s="3" t="s">
        <v>120</v>
      </c>
      <c r="C288" s="28" t="s">
        <v>148</v>
      </c>
      <c r="D288" s="13">
        <v>41760</v>
      </c>
      <c r="E288" s="12"/>
      <c r="F288" s="7">
        <v>8360</v>
      </c>
      <c r="G288" s="15">
        <f t="shared" si="1223"/>
        <v>0.36917641863546036</v>
      </c>
      <c r="I288" s="17">
        <f t="shared" si="1146"/>
        <v>0.43169398907103823</v>
      </c>
      <c r="J288" s="17">
        <f t="shared" si="1147"/>
        <v>0.34415584415584416</v>
      </c>
      <c r="K288" s="8">
        <v>285</v>
      </c>
      <c r="L288" s="15">
        <f t="shared" si="1223"/>
        <v>0.35185185185185186</v>
      </c>
      <c r="M288" s="25">
        <f t="shared" si="1148"/>
        <v>0.95307239057239057</v>
      </c>
      <c r="N288" s="8">
        <v>360</v>
      </c>
      <c r="O288" s="15">
        <f t="shared" ref="O288" si="1476">N288/N$271</f>
        <v>0.41142857142857142</v>
      </c>
      <c r="P288" s="25">
        <f t="shared" si="1150"/>
        <v>1.1144497607655504</v>
      </c>
      <c r="Q288" s="8">
        <v>370</v>
      </c>
      <c r="R288" s="15">
        <f t="shared" ref="R288" si="1477">Q288/Q$271</f>
        <v>0.34418604651162793</v>
      </c>
      <c r="S288" s="25">
        <f t="shared" si="1152"/>
        <v>0.93230777790141328</v>
      </c>
      <c r="T288" s="8">
        <v>750</v>
      </c>
      <c r="U288" s="15">
        <f t="shared" ref="U288" si="1478">T288/T$271</f>
        <v>0.3546099290780142</v>
      </c>
      <c r="V288" s="25">
        <f t="shared" si="1154"/>
        <v>0.96054328277172629</v>
      </c>
      <c r="W288" s="8">
        <v>310</v>
      </c>
      <c r="X288" s="15">
        <f t="shared" ref="X288" si="1479">W288/W$271</f>
        <v>0.34636871508379891</v>
      </c>
      <c r="Y288" s="25">
        <f t="shared" si="1156"/>
        <v>0.93822004223356781</v>
      </c>
      <c r="Z288" s="8">
        <v>240</v>
      </c>
      <c r="AA288" s="15">
        <f t="shared" ref="AA288" si="1480">Z288/Z$271</f>
        <v>0.37795275590551181</v>
      </c>
      <c r="AB288" s="25">
        <f t="shared" si="1158"/>
        <v>1.0237727461100856</v>
      </c>
      <c r="AC288" s="8">
        <v>1010</v>
      </c>
      <c r="AD288" s="15">
        <f t="shared" ref="AD288" si="1481">AC288/AC$271</f>
        <v>0.37407407407407406</v>
      </c>
      <c r="AE288" s="25">
        <f t="shared" si="1160"/>
        <v>1.0132664362927521</v>
      </c>
      <c r="AF288" s="8">
        <v>335</v>
      </c>
      <c r="AG288" s="15">
        <f t="shared" ref="AG288" si="1482">AF288/AF$271</f>
        <v>0.39880952380952384</v>
      </c>
      <c r="AH288" s="25">
        <f t="shared" si="1162"/>
        <v>1.0802681419457736</v>
      </c>
      <c r="AI288" s="8">
        <v>395</v>
      </c>
      <c r="AJ288" s="15">
        <f t="shared" ref="AJ288" si="1483">AI288/AI$271</f>
        <v>0.43169398907103823</v>
      </c>
      <c r="AK288" s="25">
        <f t="shared" si="1164"/>
        <v>1.1693433471906294</v>
      </c>
      <c r="AL288" s="8">
        <v>345</v>
      </c>
      <c r="AM288" s="15">
        <f t="shared" ref="AM288" si="1484">AL288/AL$271</f>
        <v>0.39884393063583817</v>
      </c>
      <c r="AN288" s="25">
        <f t="shared" si="1166"/>
        <v>1.0803613408192052</v>
      </c>
      <c r="AO288" s="8">
        <v>315</v>
      </c>
      <c r="AP288" s="15">
        <f t="shared" ref="AP288" si="1485">AO288/AO$271</f>
        <v>0.3888888888888889</v>
      </c>
      <c r="AQ288" s="25">
        <f t="shared" si="1168"/>
        <v>1.0533958001063264</v>
      </c>
      <c r="AR288" s="8">
        <v>530</v>
      </c>
      <c r="AS288" s="15">
        <f t="shared" ref="AS288" si="1486">AR288/AR$271</f>
        <v>0.39849624060150374</v>
      </c>
      <c r="AT288" s="25">
        <f t="shared" si="1170"/>
        <v>1.0794195416771595</v>
      </c>
      <c r="AU288" s="8">
        <v>555</v>
      </c>
      <c r="AV288" s="15">
        <f t="shared" ref="AV288" si="1487">AU288/AU$271</f>
        <v>0.35463258785942492</v>
      </c>
      <c r="AW288" s="25">
        <f t="shared" si="1172"/>
        <v>0.96060465933931549</v>
      </c>
      <c r="AX288" s="8">
        <v>530</v>
      </c>
      <c r="AY288" s="15">
        <f t="shared" ref="AY288" si="1488">AX288/AX$271</f>
        <v>0.34415584415584416</v>
      </c>
      <c r="AZ288" s="25">
        <f t="shared" si="1174"/>
        <v>0.93222596781209222</v>
      </c>
      <c r="BA288" s="8">
        <v>480</v>
      </c>
      <c r="BB288" s="15">
        <f t="shared" ref="BB288" si="1489">BA288/BA$271</f>
        <v>0.40167364016736401</v>
      </c>
      <c r="BC288" s="25">
        <f t="shared" si="1176"/>
        <v>1.0880262657404256</v>
      </c>
      <c r="BD288" s="8">
        <v>825</v>
      </c>
      <c r="BE288" s="15">
        <f t="shared" ref="BE288" si="1490">BD288/BD$271</f>
        <v>0.34518828451882844</v>
      </c>
      <c r="BF288" s="25">
        <f t="shared" si="1178"/>
        <v>0.9350225721206783</v>
      </c>
      <c r="BG288" s="8">
        <v>725</v>
      </c>
      <c r="BH288" s="15">
        <f t="shared" ref="BH288" si="1491">BG288/BG$271</f>
        <v>0.34688995215311003</v>
      </c>
      <c r="BI288" s="25">
        <f t="shared" si="1180"/>
        <v>0.93963193379272447</v>
      </c>
      <c r="BJ288" s="7">
        <f t="shared" si="1240"/>
        <v>1955</v>
      </c>
      <c r="BK288" s="15">
        <f t="shared" si="1241"/>
        <v>0.35352622061482819</v>
      </c>
      <c r="BL288" s="25">
        <f t="shared" si="1242"/>
        <v>0.95760780691660108</v>
      </c>
      <c r="BM288" s="7">
        <f t="shared" si="1243"/>
        <v>2340</v>
      </c>
      <c r="BN288" s="15">
        <f t="shared" si="1244"/>
        <v>0.35862068965517241</v>
      </c>
      <c r="BO288" s="25">
        <f t="shared" si="1245"/>
        <v>0.97140735852169613</v>
      </c>
      <c r="BP288" s="7">
        <f t="shared" si="1246"/>
        <v>1965</v>
      </c>
      <c r="BQ288" s="15">
        <f t="shared" si="1247"/>
        <v>0.37357414448669202</v>
      </c>
      <c r="BR288" s="25">
        <f t="shared" si="1248"/>
        <v>1.0119122609929594</v>
      </c>
      <c r="BS288" s="7">
        <f t="shared" si="1249"/>
        <v>2100</v>
      </c>
      <c r="BT288" s="15">
        <f t="shared" si="1250"/>
        <v>0.39399624765478425</v>
      </c>
      <c r="BU288" s="25">
        <f t="shared" si="1251"/>
        <v>1.0672302665242333</v>
      </c>
      <c r="BV288" s="15">
        <f t="shared" si="1181"/>
        <v>0.35185185185185186</v>
      </c>
      <c r="BW288" s="15">
        <f t="shared" si="1182"/>
        <v>0.41142857142857142</v>
      </c>
      <c r="BX288" s="15">
        <f t="shared" si="1183"/>
        <v>0.34418604651162793</v>
      </c>
      <c r="BY288" s="15">
        <f t="shared" si="1184"/>
        <v>0.3546099290780142</v>
      </c>
      <c r="BZ288" s="15">
        <f t="shared" si="1185"/>
        <v>0.34636871508379891</v>
      </c>
      <c r="CA288" s="15">
        <f t="shared" si="1221"/>
        <v>0.37795275590551181</v>
      </c>
      <c r="CB288" s="15">
        <f t="shared" si="1186"/>
        <v>0.37407407407407406</v>
      </c>
      <c r="CC288" s="15">
        <f t="shared" si="1187"/>
        <v>0.39880952380952384</v>
      </c>
      <c r="CD288" s="15">
        <f t="shared" si="1188"/>
        <v>0.43169398907103823</v>
      </c>
      <c r="CE288" s="15">
        <f t="shared" si="1189"/>
        <v>0.39884393063583817</v>
      </c>
      <c r="CF288" s="15">
        <f t="shared" si="1190"/>
        <v>0.3888888888888889</v>
      </c>
      <c r="CG288" s="15">
        <f t="shared" si="1191"/>
        <v>0.39849624060150374</v>
      </c>
      <c r="CH288" s="15">
        <f t="shared" si="1222"/>
        <v>0.35463258785942492</v>
      </c>
      <c r="CI288" s="15">
        <f t="shared" si="1192"/>
        <v>0.34415584415584416</v>
      </c>
      <c r="CJ288" s="15">
        <f t="shared" si="1193"/>
        <v>0.40167364016736401</v>
      </c>
      <c r="CK288" s="15">
        <f t="shared" si="1194"/>
        <v>0.34518828451882844</v>
      </c>
      <c r="CL288" s="15">
        <f t="shared" si="1195"/>
        <v>0.34688995215311003</v>
      </c>
    </row>
    <row r="289" spans="1:90" x14ac:dyDescent="0.3">
      <c r="A289" s="3">
        <v>289</v>
      </c>
      <c r="B289" s="3" t="s">
        <v>121</v>
      </c>
      <c r="C289" s="28" t="s">
        <v>148</v>
      </c>
      <c r="D289" s="13">
        <v>41760</v>
      </c>
      <c r="E289" s="12"/>
      <c r="F289" s="7">
        <v>5695</v>
      </c>
      <c r="G289" s="15">
        <f t="shared" si="1223"/>
        <v>0.25149039523073524</v>
      </c>
      <c r="I289" s="17">
        <f t="shared" si="1146"/>
        <v>0.29012345679012347</v>
      </c>
      <c r="J289" s="17">
        <f t="shared" si="1147"/>
        <v>0.22285714285714286</v>
      </c>
      <c r="K289" s="8">
        <v>235</v>
      </c>
      <c r="L289" s="15">
        <f t="shared" si="1223"/>
        <v>0.29012345679012347</v>
      </c>
      <c r="M289" s="25">
        <f t="shared" si="1148"/>
        <v>1.1536164493436956</v>
      </c>
      <c r="N289" s="8">
        <v>195</v>
      </c>
      <c r="O289" s="15">
        <f t="shared" ref="O289" si="1492">N289/N$271</f>
        <v>0.22285714285714286</v>
      </c>
      <c r="P289" s="25">
        <f t="shared" si="1150"/>
        <v>0.88614574187884121</v>
      </c>
      <c r="Q289" s="8">
        <v>295</v>
      </c>
      <c r="R289" s="15">
        <f t="shared" ref="R289" si="1493">Q289/Q$271</f>
        <v>0.2744186046511628</v>
      </c>
      <c r="S289" s="25">
        <f t="shared" si="1152"/>
        <v>1.0911693243767484</v>
      </c>
      <c r="T289" s="8">
        <v>535</v>
      </c>
      <c r="U289" s="15">
        <f t="shared" ref="U289" si="1494">T289/T$271</f>
        <v>0.25295508274231676</v>
      </c>
      <c r="V289" s="25">
        <f t="shared" si="1154"/>
        <v>1.0058240296224343</v>
      </c>
      <c r="W289" s="8">
        <v>215</v>
      </c>
      <c r="X289" s="15">
        <f t="shared" ref="X289" si="1495">W289/W$271</f>
        <v>0.24022346368715083</v>
      </c>
      <c r="Y289" s="25">
        <f t="shared" si="1156"/>
        <v>0.95519935648736276</v>
      </c>
      <c r="Z289" s="8">
        <v>150</v>
      </c>
      <c r="AA289" s="15">
        <f t="shared" ref="AA289" si="1496">Z289/Z$271</f>
        <v>0.23622047244094488</v>
      </c>
      <c r="AB289" s="25">
        <f t="shared" si="1158"/>
        <v>0.9392822824276027</v>
      </c>
      <c r="AC289" s="8">
        <v>630</v>
      </c>
      <c r="AD289" s="15">
        <f t="shared" ref="AD289" si="1497">AC289/AC$271</f>
        <v>0.23333333333333334</v>
      </c>
      <c r="AE289" s="25">
        <f t="shared" si="1160"/>
        <v>0.92780216564237639</v>
      </c>
      <c r="AF289" s="8">
        <v>215</v>
      </c>
      <c r="AG289" s="15">
        <f t="shared" ref="AG289" si="1498">AF289/AF$271</f>
        <v>0.25595238095238093</v>
      </c>
      <c r="AH289" s="25">
        <f t="shared" si="1162"/>
        <v>1.0177421714954638</v>
      </c>
      <c r="AI289" s="8">
        <v>230</v>
      </c>
      <c r="AJ289" s="15">
        <f t="shared" ref="AJ289" si="1499">AI289/AI$271</f>
        <v>0.25136612021857924</v>
      </c>
      <c r="AK289" s="25">
        <f t="shared" si="1164"/>
        <v>0.99950584589108471</v>
      </c>
      <c r="AL289" s="8">
        <v>250</v>
      </c>
      <c r="AM289" s="15">
        <f t="shared" ref="AM289" si="1500">AL289/AL$271</f>
        <v>0.28901734104046245</v>
      </c>
      <c r="AN289" s="25">
        <f t="shared" si="1166"/>
        <v>1.1492182068237529</v>
      </c>
      <c r="AO289" s="8">
        <v>185</v>
      </c>
      <c r="AP289" s="15">
        <f t="shared" ref="AP289" si="1501">AO289/AO$271</f>
        <v>0.22839506172839505</v>
      </c>
      <c r="AQ289" s="25">
        <f t="shared" si="1168"/>
        <v>0.90816614097269643</v>
      </c>
      <c r="AR289" s="8">
        <v>310</v>
      </c>
      <c r="AS289" s="15">
        <f t="shared" ref="AS289" si="1502">AR289/AR$271</f>
        <v>0.23308270676691728</v>
      </c>
      <c r="AT289" s="25">
        <f t="shared" si="1170"/>
        <v>0.92680560048056926</v>
      </c>
      <c r="AU289" s="8">
        <v>380</v>
      </c>
      <c r="AV289" s="15">
        <f t="shared" ref="AV289" si="1503">AU289/AU$271</f>
        <v>0.24281150159744408</v>
      </c>
      <c r="AW289" s="25">
        <f t="shared" si="1172"/>
        <v>0.96549015867851129</v>
      </c>
      <c r="AX289" s="8">
        <v>405</v>
      </c>
      <c r="AY289" s="15">
        <f t="shared" ref="AY289" si="1504">AX289/AX$271</f>
        <v>0.26298701298701299</v>
      </c>
      <c r="AZ289" s="25">
        <f t="shared" si="1174"/>
        <v>1.0457139436507303</v>
      </c>
      <c r="BA289" s="8">
        <v>285</v>
      </c>
      <c r="BB289" s="15">
        <f t="shared" ref="BB289" si="1505">BA289/BA$271</f>
        <v>0.2384937238493724</v>
      </c>
      <c r="BC289" s="25">
        <f t="shared" si="1176"/>
        <v>0.94832140062669679</v>
      </c>
      <c r="BD289" s="8">
        <v>625</v>
      </c>
      <c r="BE289" s="15">
        <f t="shared" ref="BE289" si="1506">BD289/BD$271</f>
        <v>0.2615062761506276</v>
      </c>
      <c r="BF289" s="25">
        <f t="shared" si="1178"/>
        <v>1.0398260971783955</v>
      </c>
      <c r="BG289" s="8">
        <v>555</v>
      </c>
      <c r="BH289" s="15">
        <f t="shared" ref="BH289" si="1507">BG289/BG$271</f>
        <v>0.26555023923444976</v>
      </c>
      <c r="BI289" s="25">
        <f t="shared" si="1180"/>
        <v>1.05590608735103</v>
      </c>
      <c r="BJ289" s="7">
        <f t="shared" si="1240"/>
        <v>1430</v>
      </c>
      <c r="BK289" s="15">
        <f t="shared" si="1241"/>
        <v>0.25858951175406869</v>
      </c>
      <c r="BL289" s="25">
        <f t="shared" si="1242"/>
        <v>1.0282281815049843</v>
      </c>
      <c r="BM289" s="7">
        <f t="shared" si="1243"/>
        <v>1650</v>
      </c>
      <c r="BN289" s="15">
        <f t="shared" si="1244"/>
        <v>0.25287356321839083</v>
      </c>
      <c r="BO289" s="25">
        <f t="shared" si="1245"/>
        <v>1.0054998839474032</v>
      </c>
      <c r="BP289" s="7">
        <f t="shared" si="1246"/>
        <v>1345</v>
      </c>
      <c r="BQ289" s="15">
        <f t="shared" si="1247"/>
        <v>0.25570342205323193</v>
      </c>
      <c r="BR289" s="25">
        <f t="shared" si="1248"/>
        <v>1.016752237470665</v>
      </c>
      <c r="BS289" s="7">
        <f t="shared" si="1249"/>
        <v>1270</v>
      </c>
      <c r="BT289" s="15">
        <f t="shared" si="1250"/>
        <v>0.23827392120075047</v>
      </c>
      <c r="BU289" s="25">
        <f t="shared" si="1251"/>
        <v>0.94744740045495957</v>
      </c>
      <c r="BV289" s="15">
        <f t="shared" si="1181"/>
        <v>0.29012345679012347</v>
      </c>
      <c r="BW289" s="15">
        <f t="shared" si="1182"/>
        <v>0.22285714285714286</v>
      </c>
      <c r="BX289" s="15">
        <f t="shared" si="1183"/>
        <v>0.2744186046511628</v>
      </c>
      <c r="BY289" s="15">
        <f t="shared" si="1184"/>
        <v>0.25295508274231676</v>
      </c>
      <c r="BZ289" s="15">
        <f t="shared" si="1185"/>
        <v>0.24022346368715083</v>
      </c>
      <c r="CA289" s="15">
        <f t="shared" si="1221"/>
        <v>0.23622047244094488</v>
      </c>
      <c r="CB289" s="15">
        <f t="shared" si="1186"/>
        <v>0.23333333333333334</v>
      </c>
      <c r="CC289" s="15">
        <f t="shared" si="1187"/>
        <v>0.25595238095238093</v>
      </c>
      <c r="CD289" s="15">
        <f t="shared" si="1188"/>
        <v>0.25136612021857924</v>
      </c>
      <c r="CE289" s="15">
        <f t="shared" si="1189"/>
        <v>0.28901734104046245</v>
      </c>
      <c r="CF289" s="15">
        <f t="shared" si="1190"/>
        <v>0.22839506172839505</v>
      </c>
      <c r="CG289" s="15">
        <f t="shared" si="1191"/>
        <v>0.23308270676691728</v>
      </c>
      <c r="CH289" s="15">
        <f t="shared" si="1222"/>
        <v>0.24281150159744408</v>
      </c>
      <c r="CI289" s="15">
        <f t="shared" si="1192"/>
        <v>0.26298701298701299</v>
      </c>
      <c r="CJ289" s="15">
        <f t="shared" si="1193"/>
        <v>0.2384937238493724</v>
      </c>
      <c r="CK289" s="15">
        <f t="shared" si="1194"/>
        <v>0.2615062761506276</v>
      </c>
      <c r="CL289" s="15">
        <f t="shared" si="1195"/>
        <v>0.26555023923444976</v>
      </c>
    </row>
    <row r="290" spans="1:90" x14ac:dyDescent="0.3">
      <c r="A290" s="3">
        <v>290</v>
      </c>
      <c r="B290" s="3" t="s">
        <v>122</v>
      </c>
      <c r="C290" s="28" t="s">
        <v>148</v>
      </c>
      <c r="D290" s="13">
        <v>41760</v>
      </c>
      <c r="E290" s="12"/>
      <c r="F290" s="7">
        <v>2290</v>
      </c>
      <c r="G290" s="15">
        <f t="shared" si="1223"/>
        <v>0.10112607639655553</v>
      </c>
      <c r="I290" s="17">
        <f t="shared" si="1146"/>
        <v>0.13407821229050279</v>
      </c>
      <c r="J290" s="17">
        <f t="shared" si="1147"/>
        <v>5.7803468208092484E-2</v>
      </c>
      <c r="K290" s="8">
        <v>65</v>
      </c>
      <c r="L290" s="15">
        <f t="shared" si="1223"/>
        <v>8.0246913580246909E-2</v>
      </c>
      <c r="M290" s="25">
        <f t="shared" si="1148"/>
        <v>0.79353334411558563</v>
      </c>
      <c r="N290" s="8">
        <v>75</v>
      </c>
      <c r="O290" s="15">
        <f t="shared" ref="O290" si="1508">N290/N$271</f>
        <v>8.5714285714285715E-2</v>
      </c>
      <c r="P290" s="25">
        <f t="shared" si="1150"/>
        <v>0.84759825327510918</v>
      </c>
      <c r="Q290" s="8">
        <v>120</v>
      </c>
      <c r="R290" s="15">
        <f t="shared" ref="R290" si="1509">Q290/Q$271</f>
        <v>0.11162790697674418</v>
      </c>
      <c r="S290" s="25">
        <f t="shared" si="1152"/>
        <v>1.1038488879861887</v>
      </c>
      <c r="T290" s="8">
        <v>250</v>
      </c>
      <c r="U290" s="15">
        <f t="shared" ref="U290" si="1510">T290/T$271</f>
        <v>0.1182033096926714</v>
      </c>
      <c r="V290" s="25">
        <f t="shared" si="1154"/>
        <v>1.1688707196465256</v>
      </c>
      <c r="W290" s="8">
        <v>120</v>
      </c>
      <c r="X290" s="15">
        <f t="shared" ref="X290" si="1511">W290/W$271</f>
        <v>0.13407821229050279</v>
      </c>
      <c r="Y290" s="25">
        <f t="shared" si="1156"/>
        <v>1.3258520162962601</v>
      </c>
      <c r="Z290" s="8">
        <v>85</v>
      </c>
      <c r="AA290" s="15">
        <f t="shared" ref="AA290" si="1512">Z290/Z$271</f>
        <v>0.13385826771653545</v>
      </c>
      <c r="AB290" s="25">
        <f t="shared" si="1158"/>
        <v>1.3236770622012861</v>
      </c>
      <c r="AC290" s="8">
        <v>250</v>
      </c>
      <c r="AD290" s="15">
        <f t="shared" ref="AD290" si="1513">AC290/AC$271</f>
        <v>9.2592592592592587E-2</v>
      </c>
      <c r="AE290" s="25">
        <f t="shared" si="1160"/>
        <v>0.91561539705644501</v>
      </c>
      <c r="AF290" s="8">
        <v>95</v>
      </c>
      <c r="AG290" s="15">
        <f t="shared" ref="AG290" si="1514">AF290/AF$271</f>
        <v>0.1130952380952381</v>
      </c>
      <c r="AH290" s="25">
        <f t="shared" si="1162"/>
        <v>1.1183588064046579</v>
      </c>
      <c r="AI290" s="8">
        <v>70</v>
      </c>
      <c r="AJ290" s="15">
        <f t="shared" ref="AJ290" si="1515">AI290/AI$271</f>
        <v>7.650273224043716E-2</v>
      </c>
      <c r="AK290" s="25">
        <f t="shared" si="1164"/>
        <v>0.75650845920729237</v>
      </c>
      <c r="AL290" s="8">
        <v>50</v>
      </c>
      <c r="AM290" s="15">
        <f t="shared" ref="AM290" si="1516">AL290/AL$271</f>
        <v>5.7803468208092484E-2</v>
      </c>
      <c r="AN290" s="25">
        <f t="shared" si="1166"/>
        <v>0.5715980513415958</v>
      </c>
      <c r="AO290" s="8">
        <v>50</v>
      </c>
      <c r="AP290" s="15">
        <f t="shared" ref="AP290" si="1517">AO290/AO$271</f>
        <v>6.1728395061728392E-2</v>
      </c>
      <c r="AQ290" s="25">
        <f t="shared" si="1168"/>
        <v>0.61041026470429671</v>
      </c>
      <c r="AR290" s="8">
        <v>130</v>
      </c>
      <c r="AS290" s="15">
        <f t="shared" ref="AS290" si="1518">AR290/AR$271</f>
        <v>9.7744360902255634E-2</v>
      </c>
      <c r="AT290" s="25">
        <f t="shared" si="1170"/>
        <v>0.96655941162951042</v>
      </c>
      <c r="AU290" s="8">
        <v>130</v>
      </c>
      <c r="AV290" s="15">
        <f t="shared" ref="AV290" si="1519">AU290/AU$271</f>
        <v>8.3067092651757185E-2</v>
      </c>
      <c r="AW290" s="25">
        <f t="shared" si="1172"/>
        <v>0.82142109742316216</v>
      </c>
      <c r="AX290" s="8">
        <v>185</v>
      </c>
      <c r="AY290" s="15">
        <f t="shared" ref="AY290" si="1520">AX290/AX$271</f>
        <v>0.12012987012987013</v>
      </c>
      <c r="AZ290" s="25">
        <f t="shared" si="1174"/>
        <v>1.1879217943628424</v>
      </c>
      <c r="BA290" s="8">
        <v>145</v>
      </c>
      <c r="BB290" s="15">
        <f t="shared" ref="BB290" si="1521">BA290/BA$271</f>
        <v>0.12133891213389121</v>
      </c>
      <c r="BC290" s="25">
        <f t="shared" si="1176"/>
        <v>1.1998775830881949</v>
      </c>
      <c r="BD290" s="8">
        <v>255</v>
      </c>
      <c r="BE290" s="15">
        <f t="shared" ref="BE290" si="1522">BD290/BD$271</f>
        <v>0.10669456066945607</v>
      </c>
      <c r="BF290" s="25">
        <f t="shared" si="1178"/>
        <v>1.0550647713361714</v>
      </c>
      <c r="BG290" s="8">
        <v>215</v>
      </c>
      <c r="BH290" s="15">
        <f t="shared" ref="BH290" si="1523">BG290/BG$271</f>
        <v>0.10287081339712918</v>
      </c>
      <c r="BI290" s="25">
        <f t="shared" si="1180"/>
        <v>1.0172530870646246</v>
      </c>
      <c r="BJ290" s="7">
        <f t="shared" si="1240"/>
        <v>640</v>
      </c>
      <c r="BK290" s="15">
        <f t="shared" si="1241"/>
        <v>0.11573236889692586</v>
      </c>
      <c r="BL290" s="25">
        <f t="shared" si="1242"/>
        <v>1.1444364601182908</v>
      </c>
      <c r="BM290" s="7">
        <f t="shared" si="1243"/>
        <v>660</v>
      </c>
      <c r="BN290" s="15">
        <f t="shared" si="1244"/>
        <v>0.10114942528735632</v>
      </c>
      <c r="BO290" s="25">
        <f t="shared" si="1245"/>
        <v>1.000230888922351</v>
      </c>
      <c r="BP290" s="7">
        <f t="shared" si="1246"/>
        <v>500</v>
      </c>
      <c r="BQ290" s="15">
        <f t="shared" si="1247"/>
        <v>9.5057034220532313E-2</v>
      </c>
      <c r="BR290" s="25">
        <f t="shared" si="1248"/>
        <v>0.93998538861308045</v>
      </c>
      <c r="BS290" s="7">
        <f t="shared" si="1249"/>
        <v>490</v>
      </c>
      <c r="BT290" s="15">
        <f t="shared" si="1250"/>
        <v>9.193245778611632E-2</v>
      </c>
      <c r="BU290" s="25">
        <f t="shared" si="1251"/>
        <v>0.90908755745266556</v>
      </c>
      <c r="BV290" s="15">
        <f t="shared" si="1181"/>
        <v>8.0246913580246909E-2</v>
      </c>
      <c r="BW290" s="15">
        <f t="shared" si="1182"/>
        <v>8.5714285714285715E-2</v>
      </c>
      <c r="BX290" s="15">
        <f t="shared" si="1183"/>
        <v>0.11162790697674418</v>
      </c>
      <c r="BY290" s="15">
        <f t="shared" si="1184"/>
        <v>0.1182033096926714</v>
      </c>
      <c r="BZ290" s="15">
        <f t="shared" si="1185"/>
        <v>0.13407821229050279</v>
      </c>
      <c r="CA290" s="15">
        <f t="shared" si="1221"/>
        <v>0.13385826771653545</v>
      </c>
      <c r="CB290" s="15">
        <f t="shared" si="1186"/>
        <v>9.2592592592592587E-2</v>
      </c>
      <c r="CC290" s="15">
        <f t="shared" si="1187"/>
        <v>0.1130952380952381</v>
      </c>
      <c r="CD290" s="15">
        <f t="shared" si="1188"/>
        <v>7.650273224043716E-2</v>
      </c>
      <c r="CE290" s="15">
        <f t="shared" si="1189"/>
        <v>5.7803468208092484E-2</v>
      </c>
      <c r="CF290" s="15">
        <f t="shared" si="1190"/>
        <v>6.1728395061728392E-2</v>
      </c>
      <c r="CG290" s="15">
        <f t="shared" si="1191"/>
        <v>9.7744360902255634E-2</v>
      </c>
      <c r="CH290" s="15">
        <f t="shared" si="1222"/>
        <v>8.3067092651757185E-2</v>
      </c>
      <c r="CI290" s="15">
        <f t="shared" si="1192"/>
        <v>0.12012987012987013</v>
      </c>
      <c r="CJ290" s="15">
        <f t="shared" si="1193"/>
        <v>0.12133891213389121</v>
      </c>
      <c r="CK290" s="15">
        <f t="shared" si="1194"/>
        <v>0.10669456066945607</v>
      </c>
      <c r="CL290" s="15">
        <f t="shared" si="1195"/>
        <v>0.10287081339712918</v>
      </c>
    </row>
    <row r="291" spans="1:90" x14ac:dyDescent="0.3">
      <c r="A291" s="3">
        <v>291</v>
      </c>
      <c r="C291" s="28"/>
      <c r="D291" s="13"/>
      <c r="E291" s="12"/>
      <c r="F291" s="7"/>
      <c r="I291" s="17"/>
      <c r="J291" s="17"/>
      <c r="K291" s="8"/>
      <c r="M291" s="25"/>
      <c r="N291" s="8"/>
      <c r="P291" s="25"/>
      <c r="Q291" s="8"/>
      <c r="S291" s="25"/>
      <c r="T291" s="8"/>
      <c r="V291" s="25"/>
      <c r="W291" s="8"/>
      <c r="Y291" s="25"/>
      <c r="Z291" s="8"/>
      <c r="AB291" s="25"/>
      <c r="AC291" s="8"/>
      <c r="AE291" s="25"/>
      <c r="AF291" s="8"/>
      <c r="AH291" s="25"/>
      <c r="AI291" s="8"/>
      <c r="AK291" s="25"/>
      <c r="AL291" s="8"/>
      <c r="AN291" s="25"/>
      <c r="AO291" s="8"/>
      <c r="AQ291" s="25"/>
      <c r="AR291" s="8"/>
      <c r="AT291" s="25"/>
      <c r="AU291" s="8"/>
      <c r="AW291" s="25"/>
      <c r="AX291" s="8"/>
      <c r="AZ291" s="25"/>
      <c r="BA291" s="8"/>
      <c r="BC291" s="25"/>
      <c r="BD291" s="8"/>
      <c r="BF291" s="25"/>
      <c r="BG291" s="8"/>
      <c r="BI291" s="25"/>
      <c r="BJ291" s="25"/>
      <c r="BK291" s="25"/>
      <c r="BL291" s="25"/>
      <c r="BM291" s="25"/>
      <c r="BN291" s="25"/>
      <c r="BO291" s="25"/>
      <c r="BP291" s="25"/>
      <c r="BQ291" s="25"/>
      <c r="BR291" s="25"/>
      <c r="BS291" s="25"/>
      <c r="BT291" s="25"/>
      <c r="BU291" s="25"/>
      <c r="BV291" s="15"/>
      <c r="BW291" s="15"/>
      <c r="BX291" s="15"/>
      <c r="BY291" s="15"/>
      <c r="BZ291" s="15"/>
      <c r="CA291" s="15"/>
      <c r="CB291" s="15"/>
      <c r="CC291" s="15"/>
      <c r="CD291" s="15"/>
      <c r="CE291" s="15"/>
      <c r="CF291" s="15"/>
      <c r="CG291" s="15"/>
      <c r="CH291" s="15"/>
      <c r="CI291" s="15"/>
      <c r="CJ291" s="15"/>
      <c r="CK291" s="15"/>
      <c r="CL291" s="15"/>
    </row>
    <row r="292" spans="1:90" x14ac:dyDescent="0.3">
      <c r="A292" s="3">
        <v>292</v>
      </c>
      <c r="C292" s="28"/>
      <c r="D292" s="13"/>
      <c r="E292" s="12"/>
      <c r="F292" s="7"/>
      <c r="I292" s="17"/>
      <c r="J292" s="17"/>
      <c r="K292" s="8"/>
      <c r="M292" s="25"/>
      <c r="N292" s="8"/>
      <c r="P292" s="25"/>
      <c r="Q292" s="8"/>
      <c r="S292" s="25"/>
      <c r="T292" s="8"/>
      <c r="V292" s="25"/>
      <c r="W292" s="8"/>
      <c r="Y292" s="25"/>
      <c r="Z292" s="8"/>
      <c r="AB292" s="25"/>
      <c r="AC292" s="8"/>
      <c r="AE292" s="25"/>
      <c r="AF292" s="8"/>
      <c r="AH292" s="25"/>
      <c r="AI292" s="8"/>
      <c r="AK292" s="25"/>
      <c r="AL292" s="8"/>
      <c r="AN292" s="25"/>
      <c r="AO292" s="8"/>
      <c r="AQ292" s="25"/>
      <c r="AR292" s="8"/>
      <c r="AT292" s="25"/>
      <c r="AU292" s="8"/>
      <c r="AW292" s="25"/>
      <c r="AX292" s="8"/>
      <c r="AZ292" s="25"/>
      <c r="BA292" s="8"/>
      <c r="BC292" s="25"/>
      <c r="BD292" s="8"/>
      <c r="BF292" s="25"/>
      <c r="BG292" s="8"/>
      <c r="BI292" s="25"/>
      <c r="BJ292" s="25"/>
      <c r="BK292" s="25"/>
      <c r="BL292" s="25"/>
      <c r="BM292" s="25"/>
      <c r="BN292" s="25"/>
      <c r="BO292" s="25"/>
      <c r="BP292" s="25"/>
      <c r="BQ292" s="25"/>
      <c r="BR292" s="25"/>
      <c r="BS292" s="25"/>
      <c r="BT292" s="25"/>
      <c r="BU292" s="25"/>
      <c r="BV292" s="15"/>
      <c r="BW292" s="15"/>
      <c r="BX292" s="15"/>
      <c r="BY292" s="15"/>
      <c r="BZ292" s="15"/>
      <c r="CA292" s="15"/>
      <c r="CB292" s="15"/>
      <c r="CC292" s="15"/>
      <c r="CD292" s="15"/>
      <c r="CE292" s="15"/>
      <c r="CF292" s="15"/>
      <c r="CG292" s="15"/>
      <c r="CH292" s="15"/>
      <c r="CI292" s="15"/>
      <c r="CJ292" s="15"/>
      <c r="CK292" s="15"/>
      <c r="CL292" s="15"/>
    </row>
    <row r="293" spans="1:90" x14ac:dyDescent="0.3">
      <c r="A293" s="3">
        <v>293</v>
      </c>
      <c r="C293" s="28"/>
      <c r="D293" s="13"/>
      <c r="E293" s="12"/>
      <c r="F293" s="7"/>
      <c r="I293" s="17"/>
      <c r="J293" s="17"/>
      <c r="K293" s="8"/>
      <c r="M293" s="25"/>
      <c r="N293" s="8"/>
      <c r="P293" s="25"/>
      <c r="Q293" s="8"/>
      <c r="S293" s="25"/>
      <c r="T293" s="8"/>
      <c r="V293" s="25"/>
      <c r="W293" s="8"/>
      <c r="Y293" s="25"/>
      <c r="Z293" s="8"/>
      <c r="AB293" s="25"/>
      <c r="AC293" s="8"/>
      <c r="AE293" s="25"/>
      <c r="AF293" s="8"/>
      <c r="AH293" s="25"/>
      <c r="AI293" s="8"/>
      <c r="AK293" s="25"/>
      <c r="AL293" s="8"/>
      <c r="AN293" s="25"/>
      <c r="AO293" s="8"/>
      <c r="AQ293" s="25"/>
      <c r="AR293" s="8"/>
      <c r="AT293" s="25"/>
      <c r="AU293" s="8"/>
      <c r="AW293" s="25"/>
      <c r="AX293" s="8"/>
      <c r="AZ293" s="25"/>
      <c r="BA293" s="8"/>
      <c r="BC293" s="25"/>
      <c r="BD293" s="8"/>
      <c r="BF293" s="25"/>
      <c r="BG293" s="8"/>
      <c r="BI293" s="25"/>
      <c r="BJ293" s="25"/>
      <c r="BK293" s="25"/>
      <c r="BL293" s="25"/>
      <c r="BM293" s="25"/>
      <c r="BN293" s="25"/>
      <c r="BO293" s="25"/>
      <c r="BP293" s="25"/>
      <c r="BQ293" s="25"/>
      <c r="BR293" s="25"/>
      <c r="BS293" s="25"/>
      <c r="BT293" s="25"/>
      <c r="BU293" s="25"/>
      <c r="BV293" s="15"/>
      <c r="BW293" s="15"/>
      <c r="BX293" s="15"/>
      <c r="BY293" s="15"/>
      <c r="BZ293" s="15"/>
      <c r="CA293" s="15"/>
      <c r="CB293" s="15"/>
      <c r="CC293" s="15"/>
      <c r="CD293" s="15"/>
      <c r="CE293" s="15"/>
      <c r="CF293" s="15"/>
      <c r="CG293" s="15"/>
      <c r="CH293" s="15"/>
      <c r="CI293" s="15"/>
      <c r="CJ293" s="15"/>
      <c r="CK293" s="15"/>
      <c r="CL293" s="15"/>
    </row>
    <row r="294" spans="1:90" x14ac:dyDescent="0.3">
      <c r="A294" s="3">
        <v>294</v>
      </c>
      <c r="C294" s="28"/>
      <c r="D294" s="13"/>
      <c r="E294" s="12"/>
      <c r="F294" s="7"/>
      <c r="I294" s="17"/>
      <c r="J294" s="17"/>
      <c r="K294" s="8"/>
      <c r="M294" s="25"/>
      <c r="N294" s="8"/>
      <c r="P294" s="25"/>
      <c r="Q294" s="8"/>
      <c r="S294" s="25"/>
      <c r="T294" s="8"/>
      <c r="V294" s="25"/>
      <c r="W294" s="8"/>
      <c r="Y294" s="25"/>
      <c r="Z294" s="8"/>
      <c r="AB294" s="25"/>
      <c r="AC294" s="8"/>
      <c r="AE294" s="25"/>
      <c r="AF294" s="8"/>
      <c r="AH294" s="25"/>
      <c r="AI294" s="8"/>
      <c r="AK294" s="25"/>
      <c r="AL294" s="8"/>
      <c r="AN294" s="25"/>
      <c r="AO294" s="8"/>
      <c r="AQ294" s="25"/>
      <c r="AR294" s="8"/>
      <c r="AT294" s="25"/>
      <c r="AU294" s="8"/>
      <c r="AW294" s="25"/>
      <c r="AX294" s="8"/>
      <c r="AZ294" s="25"/>
      <c r="BA294" s="8"/>
      <c r="BC294" s="25"/>
      <c r="BD294" s="8"/>
      <c r="BF294" s="25"/>
      <c r="BG294" s="8"/>
      <c r="BI294" s="25"/>
      <c r="BJ294" s="25"/>
      <c r="BK294" s="25"/>
      <c r="BL294" s="25"/>
      <c r="BM294" s="25"/>
      <c r="BN294" s="25"/>
      <c r="BO294" s="25"/>
      <c r="BP294" s="25"/>
      <c r="BQ294" s="25"/>
      <c r="BR294" s="25"/>
      <c r="BS294" s="25"/>
      <c r="BT294" s="25"/>
      <c r="BU294" s="25"/>
      <c r="BV294" s="15"/>
      <c r="BW294" s="15"/>
      <c r="BX294" s="15"/>
      <c r="BY294" s="15"/>
      <c r="BZ294" s="15"/>
      <c r="CA294" s="15"/>
      <c r="CB294" s="15"/>
      <c r="CC294" s="15"/>
      <c r="CD294" s="15"/>
      <c r="CE294" s="15"/>
      <c r="CF294" s="15"/>
      <c r="CG294" s="15"/>
      <c r="CH294" s="15"/>
      <c r="CI294" s="15"/>
      <c r="CJ294" s="15"/>
      <c r="CK294" s="15"/>
      <c r="CL294" s="15"/>
    </row>
    <row r="295" spans="1:90" x14ac:dyDescent="0.3">
      <c r="A295" s="3">
        <v>295</v>
      </c>
      <c r="C295" s="28"/>
      <c r="D295" s="13"/>
      <c r="E295" s="12"/>
      <c r="F295" s="7"/>
      <c r="I295" s="17"/>
      <c r="J295" s="17"/>
      <c r="K295" s="8"/>
      <c r="M295" s="25"/>
      <c r="N295" s="8"/>
      <c r="P295" s="25"/>
      <c r="Q295" s="8"/>
      <c r="S295" s="25"/>
      <c r="T295" s="8"/>
      <c r="V295" s="25"/>
      <c r="W295" s="8"/>
      <c r="Y295" s="25"/>
      <c r="Z295" s="8"/>
      <c r="AB295" s="25"/>
      <c r="AC295" s="8"/>
      <c r="AE295" s="25"/>
      <c r="AF295" s="8"/>
      <c r="AH295" s="25"/>
      <c r="AI295" s="8"/>
      <c r="AK295" s="25"/>
      <c r="AL295" s="8"/>
      <c r="AN295" s="25"/>
      <c r="AO295" s="8"/>
      <c r="AQ295" s="25"/>
      <c r="AR295" s="8"/>
      <c r="AT295" s="25"/>
      <c r="AU295" s="8"/>
      <c r="AW295" s="25"/>
      <c r="AX295" s="8"/>
      <c r="AZ295" s="25"/>
      <c r="BA295" s="8"/>
      <c r="BC295" s="25"/>
      <c r="BD295" s="8"/>
      <c r="BF295" s="25"/>
      <c r="BG295" s="8"/>
      <c r="BI295" s="25"/>
      <c r="BJ295" s="25"/>
      <c r="BK295" s="25"/>
      <c r="BL295" s="25"/>
      <c r="BM295" s="25"/>
      <c r="BN295" s="25"/>
      <c r="BO295" s="25"/>
      <c r="BP295" s="25"/>
      <c r="BQ295" s="25"/>
      <c r="BR295" s="25"/>
      <c r="BS295" s="25"/>
      <c r="BT295" s="25"/>
      <c r="BU295" s="25"/>
      <c r="BV295" s="15"/>
      <c r="BW295" s="15"/>
      <c r="BX295" s="15"/>
      <c r="BY295" s="15"/>
      <c r="BZ295" s="15"/>
      <c r="CA295" s="15"/>
      <c r="CB295" s="15"/>
      <c r="CC295" s="15"/>
      <c r="CD295" s="15"/>
      <c r="CE295" s="15"/>
      <c r="CF295" s="15"/>
      <c r="CG295" s="15"/>
      <c r="CH295" s="15"/>
      <c r="CI295" s="15"/>
      <c r="CJ295" s="15"/>
      <c r="CK295" s="15"/>
      <c r="CL295" s="15"/>
    </row>
    <row r="296" spans="1:90" x14ac:dyDescent="0.3">
      <c r="A296" s="3">
        <v>296</v>
      </c>
      <c r="C296" s="28"/>
      <c r="D296" s="13"/>
      <c r="E296" s="12"/>
      <c r="F296" s="7"/>
      <c r="I296" s="17"/>
      <c r="J296" s="17"/>
      <c r="K296" s="8"/>
      <c r="M296" s="25"/>
      <c r="N296" s="8"/>
      <c r="P296" s="25"/>
      <c r="Q296" s="8"/>
      <c r="S296" s="25"/>
      <c r="T296" s="8"/>
      <c r="V296" s="25"/>
      <c r="W296" s="8"/>
      <c r="Y296" s="25"/>
      <c r="Z296" s="8"/>
      <c r="AB296" s="25"/>
      <c r="AC296" s="8"/>
      <c r="AE296" s="25"/>
      <c r="AF296" s="8"/>
      <c r="AH296" s="25"/>
      <c r="AI296" s="8"/>
      <c r="AK296" s="25"/>
      <c r="AL296" s="8"/>
      <c r="AN296" s="25"/>
      <c r="AO296" s="8"/>
      <c r="AQ296" s="25"/>
      <c r="AR296" s="8"/>
      <c r="AT296" s="25"/>
      <c r="AU296" s="8"/>
      <c r="AW296" s="25"/>
      <c r="AX296" s="8"/>
      <c r="AZ296" s="25"/>
      <c r="BA296" s="8"/>
      <c r="BC296" s="25"/>
      <c r="BD296" s="8"/>
      <c r="BF296" s="25"/>
      <c r="BG296" s="8"/>
      <c r="BI296" s="25"/>
      <c r="BJ296" s="25"/>
      <c r="BK296" s="25"/>
      <c r="BL296" s="25"/>
      <c r="BM296" s="25"/>
      <c r="BN296" s="25"/>
      <c r="BO296" s="25"/>
      <c r="BP296" s="25"/>
      <c r="BQ296" s="25"/>
      <c r="BR296" s="25"/>
      <c r="BS296" s="25"/>
      <c r="BT296" s="25"/>
      <c r="BU296" s="25"/>
      <c r="BV296" s="15"/>
      <c r="BW296" s="15"/>
      <c r="BX296" s="15"/>
      <c r="BY296" s="15"/>
      <c r="BZ296" s="15"/>
      <c r="CA296" s="15"/>
      <c r="CB296" s="15"/>
      <c r="CC296" s="15"/>
      <c r="CD296" s="15"/>
      <c r="CE296" s="15"/>
      <c r="CF296" s="15"/>
      <c r="CG296" s="15"/>
      <c r="CH296" s="15"/>
      <c r="CI296" s="15"/>
      <c r="CJ296" s="15"/>
      <c r="CK296" s="15"/>
      <c r="CL296" s="15"/>
    </row>
    <row r="297" spans="1:90" x14ac:dyDescent="0.3">
      <c r="A297" s="3">
        <v>297</v>
      </c>
      <c r="C297" s="28"/>
      <c r="D297" s="13"/>
      <c r="E297" s="12"/>
      <c r="F297" s="7"/>
      <c r="I297" s="17"/>
      <c r="J297" s="17"/>
      <c r="K297" s="8"/>
      <c r="M297" s="25"/>
      <c r="N297" s="8"/>
      <c r="P297" s="25"/>
      <c r="Q297" s="8"/>
      <c r="S297" s="25"/>
      <c r="T297" s="8"/>
      <c r="V297" s="25"/>
      <c r="W297" s="8"/>
      <c r="Y297" s="25"/>
      <c r="Z297" s="8"/>
      <c r="AB297" s="25"/>
      <c r="AC297" s="8"/>
      <c r="AE297" s="25"/>
      <c r="AF297" s="8"/>
      <c r="AH297" s="25"/>
      <c r="AI297" s="8"/>
      <c r="AK297" s="25"/>
      <c r="AL297" s="8"/>
      <c r="AN297" s="25"/>
      <c r="AO297" s="8"/>
      <c r="AQ297" s="25"/>
      <c r="AR297" s="8"/>
      <c r="AT297" s="25"/>
      <c r="AU297" s="8"/>
      <c r="AW297" s="25"/>
      <c r="AX297" s="8"/>
      <c r="AZ297" s="25"/>
      <c r="BA297" s="8"/>
      <c r="BC297" s="25"/>
      <c r="BD297" s="8"/>
      <c r="BF297" s="25"/>
      <c r="BG297" s="8"/>
      <c r="BI297" s="25"/>
      <c r="BJ297" s="25"/>
      <c r="BK297" s="25"/>
      <c r="BL297" s="25"/>
      <c r="BM297" s="25"/>
      <c r="BN297" s="25"/>
      <c r="BO297" s="25"/>
      <c r="BP297" s="25"/>
      <c r="BQ297" s="25"/>
      <c r="BR297" s="25"/>
      <c r="BS297" s="25"/>
      <c r="BT297" s="25"/>
      <c r="BU297" s="25"/>
      <c r="BV297" s="15"/>
      <c r="BW297" s="15"/>
      <c r="BX297" s="15"/>
      <c r="BY297" s="15"/>
      <c r="BZ297" s="15"/>
      <c r="CA297" s="15"/>
      <c r="CB297" s="15"/>
      <c r="CC297" s="15"/>
      <c r="CD297" s="15"/>
      <c r="CE297" s="15"/>
      <c r="CF297" s="15"/>
      <c r="CG297" s="15"/>
      <c r="CH297" s="15"/>
      <c r="CI297" s="15"/>
      <c r="CJ297" s="15"/>
      <c r="CK297" s="15"/>
      <c r="CL297" s="15"/>
    </row>
    <row r="298" spans="1:90" x14ac:dyDescent="0.3">
      <c r="A298" s="3">
        <v>298</v>
      </c>
      <c r="C298" s="28"/>
      <c r="D298" s="13"/>
      <c r="E298" s="12"/>
      <c r="F298" s="7"/>
      <c r="I298" s="17"/>
      <c r="J298" s="17"/>
      <c r="K298" s="8"/>
      <c r="M298" s="25"/>
      <c r="N298" s="8"/>
      <c r="P298" s="25"/>
      <c r="Q298" s="8"/>
      <c r="S298" s="25"/>
      <c r="T298" s="8"/>
      <c r="V298" s="25"/>
      <c r="W298" s="8"/>
      <c r="Y298" s="25"/>
      <c r="Z298" s="8"/>
      <c r="AB298" s="25"/>
      <c r="AC298" s="8"/>
      <c r="AE298" s="25"/>
      <c r="AF298" s="8"/>
      <c r="AH298" s="25"/>
      <c r="AI298" s="8"/>
      <c r="AK298" s="25"/>
      <c r="AL298" s="8"/>
      <c r="AN298" s="25"/>
      <c r="AO298" s="8"/>
      <c r="AQ298" s="25"/>
      <c r="AR298" s="8"/>
      <c r="AT298" s="25"/>
      <c r="AU298" s="8"/>
      <c r="AW298" s="25"/>
      <c r="AX298" s="8"/>
      <c r="AZ298" s="25"/>
      <c r="BA298" s="8"/>
      <c r="BC298" s="25"/>
      <c r="BD298" s="8"/>
      <c r="BF298" s="25"/>
      <c r="BG298" s="8"/>
      <c r="BI298" s="25"/>
      <c r="BJ298" s="25"/>
      <c r="BK298" s="25"/>
      <c r="BL298" s="25"/>
      <c r="BM298" s="25"/>
      <c r="BN298" s="25"/>
      <c r="BO298" s="25"/>
      <c r="BP298" s="25"/>
      <c r="BQ298" s="25"/>
      <c r="BR298" s="25"/>
      <c r="BS298" s="25"/>
      <c r="BT298" s="25"/>
      <c r="BU298" s="25"/>
      <c r="BV298" s="15"/>
      <c r="BW298" s="15"/>
      <c r="BX298" s="15"/>
      <c r="BY298" s="15"/>
      <c r="BZ298" s="15"/>
      <c r="CA298" s="15"/>
      <c r="CB298" s="15"/>
      <c r="CC298" s="15"/>
      <c r="CD298" s="15"/>
      <c r="CE298" s="15"/>
      <c r="CF298" s="15"/>
      <c r="CG298" s="15"/>
      <c r="CH298" s="15"/>
      <c r="CI298" s="15"/>
      <c r="CJ298" s="15"/>
      <c r="CK298" s="15"/>
      <c r="CL298" s="15"/>
    </row>
    <row r="299" spans="1:90" x14ac:dyDescent="0.3">
      <c r="A299" s="3">
        <v>299</v>
      </c>
      <c r="C299" s="28"/>
      <c r="D299" s="13"/>
      <c r="E299" s="12"/>
      <c r="F299" s="7"/>
      <c r="I299" s="17"/>
      <c r="J299" s="17"/>
      <c r="K299" s="8"/>
      <c r="M299" s="25"/>
      <c r="N299" s="8"/>
      <c r="P299" s="25"/>
      <c r="Q299" s="8"/>
      <c r="S299" s="25"/>
      <c r="T299" s="8"/>
      <c r="V299" s="25"/>
      <c r="W299" s="8"/>
      <c r="Y299" s="25"/>
      <c r="Z299" s="8"/>
      <c r="AB299" s="25"/>
      <c r="AC299" s="8"/>
      <c r="AE299" s="25"/>
      <c r="AF299" s="8"/>
      <c r="AH299" s="25"/>
      <c r="AI299" s="8"/>
      <c r="AK299" s="25"/>
      <c r="AL299" s="8"/>
      <c r="AN299" s="25"/>
      <c r="AO299" s="8"/>
      <c r="AQ299" s="25"/>
      <c r="AR299" s="8"/>
      <c r="AT299" s="25"/>
      <c r="AU299" s="8"/>
      <c r="AW299" s="25"/>
      <c r="AX299" s="8"/>
      <c r="AZ299" s="25"/>
      <c r="BA299" s="8"/>
      <c r="BC299" s="25"/>
      <c r="BD299" s="8"/>
      <c r="BF299" s="25"/>
      <c r="BG299" s="8"/>
      <c r="BI299" s="25"/>
      <c r="BJ299" s="25"/>
      <c r="BK299" s="25"/>
      <c r="BL299" s="25"/>
      <c r="BM299" s="25"/>
      <c r="BN299" s="25"/>
      <c r="BO299" s="25"/>
      <c r="BP299" s="25"/>
      <c r="BQ299" s="25"/>
      <c r="BR299" s="25"/>
      <c r="BS299" s="25"/>
      <c r="BT299" s="25"/>
      <c r="BU299" s="25"/>
      <c r="BV299" s="15"/>
      <c r="BW299" s="15"/>
      <c r="BX299" s="15"/>
      <c r="BY299" s="15"/>
      <c r="BZ299" s="15"/>
      <c r="CA299" s="15"/>
      <c r="CB299" s="15"/>
      <c r="CC299" s="15"/>
      <c r="CD299" s="15"/>
      <c r="CE299" s="15"/>
      <c r="CF299" s="15"/>
      <c r="CG299" s="15"/>
      <c r="CH299" s="15"/>
      <c r="CI299" s="15"/>
      <c r="CJ299" s="15"/>
      <c r="CK299" s="15"/>
      <c r="CL299" s="15"/>
    </row>
    <row r="300" spans="1:90" x14ac:dyDescent="0.3">
      <c r="A300" s="3">
        <v>300</v>
      </c>
      <c r="C300" s="28"/>
      <c r="D300" s="13"/>
      <c r="E300" s="12"/>
      <c r="F300" s="7"/>
      <c r="I300" s="17"/>
      <c r="J300" s="17"/>
      <c r="K300" s="8"/>
      <c r="M300" s="25"/>
      <c r="N300" s="8"/>
      <c r="P300" s="25"/>
      <c r="Q300" s="8"/>
      <c r="S300" s="25"/>
      <c r="T300" s="8"/>
      <c r="V300" s="25"/>
      <c r="W300" s="8"/>
      <c r="Y300" s="25"/>
      <c r="Z300" s="8"/>
      <c r="AB300" s="25"/>
      <c r="AC300" s="8"/>
      <c r="AE300" s="25"/>
      <c r="AF300" s="8"/>
      <c r="AH300" s="25"/>
      <c r="AI300" s="8"/>
      <c r="AK300" s="25"/>
      <c r="AL300" s="8"/>
      <c r="AN300" s="25"/>
      <c r="AO300" s="8"/>
      <c r="AQ300" s="25"/>
      <c r="AR300" s="8"/>
      <c r="AT300" s="25"/>
      <c r="AU300" s="8"/>
      <c r="AW300" s="25"/>
      <c r="AX300" s="8"/>
      <c r="AZ300" s="25"/>
      <c r="BA300" s="8"/>
      <c r="BC300" s="25"/>
      <c r="BD300" s="8"/>
      <c r="BF300" s="25"/>
      <c r="BG300" s="8"/>
      <c r="BI300" s="25"/>
      <c r="BJ300" s="25"/>
      <c r="BK300" s="25"/>
      <c r="BL300" s="25"/>
      <c r="BM300" s="25"/>
      <c r="BN300" s="25"/>
      <c r="BO300" s="25"/>
      <c r="BP300" s="25"/>
      <c r="BQ300" s="25"/>
      <c r="BR300" s="25"/>
      <c r="BS300" s="25"/>
      <c r="BT300" s="25"/>
      <c r="BU300" s="25"/>
      <c r="BV300" s="15"/>
      <c r="BW300" s="15"/>
      <c r="BX300" s="15"/>
      <c r="BY300" s="15"/>
      <c r="BZ300" s="15"/>
      <c r="CA300" s="15"/>
      <c r="CB300" s="15"/>
      <c r="CC300" s="15"/>
      <c r="CD300" s="15"/>
      <c r="CE300" s="15"/>
      <c r="CF300" s="15"/>
      <c r="CG300" s="15"/>
      <c r="CH300" s="15"/>
      <c r="CI300" s="15"/>
      <c r="CJ300" s="15"/>
      <c r="CK300" s="15"/>
      <c r="CL300" s="15"/>
    </row>
    <row r="301" spans="1:90" x14ac:dyDescent="0.3">
      <c r="A301" s="3">
        <v>301</v>
      </c>
      <c r="C301" s="28"/>
      <c r="D301" s="13"/>
      <c r="E301" s="12"/>
      <c r="F301" s="7"/>
      <c r="I301" s="17"/>
      <c r="J301" s="17"/>
      <c r="K301" s="8"/>
      <c r="M301" s="25"/>
      <c r="N301" s="8"/>
      <c r="P301" s="25"/>
      <c r="Q301" s="8"/>
      <c r="S301" s="25"/>
      <c r="T301" s="8"/>
      <c r="V301" s="25"/>
      <c r="W301" s="8"/>
      <c r="Y301" s="25"/>
      <c r="Z301" s="8"/>
      <c r="AB301" s="25"/>
      <c r="AC301" s="8"/>
      <c r="AE301" s="25"/>
      <c r="AF301" s="8"/>
      <c r="AH301" s="25"/>
      <c r="AI301" s="8"/>
      <c r="AK301" s="25"/>
      <c r="AL301" s="8"/>
      <c r="AN301" s="25"/>
      <c r="AO301" s="8"/>
      <c r="AQ301" s="25"/>
      <c r="AR301" s="8"/>
      <c r="AT301" s="25"/>
      <c r="AU301" s="8"/>
      <c r="AW301" s="25"/>
      <c r="AX301" s="8"/>
      <c r="AZ301" s="25"/>
      <c r="BA301" s="8"/>
      <c r="BC301" s="25"/>
      <c r="BD301" s="8"/>
      <c r="BF301" s="25"/>
      <c r="BG301" s="8"/>
      <c r="BI301" s="25"/>
      <c r="BJ301" s="25"/>
      <c r="BK301" s="25"/>
      <c r="BL301" s="25"/>
      <c r="BM301" s="25"/>
      <c r="BN301" s="25"/>
      <c r="BO301" s="25"/>
      <c r="BP301" s="25"/>
      <c r="BQ301" s="25"/>
      <c r="BR301" s="25"/>
      <c r="BS301" s="25"/>
      <c r="BT301" s="25"/>
      <c r="BU301" s="25"/>
      <c r="BV301" s="15"/>
      <c r="BW301" s="15"/>
      <c r="BX301" s="15"/>
      <c r="BY301" s="15"/>
      <c r="BZ301" s="15"/>
      <c r="CA301" s="15"/>
      <c r="CB301" s="15"/>
      <c r="CC301" s="15"/>
      <c r="CD301" s="15"/>
      <c r="CE301" s="15"/>
      <c r="CF301" s="15"/>
      <c r="CG301" s="15"/>
      <c r="CH301" s="15"/>
      <c r="CI301" s="15"/>
      <c r="CJ301" s="15"/>
      <c r="CK301" s="15"/>
      <c r="CL301" s="15"/>
    </row>
    <row r="302" spans="1:90" x14ac:dyDescent="0.3">
      <c r="A302" s="3">
        <v>302</v>
      </c>
      <c r="C302" s="28"/>
      <c r="D302" s="13"/>
      <c r="E302" s="12"/>
      <c r="F302" s="7"/>
      <c r="I302" s="17"/>
      <c r="J302" s="17"/>
      <c r="K302" s="8"/>
      <c r="M302" s="25"/>
      <c r="N302" s="8"/>
      <c r="P302" s="25"/>
      <c r="Q302" s="8"/>
      <c r="S302" s="25"/>
      <c r="T302" s="8"/>
      <c r="V302" s="25"/>
      <c r="W302" s="8"/>
      <c r="Y302" s="25"/>
      <c r="Z302" s="8"/>
      <c r="AB302" s="25"/>
      <c r="AC302" s="8"/>
      <c r="AE302" s="25"/>
      <c r="AF302" s="8"/>
      <c r="AH302" s="25"/>
      <c r="AI302" s="8"/>
      <c r="AK302" s="25"/>
      <c r="AL302" s="8"/>
      <c r="AN302" s="25"/>
      <c r="AO302" s="8"/>
      <c r="AQ302" s="25"/>
      <c r="AR302" s="8"/>
      <c r="AT302" s="25"/>
      <c r="AU302" s="8"/>
      <c r="AW302" s="25"/>
      <c r="AX302" s="8"/>
      <c r="AZ302" s="25"/>
      <c r="BA302" s="8"/>
      <c r="BC302" s="25"/>
      <c r="BD302" s="8"/>
      <c r="BF302" s="25"/>
      <c r="BG302" s="8"/>
      <c r="BI302" s="25"/>
      <c r="BJ302" s="25"/>
      <c r="BK302" s="25"/>
      <c r="BL302" s="25"/>
      <c r="BM302" s="25"/>
      <c r="BN302" s="25"/>
      <c r="BO302" s="25"/>
      <c r="BP302" s="25"/>
      <c r="BQ302" s="25"/>
      <c r="BR302" s="25"/>
      <c r="BS302" s="25"/>
      <c r="BT302" s="25"/>
      <c r="BU302" s="25"/>
      <c r="BV302" s="15"/>
      <c r="BW302" s="15"/>
      <c r="BX302" s="15"/>
      <c r="BY302" s="15"/>
      <c r="BZ302" s="15"/>
      <c r="CA302" s="15"/>
      <c r="CB302" s="15"/>
      <c r="CC302" s="15"/>
      <c r="CD302" s="15"/>
      <c r="CE302" s="15"/>
      <c r="CF302" s="15"/>
      <c r="CG302" s="15"/>
      <c r="CH302" s="15"/>
      <c r="CI302" s="15"/>
      <c r="CJ302" s="15"/>
      <c r="CK302" s="15"/>
      <c r="CL302" s="15"/>
    </row>
    <row r="303" spans="1:90" x14ac:dyDescent="0.3">
      <c r="A303" s="3">
        <v>303</v>
      </c>
      <c r="C303" s="28"/>
      <c r="D303" s="13"/>
      <c r="E303" s="12"/>
      <c r="F303" s="7"/>
      <c r="I303" s="17"/>
      <c r="J303" s="17"/>
      <c r="K303" s="8"/>
      <c r="M303" s="25"/>
      <c r="N303" s="8"/>
      <c r="P303" s="25"/>
      <c r="Q303" s="8"/>
      <c r="S303" s="25"/>
      <c r="T303" s="8"/>
      <c r="V303" s="25"/>
      <c r="W303" s="8"/>
      <c r="Y303" s="25"/>
      <c r="Z303" s="8"/>
      <c r="AB303" s="25"/>
      <c r="AC303" s="8"/>
      <c r="AE303" s="25"/>
      <c r="AF303" s="8"/>
      <c r="AH303" s="25"/>
      <c r="AI303" s="8"/>
      <c r="AK303" s="25"/>
      <c r="AL303" s="8"/>
      <c r="AN303" s="25"/>
      <c r="AO303" s="8"/>
      <c r="AQ303" s="25"/>
      <c r="AR303" s="8"/>
      <c r="AT303" s="25"/>
      <c r="AU303" s="8"/>
      <c r="AW303" s="25"/>
      <c r="AX303" s="8"/>
      <c r="AZ303" s="25"/>
      <c r="BA303" s="8"/>
      <c r="BC303" s="25"/>
      <c r="BD303" s="8"/>
      <c r="BF303" s="25"/>
      <c r="BG303" s="8"/>
      <c r="BI303" s="25"/>
      <c r="BJ303" s="25"/>
      <c r="BK303" s="25"/>
      <c r="BL303" s="25"/>
      <c r="BM303" s="25"/>
      <c r="BN303" s="25"/>
      <c r="BO303" s="25"/>
      <c r="BP303" s="25"/>
      <c r="BQ303" s="25"/>
      <c r="BR303" s="25"/>
      <c r="BS303" s="25"/>
      <c r="BT303" s="25"/>
      <c r="BU303" s="25"/>
      <c r="BV303" s="15"/>
      <c r="BW303" s="15"/>
      <c r="BX303" s="15"/>
      <c r="BY303" s="15"/>
      <c r="BZ303" s="15"/>
      <c r="CA303" s="15"/>
      <c r="CB303" s="15"/>
      <c r="CC303" s="15"/>
      <c r="CD303" s="15"/>
      <c r="CE303" s="15"/>
      <c r="CF303" s="15"/>
      <c r="CG303" s="15"/>
      <c r="CH303" s="15"/>
      <c r="CI303" s="15"/>
      <c r="CJ303" s="15"/>
      <c r="CK303" s="15"/>
      <c r="CL303" s="15"/>
    </row>
    <row r="304" spans="1:90" x14ac:dyDescent="0.3">
      <c r="A304" s="3">
        <v>304</v>
      </c>
      <c r="C304" s="28"/>
      <c r="D304" s="13"/>
      <c r="E304" s="12"/>
      <c r="F304" s="7"/>
      <c r="I304" s="17"/>
      <c r="J304" s="17"/>
      <c r="K304" s="8"/>
      <c r="M304" s="25"/>
      <c r="N304" s="8"/>
      <c r="P304" s="25"/>
      <c r="Q304" s="8"/>
      <c r="S304" s="25"/>
      <c r="T304" s="8"/>
      <c r="V304" s="25"/>
      <c r="W304" s="8"/>
      <c r="Y304" s="25"/>
      <c r="Z304" s="8"/>
      <c r="AB304" s="25"/>
      <c r="AC304" s="8"/>
      <c r="AE304" s="25"/>
      <c r="AF304" s="8"/>
      <c r="AH304" s="25"/>
      <c r="AI304" s="8"/>
      <c r="AK304" s="25"/>
      <c r="AL304" s="8"/>
      <c r="AN304" s="25"/>
      <c r="AO304" s="8"/>
      <c r="AQ304" s="25"/>
      <c r="AR304" s="8"/>
      <c r="AT304" s="25"/>
      <c r="AU304" s="8"/>
      <c r="AW304" s="25"/>
      <c r="AX304" s="8"/>
      <c r="AZ304" s="25"/>
      <c r="BA304" s="8"/>
      <c r="BC304" s="25"/>
      <c r="BD304" s="8"/>
      <c r="BF304" s="25"/>
      <c r="BG304" s="8"/>
      <c r="BI304" s="25"/>
      <c r="BJ304" s="25"/>
      <c r="BK304" s="25"/>
      <c r="BL304" s="25"/>
      <c r="BM304" s="25"/>
      <c r="BN304" s="25"/>
      <c r="BO304" s="25"/>
      <c r="BP304" s="25"/>
      <c r="BQ304" s="25"/>
      <c r="BR304" s="25"/>
      <c r="BS304" s="25"/>
      <c r="BT304" s="25"/>
      <c r="BU304" s="25"/>
      <c r="BV304" s="15"/>
      <c r="BW304" s="15"/>
      <c r="BX304" s="15"/>
      <c r="BY304" s="15"/>
      <c r="BZ304" s="15"/>
      <c r="CA304" s="15"/>
      <c r="CB304" s="15"/>
      <c r="CC304" s="15"/>
      <c r="CD304" s="15"/>
      <c r="CE304" s="15"/>
      <c r="CF304" s="15"/>
      <c r="CG304" s="15"/>
      <c r="CH304" s="15"/>
      <c r="CI304" s="15"/>
      <c r="CJ304" s="15"/>
      <c r="CK304" s="15"/>
      <c r="CL304" s="15"/>
    </row>
    <row r="305" spans="1:90" x14ac:dyDescent="0.3">
      <c r="A305" s="3">
        <v>305</v>
      </c>
      <c r="C305" s="28"/>
      <c r="D305" s="13"/>
      <c r="E305" s="12"/>
      <c r="F305" s="7"/>
      <c r="I305" s="17"/>
      <c r="J305" s="17"/>
      <c r="K305" s="8"/>
      <c r="M305" s="25"/>
      <c r="N305" s="8"/>
      <c r="P305" s="25"/>
      <c r="Q305" s="8"/>
      <c r="S305" s="25"/>
      <c r="T305" s="8"/>
      <c r="V305" s="25"/>
      <c r="W305" s="8"/>
      <c r="Y305" s="25"/>
      <c r="Z305" s="8"/>
      <c r="AB305" s="25"/>
      <c r="AC305" s="8"/>
      <c r="AE305" s="25"/>
      <c r="AF305" s="8"/>
      <c r="AH305" s="25"/>
      <c r="AI305" s="8"/>
      <c r="AK305" s="25"/>
      <c r="AL305" s="8"/>
      <c r="AN305" s="25"/>
      <c r="AO305" s="8"/>
      <c r="AQ305" s="25"/>
      <c r="AR305" s="8"/>
      <c r="AT305" s="25"/>
      <c r="AU305" s="8"/>
      <c r="AW305" s="25"/>
      <c r="AX305" s="8"/>
      <c r="AZ305" s="25"/>
      <c r="BA305" s="8"/>
      <c r="BC305" s="25"/>
      <c r="BD305" s="8"/>
      <c r="BF305" s="25"/>
      <c r="BG305" s="8"/>
      <c r="BI305" s="25"/>
      <c r="BJ305" s="25"/>
      <c r="BK305" s="25"/>
      <c r="BL305" s="25"/>
      <c r="BM305" s="25"/>
      <c r="BN305" s="25"/>
      <c r="BO305" s="25"/>
      <c r="BP305" s="25"/>
      <c r="BQ305" s="25"/>
      <c r="BR305" s="25"/>
      <c r="BS305" s="25"/>
      <c r="BT305" s="25"/>
      <c r="BU305" s="25"/>
      <c r="BV305" s="15"/>
      <c r="BW305" s="15"/>
      <c r="BX305" s="15"/>
      <c r="BY305" s="15"/>
      <c r="BZ305" s="15"/>
      <c r="CA305" s="15"/>
      <c r="CB305" s="15"/>
      <c r="CC305" s="15"/>
      <c r="CD305" s="15"/>
      <c r="CE305" s="15"/>
      <c r="CF305" s="15"/>
      <c r="CG305" s="15"/>
      <c r="CH305" s="15"/>
      <c r="CI305" s="15"/>
      <c r="CJ305" s="15"/>
      <c r="CK305" s="15"/>
      <c r="CL305" s="15"/>
    </row>
    <row r="306" spans="1:90" x14ac:dyDescent="0.3">
      <c r="A306" s="3">
        <v>306</v>
      </c>
      <c r="C306" s="28"/>
      <c r="D306" s="13"/>
      <c r="E306" s="12"/>
      <c r="F306" s="7"/>
      <c r="I306" s="17"/>
      <c r="J306" s="17"/>
      <c r="K306" s="8"/>
      <c r="M306" s="25"/>
      <c r="N306" s="8"/>
      <c r="P306" s="25"/>
      <c r="Q306" s="8"/>
      <c r="S306" s="25"/>
      <c r="T306" s="8"/>
      <c r="V306" s="25"/>
      <c r="W306" s="8"/>
      <c r="Y306" s="25"/>
      <c r="Z306" s="8"/>
      <c r="AB306" s="25"/>
      <c r="AC306" s="8"/>
      <c r="AE306" s="25"/>
      <c r="AF306" s="8"/>
      <c r="AH306" s="25"/>
      <c r="AI306" s="8"/>
      <c r="AK306" s="25"/>
      <c r="AL306" s="8"/>
      <c r="AN306" s="25"/>
      <c r="AO306" s="8"/>
      <c r="AQ306" s="25"/>
      <c r="AR306" s="8"/>
      <c r="AT306" s="25"/>
      <c r="AU306" s="8"/>
      <c r="AW306" s="25"/>
      <c r="AX306" s="8"/>
      <c r="AZ306" s="25"/>
      <c r="BA306" s="8"/>
      <c r="BC306" s="25"/>
      <c r="BD306" s="8"/>
      <c r="BF306" s="25"/>
      <c r="BG306" s="8"/>
      <c r="BI306" s="25"/>
      <c r="BJ306" s="25"/>
      <c r="BK306" s="25"/>
      <c r="BL306" s="25"/>
      <c r="BM306" s="25"/>
      <c r="BN306" s="25"/>
      <c r="BO306" s="25"/>
      <c r="BP306" s="25"/>
      <c r="BQ306" s="25"/>
      <c r="BR306" s="25"/>
      <c r="BS306" s="25"/>
      <c r="BT306" s="25"/>
      <c r="BU306" s="25"/>
      <c r="BV306" s="15"/>
      <c r="BW306" s="15"/>
      <c r="BX306" s="15"/>
      <c r="BY306" s="15"/>
      <c r="BZ306" s="15"/>
      <c r="CA306" s="15"/>
      <c r="CB306" s="15"/>
      <c r="CC306" s="15"/>
      <c r="CD306" s="15"/>
      <c r="CE306" s="15"/>
      <c r="CF306" s="15"/>
      <c r="CG306" s="15"/>
      <c r="CH306" s="15"/>
      <c r="CI306" s="15"/>
      <c r="CJ306" s="15"/>
      <c r="CK306" s="15"/>
      <c r="CL306" s="15"/>
    </row>
    <row r="307" spans="1:90" x14ac:dyDescent="0.3">
      <c r="A307" s="3">
        <v>307</v>
      </c>
      <c r="C307" s="28"/>
      <c r="D307" s="13"/>
      <c r="E307" s="12"/>
      <c r="F307" s="7"/>
      <c r="I307" s="17"/>
      <c r="J307" s="17"/>
      <c r="K307" s="8"/>
      <c r="M307" s="25"/>
      <c r="N307" s="8"/>
      <c r="P307" s="25"/>
      <c r="Q307" s="8"/>
      <c r="S307" s="25"/>
      <c r="T307" s="8"/>
      <c r="V307" s="25"/>
      <c r="W307" s="8"/>
      <c r="Y307" s="25"/>
      <c r="Z307" s="8"/>
      <c r="AB307" s="25"/>
      <c r="AC307" s="8"/>
      <c r="AE307" s="25"/>
      <c r="AF307" s="8"/>
      <c r="AH307" s="25"/>
      <c r="AI307" s="8"/>
      <c r="AK307" s="25"/>
      <c r="AL307" s="8"/>
      <c r="AN307" s="25"/>
      <c r="AO307" s="8"/>
      <c r="AQ307" s="25"/>
      <c r="AR307" s="8"/>
      <c r="AT307" s="25"/>
      <c r="AU307" s="8"/>
      <c r="AW307" s="25"/>
      <c r="AX307" s="8"/>
      <c r="AZ307" s="25"/>
      <c r="BA307" s="8"/>
      <c r="BC307" s="25"/>
      <c r="BD307" s="8"/>
      <c r="BF307" s="25"/>
      <c r="BG307" s="8"/>
      <c r="BI307" s="25"/>
      <c r="BJ307" s="25"/>
      <c r="BK307" s="25"/>
      <c r="BL307" s="25"/>
      <c r="BM307" s="25"/>
      <c r="BN307" s="25"/>
      <c r="BO307" s="25"/>
      <c r="BP307" s="25"/>
      <c r="BQ307" s="25"/>
      <c r="BR307" s="25"/>
      <c r="BS307" s="25"/>
      <c r="BT307" s="25"/>
      <c r="BU307" s="25"/>
      <c r="BV307" s="15"/>
      <c r="BW307" s="15"/>
      <c r="BX307" s="15"/>
      <c r="BY307" s="15"/>
      <c r="BZ307" s="15"/>
      <c r="CA307" s="15"/>
      <c r="CB307" s="15"/>
      <c r="CC307" s="15"/>
      <c r="CD307" s="15"/>
      <c r="CE307" s="15"/>
      <c r="CF307" s="15"/>
      <c r="CG307" s="15"/>
      <c r="CH307" s="15"/>
      <c r="CI307" s="15"/>
      <c r="CJ307" s="15"/>
      <c r="CK307" s="15"/>
      <c r="CL307" s="15"/>
    </row>
    <row r="308" spans="1:90" x14ac:dyDescent="0.3">
      <c r="A308" s="3">
        <v>308</v>
      </c>
      <c r="C308" s="28"/>
      <c r="D308" s="13"/>
      <c r="E308" s="12"/>
      <c r="F308" s="7"/>
      <c r="I308" s="17"/>
      <c r="J308" s="17"/>
      <c r="K308" s="8"/>
      <c r="M308" s="25"/>
      <c r="N308" s="8"/>
      <c r="P308" s="25"/>
      <c r="Q308" s="8"/>
      <c r="S308" s="25"/>
      <c r="T308" s="8"/>
      <c r="V308" s="25"/>
      <c r="W308" s="8"/>
      <c r="Y308" s="25"/>
      <c r="Z308" s="8"/>
      <c r="AB308" s="25"/>
      <c r="AC308" s="8"/>
      <c r="AE308" s="25"/>
      <c r="AF308" s="8"/>
      <c r="AH308" s="25"/>
      <c r="AI308" s="8"/>
      <c r="AK308" s="25"/>
      <c r="AL308" s="8"/>
      <c r="AN308" s="25"/>
      <c r="AO308" s="8"/>
      <c r="AQ308" s="25"/>
      <c r="AR308" s="8"/>
      <c r="AT308" s="25"/>
      <c r="AU308" s="8"/>
      <c r="AW308" s="25"/>
      <c r="AX308" s="8"/>
      <c r="AZ308" s="25"/>
      <c r="BA308" s="8"/>
      <c r="BC308" s="25"/>
      <c r="BD308" s="8"/>
      <c r="BF308" s="25"/>
      <c r="BG308" s="8"/>
      <c r="BI308" s="25"/>
      <c r="BJ308" s="25"/>
      <c r="BK308" s="25"/>
      <c r="BL308" s="25"/>
      <c r="BM308" s="25"/>
      <c r="BN308" s="25"/>
      <c r="BO308" s="25"/>
      <c r="BP308" s="25"/>
      <c r="BQ308" s="25"/>
      <c r="BR308" s="25"/>
      <c r="BS308" s="25"/>
      <c r="BT308" s="25"/>
      <c r="BU308" s="25"/>
      <c r="BV308" s="15"/>
      <c r="BW308" s="15"/>
      <c r="BX308" s="15"/>
      <c r="BY308" s="15"/>
      <c r="BZ308" s="15"/>
      <c r="CA308" s="15"/>
      <c r="CB308" s="15"/>
      <c r="CC308" s="15"/>
      <c r="CD308" s="15"/>
      <c r="CE308" s="15"/>
      <c r="CF308" s="15"/>
      <c r="CG308" s="15"/>
      <c r="CH308" s="15"/>
      <c r="CI308" s="15"/>
      <c r="CJ308" s="15"/>
      <c r="CK308" s="15"/>
      <c r="CL308" s="15"/>
    </row>
    <row r="309" spans="1:90" x14ac:dyDescent="0.3">
      <c r="A309" s="3">
        <v>309</v>
      </c>
      <c r="C309" s="28"/>
      <c r="D309" s="13"/>
      <c r="E309" s="12"/>
      <c r="F309" s="7"/>
      <c r="I309" s="17"/>
      <c r="J309" s="17"/>
      <c r="K309" s="8"/>
      <c r="M309" s="25"/>
      <c r="N309" s="8"/>
      <c r="P309" s="25"/>
      <c r="Q309" s="8"/>
      <c r="S309" s="25"/>
      <c r="T309" s="8"/>
      <c r="V309" s="25"/>
      <c r="W309" s="8"/>
      <c r="Y309" s="25"/>
      <c r="Z309" s="8"/>
      <c r="AB309" s="25"/>
      <c r="AC309" s="8"/>
      <c r="AE309" s="25"/>
      <c r="AF309" s="8"/>
      <c r="AH309" s="25"/>
      <c r="AI309" s="8"/>
      <c r="AK309" s="25"/>
      <c r="AL309" s="8"/>
      <c r="AN309" s="25"/>
      <c r="AO309" s="8"/>
      <c r="AQ309" s="25"/>
      <c r="AR309" s="8"/>
      <c r="AT309" s="25"/>
      <c r="AU309" s="8"/>
      <c r="AW309" s="25"/>
      <c r="AX309" s="8"/>
      <c r="AZ309" s="25"/>
      <c r="BA309" s="8"/>
      <c r="BC309" s="25"/>
      <c r="BD309" s="8"/>
      <c r="BF309" s="25"/>
      <c r="BG309" s="8"/>
      <c r="BI309" s="25"/>
      <c r="BJ309" s="25"/>
      <c r="BK309" s="25"/>
      <c r="BL309" s="25"/>
      <c r="BM309" s="25"/>
      <c r="BN309" s="25"/>
      <c r="BO309" s="25"/>
      <c r="BP309" s="25"/>
      <c r="BQ309" s="25"/>
      <c r="BR309" s="25"/>
      <c r="BS309" s="25"/>
      <c r="BT309" s="25"/>
      <c r="BU309" s="25"/>
      <c r="BV309" s="15"/>
      <c r="BW309" s="15"/>
      <c r="BX309" s="15"/>
      <c r="BY309" s="15"/>
      <c r="BZ309" s="15"/>
      <c r="CA309" s="15"/>
      <c r="CB309" s="15"/>
      <c r="CC309" s="15"/>
      <c r="CD309" s="15"/>
      <c r="CE309" s="15"/>
      <c r="CF309" s="15"/>
      <c r="CG309" s="15"/>
      <c r="CH309" s="15"/>
      <c r="CI309" s="15"/>
      <c r="CJ309" s="15"/>
      <c r="CK309" s="15"/>
      <c r="CL309" s="15"/>
    </row>
    <row r="310" spans="1:90" x14ac:dyDescent="0.3">
      <c r="A310" s="3">
        <v>310</v>
      </c>
      <c r="B310" s="11" t="s">
        <v>123</v>
      </c>
      <c r="C310" s="11"/>
      <c r="D310" s="13"/>
      <c r="E310" s="12"/>
      <c r="F310" s="7"/>
      <c r="I310" s="17"/>
      <c r="J310" s="17"/>
      <c r="M310" s="25"/>
      <c r="P310" s="25"/>
      <c r="S310" s="25"/>
      <c r="V310" s="25"/>
      <c r="Y310" s="25"/>
      <c r="AB310" s="25"/>
      <c r="AE310" s="25"/>
      <c r="AH310" s="25"/>
      <c r="AK310" s="25"/>
      <c r="AN310" s="25"/>
      <c r="AQ310" s="25"/>
      <c r="AT310" s="25"/>
      <c r="AW310" s="25"/>
      <c r="AZ310" s="25"/>
      <c r="BC310" s="25"/>
      <c r="BF310" s="25"/>
      <c r="BI310" s="25"/>
      <c r="BJ310" s="25"/>
      <c r="BK310" s="25"/>
      <c r="BL310" s="25"/>
      <c r="BM310" s="25"/>
      <c r="BN310" s="25"/>
      <c r="BO310" s="25"/>
      <c r="BP310" s="25"/>
      <c r="BQ310" s="25"/>
      <c r="BR310" s="25"/>
      <c r="BS310" s="25"/>
      <c r="BT310" s="25"/>
      <c r="BU310" s="25"/>
      <c r="BV310" s="15"/>
      <c r="BW310" s="15"/>
      <c r="BX310" s="15"/>
      <c r="BY310" s="15"/>
      <c r="BZ310" s="15"/>
      <c r="CA310" s="15"/>
      <c r="CB310" s="15"/>
      <c r="CC310" s="15"/>
      <c r="CD310" s="15"/>
      <c r="CE310" s="15"/>
      <c r="CF310" s="15"/>
      <c r="CG310" s="15"/>
      <c r="CH310" s="15"/>
      <c r="CI310" s="15"/>
      <c r="CJ310" s="15"/>
      <c r="CK310" s="15"/>
      <c r="CL310" s="15"/>
    </row>
    <row r="311" spans="1:90" x14ac:dyDescent="0.3">
      <c r="A311" s="3">
        <v>311</v>
      </c>
      <c r="B311" s="3" t="s">
        <v>391</v>
      </c>
      <c r="C311" s="28" t="s">
        <v>148</v>
      </c>
      <c r="D311" s="13">
        <v>41760</v>
      </c>
      <c r="E311" s="12"/>
      <c r="F311" s="7">
        <v>5250</v>
      </c>
      <c r="I311" s="17"/>
      <c r="J311" s="17"/>
      <c r="K311" s="8">
        <v>155</v>
      </c>
      <c r="M311" s="25"/>
      <c r="N311" s="8">
        <v>210</v>
      </c>
      <c r="P311" s="25"/>
      <c r="Q311" s="8">
        <v>215</v>
      </c>
      <c r="S311" s="25"/>
      <c r="T311" s="8">
        <v>715</v>
      </c>
      <c r="V311" s="25"/>
      <c r="W311" s="8">
        <v>155</v>
      </c>
      <c r="Y311" s="25"/>
      <c r="Z311" s="8">
        <v>135</v>
      </c>
      <c r="AB311" s="25"/>
      <c r="AC311" s="8">
        <v>760</v>
      </c>
      <c r="AE311" s="25"/>
      <c r="AF311" s="8">
        <v>175</v>
      </c>
      <c r="AH311" s="25"/>
      <c r="AI311" s="8">
        <v>185</v>
      </c>
      <c r="AK311" s="25"/>
      <c r="AL311" s="8">
        <v>120</v>
      </c>
      <c r="AN311" s="25"/>
      <c r="AO311" s="8">
        <v>115</v>
      </c>
      <c r="AQ311" s="25"/>
      <c r="AR311" s="8">
        <v>210</v>
      </c>
      <c r="AT311" s="25"/>
      <c r="AU311" s="8">
        <v>365</v>
      </c>
      <c r="AW311" s="25"/>
      <c r="AX311" s="8">
        <v>350</v>
      </c>
      <c r="AZ311" s="25"/>
      <c r="BA311" s="8">
        <v>210</v>
      </c>
      <c r="BC311" s="25"/>
      <c r="BD311" s="8">
        <v>590</v>
      </c>
      <c r="BF311" s="25"/>
      <c r="BG311" s="8">
        <v>585</v>
      </c>
      <c r="BI311" s="25"/>
      <c r="BJ311" s="7">
        <f t="shared" ref="BJ311:BJ312" si="1524">K311+T311+W311+Z311+Q311</f>
        <v>1375</v>
      </c>
      <c r="BL311" s="25"/>
      <c r="BM311" s="7">
        <f t="shared" ref="BM311:BM312" si="1525">BG311+AU311+AR311+AX311</f>
        <v>1510</v>
      </c>
      <c r="BO311" s="25"/>
      <c r="BP311" s="7">
        <f t="shared" ref="BP311:BP312" si="1526">BA311+AO311+AL311+BD311</f>
        <v>1035</v>
      </c>
      <c r="BR311" s="25"/>
      <c r="BS311" s="7">
        <f t="shared" ref="BS311:BS312" si="1527">AI311+AF311+AC311+N311</f>
        <v>1330</v>
      </c>
      <c r="BU311" s="25"/>
      <c r="BV311" s="15"/>
      <c r="BW311" s="15"/>
      <c r="BX311" s="15"/>
      <c r="BY311" s="15"/>
      <c r="BZ311" s="15"/>
      <c r="CA311" s="15"/>
      <c r="CB311" s="15"/>
      <c r="CC311" s="15"/>
      <c r="CD311" s="15"/>
      <c r="CE311" s="15"/>
      <c r="CF311" s="15"/>
      <c r="CG311" s="15"/>
      <c r="CH311" s="15"/>
      <c r="CI311" s="15"/>
      <c r="CJ311" s="15"/>
      <c r="CK311" s="15"/>
      <c r="CL311" s="15"/>
    </row>
    <row r="312" spans="1:90" x14ac:dyDescent="0.3">
      <c r="A312" s="3">
        <v>312</v>
      </c>
      <c r="B312" s="3" t="s">
        <v>102</v>
      </c>
      <c r="C312" s="28" t="s">
        <v>148</v>
      </c>
      <c r="D312" s="13">
        <v>41760</v>
      </c>
      <c r="E312" s="12"/>
      <c r="F312" s="7">
        <v>1055</v>
      </c>
      <c r="G312" s="15">
        <f>F312/F$311</f>
        <v>0.20095238095238097</v>
      </c>
      <c r="I312" s="17">
        <f t="shared" si="1146"/>
        <v>0.30434782608695654</v>
      </c>
      <c r="J312" s="17">
        <f t="shared" si="1147"/>
        <v>8.3333333333333329E-2</v>
      </c>
      <c r="K312" s="8">
        <v>15</v>
      </c>
      <c r="L312" s="15">
        <f>K312/K$311</f>
        <v>9.6774193548387094E-2</v>
      </c>
      <c r="M312" s="25">
        <f t="shared" si="1148"/>
        <v>0.48157774040666562</v>
      </c>
      <c r="N312" s="8">
        <v>50</v>
      </c>
      <c r="O312" s="15">
        <f>N312/N$311</f>
        <v>0.23809523809523808</v>
      </c>
      <c r="P312" s="25">
        <f t="shared" si="1150"/>
        <v>1.1848341232227486</v>
      </c>
      <c r="Q312" s="8">
        <v>65</v>
      </c>
      <c r="R312" s="15">
        <f>Q312/Q$311</f>
        <v>0.30232558139534882</v>
      </c>
      <c r="S312" s="25">
        <f t="shared" si="1152"/>
        <v>1.5044637936735368</v>
      </c>
      <c r="T312" s="8">
        <v>160</v>
      </c>
      <c r="U312" s="15">
        <f>T312/T$311</f>
        <v>0.22377622377622378</v>
      </c>
      <c r="V312" s="25">
        <f t="shared" si="1154"/>
        <v>1.1135783647631987</v>
      </c>
      <c r="W312" s="8">
        <v>25</v>
      </c>
      <c r="X312" s="15">
        <f>W312/W$311</f>
        <v>0.16129032258064516</v>
      </c>
      <c r="Y312" s="25">
        <f t="shared" si="1156"/>
        <v>0.80262956734444268</v>
      </c>
      <c r="Z312" s="8">
        <v>25</v>
      </c>
      <c r="AA312" s="15">
        <f>Z312/Z$311</f>
        <v>0.18518518518518517</v>
      </c>
      <c r="AB312" s="25">
        <f t="shared" si="1158"/>
        <v>0.92153765139547117</v>
      </c>
      <c r="AC312" s="8">
        <v>180</v>
      </c>
      <c r="AD312" s="15">
        <f>AC312/AC$311</f>
        <v>0.23684210526315788</v>
      </c>
      <c r="AE312" s="25">
        <f t="shared" si="1160"/>
        <v>1.1785981541531552</v>
      </c>
      <c r="AF312" s="8">
        <v>45</v>
      </c>
      <c r="AG312" s="15">
        <f>AF312/AF$311</f>
        <v>0.25714285714285712</v>
      </c>
      <c r="AH312" s="25">
        <f t="shared" si="1162"/>
        <v>1.2796208530805686</v>
      </c>
      <c r="AI312" s="8">
        <v>25</v>
      </c>
      <c r="AJ312" s="15">
        <f>AI312/AI$311</f>
        <v>0.13513513513513514</v>
      </c>
      <c r="AK312" s="25">
        <f t="shared" si="1164"/>
        <v>0.67247342128858711</v>
      </c>
      <c r="AL312" s="8">
        <v>10</v>
      </c>
      <c r="AM312" s="15">
        <f>AL312/AL$311</f>
        <v>8.3333333333333329E-2</v>
      </c>
      <c r="AN312" s="25">
        <f t="shared" si="1166"/>
        <v>0.41469194312796204</v>
      </c>
      <c r="AO312" s="8">
        <v>35</v>
      </c>
      <c r="AP312" s="15">
        <f>AO312/AO$311</f>
        <v>0.30434782608695654</v>
      </c>
      <c r="AQ312" s="25">
        <f t="shared" si="1168"/>
        <v>1.5145270966412527</v>
      </c>
      <c r="AR312" s="8">
        <v>30</v>
      </c>
      <c r="AS312" s="15">
        <f>AR312/AR$311</f>
        <v>0.14285714285714285</v>
      </c>
      <c r="AT312" s="25">
        <f t="shared" si="1170"/>
        <v>0.71090047393364919</v>
      </c>
      <c r="AU312" s="8">
        <v>55</v>
      </c>
      <c r="AV312" s="15">
        <f>AU312/AU$311</f>
        <v>0.15068493150684931</v>
      </c>
      <c r="AW312" s="25">
        <f t="shared" si="1172"/>
        <v>0.74985392456015054</v>
      </c>
      <c r="AX312" s="8">
        <v>75</v>
      </c>
      <c r="AY312" s="15">
        <f>AX312/AX$311</f>
        <v>0.21428571428571427</v>
      </c>
      <c r="AZ312" s="25">
        <f t="shared" si="1174"/>
        <v>1.0663507109004737</v>
      </c>
      <c r="BA312" s="8">
        <v>20</v>
      </c>
      <c r="BB312" s="15">
        <f>BA312/BA$311</f>
        <v>9.5238095238095233E-2</v>
      </c>
      <c r="BC312" s="25">
        <f t="shared" si="1176"/>
        <v>0.47393364928909948</v>
      </c>
      <c r="BD312" s="8">
        <v>110</v>
      </c>
      <c r="BE312" s="15">
        <f>BD312/BD$311</f>
        <v>0.1864406779661017</v>
      </c>
      <c r="BF312" s="25">
        <f t="shared" si="1178"/>
        <v>0.92778536428628799</v>
      </c>
      <c r="BG312" s="8">
        <v>130</v>
      </c>
      <c r="BH312" s="15">
        <f>BG312/BG$311</f>
        <v>0.22222222222222221</v>
      </c>
      <c r="BI312" s="25">
        <f t="shared" si="1180"/>
        <v>1.1058451816745654</v>
      </c>
      <c r="BJ312" s="7">
        <f t="shared" si="1524"/>
        <v>290</v>
      </c>
      <c r="BK312" s="15">
        <f>BJ312/BJ$311</f>
        <v>0.21090909090909091</v>
      </c>
      <c r="BL312" s="25">
        <f t="shared" ref="BL312" si="1528">BK312/$G312</f>
        <v>1.049547608789315</v>
      </c>
      <c r="BM312" s="7">
        <f t="shared" si="1525"/>
        <v>290</v>
      </c>
      <c r="BN312" s="15">
        <f>BM312/BM$311</f>
        <v>0.19205298013245034</v>
      </c>
      <c r="BO312" s="25">
        <f t="shared" ref="BO312" si="1529">BN312/$G312</f>
        <v>0.95571388217570064</v>
      </c>
      <c r="BP312" s="7">
        <f t="shared" si="1526"/>
        <v>175</v>
      </c>
      <c r="BQ312" s="15">
        <f>BP312/BP$311</f>
        <v>0.16908212560386474</v>
      </c>
      <c r="BR312" s="25">
        <f t="shared" ref="BR312" si="1530">BQ312/$G312</f>
        <v>0.84140394257847373</v>
      </c>
      <c r="BS312" s="7">
        <f t="shared" si="1527"/>
        <v>300</v>
      </c>
      <c r="BT312" s="15">
        <f>BS312/BS$311</f>
        <v>0.22556390977443608</v>
      </c>
      <c r="BU312" s="25">
        <f t="shared" ref="BU312" si="1531">BT312/$G312</f>
        <v>1.1224744325268146</v>
      </c>
      <c r="BV312" s="15">
        <f t="shared" si="1181"/>
        <v>9.6774193548387094E-2</v>
      </c>
      <c r="BW312" s="15">
        <f t="shared" si="1182"/>
        <v>0.23809523809523808</v>
      </c>
      <c r="BX312" s="15">
        <f t="shared" si="1183"/>
        <v>0.30232558139534882</v>
      </c>
      <c r="BY312" s="15">
        <f t="shared" si="1184"/>
        <v>0.22377622377622378</v>
      </c>
      <c r="BZ312" s="15">
        <f t="shared" si="1185"/>
        <v>0.16129032258064516</v>
      </c>
      <c r="CA312" s="15">
        <f t="shared" ref="CA312:CA338" si="1532">AA312</f>
        <v>0.18518518518518517</v>
      </c>
      <c r="CB312" s="15">
        <f t="shared" si="1186"/>
        <v>0.23684210526315788</v>
      </c>
      <c r="CC312" s="15">
        <f t="shared" si="1187"/>
        <v>0.25714285714285712</v>
      </c>
      <c r="CD312" s="15">
        <f t="shared" si="1188"/>
        <v>0.13513513513513514</v>
      </c>
      <c r="CE312" s="15">
        <f t="shared" si="1189"/>
        <v>8.3333333333333329E-2</v>
      </c>
      <c r="CF312" s="15">
        <f t="shared" si="1190"/>
        <v>0.30434782608695654</v>
      </c>
      <c r="CG312" s="15">
        <f t="shared" si="1191"/>
        <v>0.14285714285714285</v>
      </c>
      <c r="CH312" s="15">
        <f t="shared" ref="CH312:CH327" si="1533">AV312</f>
        <v>0.15068493150684931</v>
      </c>
      <c r="CI312" s="15">
        <f t="shared" si="1192"/>
        <v>0.21428571428571427</v>
      </c>
      <c r="CJ312" s="15">
        <f t="shared" si="1193"/>
        <v>9.5238095238095233E-2</v>
      </c>
      <c r="CK312" s="15">
        <f t="shared" si="1194"/>
        <v>0.1864406779661017</v>
      </c>
      <c r="CL312" s="15">
        <f t="shared" si="1195"/>
        <v>0.22222222222222221</v>
      </c>
    </row>
    <row r="313" spans="1:90" x14ac:dyDescent="0.3">
      <c r="A313" s="3">
        <v>313</v>
      </c>
      <c r="B313" s="3" t="s">
        <v>103</v>
      </c>
      <c r="C313" s="28" t="s">
        <v>148</v>
      </c>
      <c r="D313" s="13">
        <v>41760</v>
      </c>
      <c r="E313" s="12"/>
      <c r="F313" s="7">
        <v>3190</v>
      </c>
      <c r="G313" s="15">
        <f t="shared" ref="G313:L327" si="1534">F313/F$311</f>
        <v>0.60761904761904761</v>
      </c>
      <c r="I313" s="17">
        <f t="shared" si="1146"/>
        <v>0.70967741935483875</v>
      </c>
      <c r="J313" s="17">
        <f t="shared" si="1147"/>
        <v>0.51162790697674421</v>
      </c>
      <c r="K313" s="8">
        <v>110</v>
      </c>
      <c r="L313" s="15">
        <f t="shared" si="1534"/>
        <v>0.70967741935483875</v>
      </c>
      <c r="M313" s="25">
        <f t="shared" si="1148"/>
        <v>1.1679644048943272</v>
      </c>
      <c r="N313" s="8">
        <v>125</v>
      </c>
      <c r="O313" s="15">
        <f t="shared" ref="O313" si="1535">N313/N$311</f>
        <v>0.59523809523809523</v>
      </c>
      <c r="P313" s="25">
        <f t="shared" si="1150"/>
        <v>0.97962382445141061</v>
      </c>
      <c r="Q313" s="8">
        <v>110</v>
      </c>
      <c r="R313" s="15">
        <f t="shared" ref="R313" si="1536">Q313/Q$311</f>
        <v>0.51162790697674421</v>
      </c>
      <c r="S313" s="25">
        <f t="shared" si="1152"/>
        <v>0.8420208500400963</v>
      </c>
      <c r="T313" s="8">
        <v>420</v>
      </c>
      <c r="U313" s="15">
        <f t="shared" ref="U313" si="1537">T313/T$311</f>
        <v>0.58741258741258739</v>
      </c>
      <c r="V313" s="25">
        <f t="shared" si="1154"/>
        <v>0.96674485389218934</v>
      </c>
      <c r="W313" s="8">
        <v>105</v>
      </c>
      <c r="X313" s="15">
        <f t="shared" ref="X313" si="1538">W313/W$311</f>
        <v>0.67741935483870963</v>
      </c>
      <c r="Y313" s="25">
        <f t="shared" si="1156"/>
        <v>1.1148751137627666</v>
      </c>
      <c r="Z313" s="8">
        <v>85</v>
      </c>
      <c r="AA313" s="15">
        <f t="shared" ref="AA313" si="1539">Z313/Z$311</f>
        <v>0.62962962962962965</v>
      </c>
      <c r="AB313" s="25">
        <f t="shared" si="1158"/>
        <v>1.036224312086381</v>
      </c>
      <c r="AC313" s="8">
        <v>445</v>
      </c>
      <c r="AD313" s="15">
        <f t="shared" ref="AD313" si="1540">AC313/AC$311</f>
        <v>0.58552631578947367</v>
      </c>
      <c r="AE313" s="25">
        <f t="shared" si="1160"/>
        <v>0.963640488368256</v>
      </c>
      <c r="AF313" s="8">
        <v>100</v>
      </c>
      <c r="AG313" s="15">
        <f t="shared" ref="AG313" si="1541">AF313/AF$311</f>
        <v>0.5714285714285714</v>
      </c>
      <c r="AH313" s="25">
        <f t="shared" si="1162"/>
        <v>0.94043887147335414</v>
      </c>
      <c r="AI313" s="8">
        <v>105</v>
      </c>
      <c r="AJ313" s="15">
        <f t="shared" ref="AJ313" si="1542">AI313/AI$311</f>
        <v>0.56756756756756754</v>
      </c>
      <c r="AK313" s="25">
        <f t="shared" si="1164"/>
        <v>0.93408455477420993</v>
      </c>
      <c r="AL313" s="8">
        <v>80</v>
      </c>
      <c r="AM313" s="15">
        <f t="shared" ref="AM313" si="1543">AL313/AL$311</f>
        <v>0.66666666666666663</v>
      </c>
      <c r="AN313" s="25">
        <f t="shared" si="1166"/>
        <v>1.0971786833855799</v>
      </c>
      <c r="AO313" s="8">
        <v>60</v>
      </c>
      <c r="AP313" s="15">
        <f t="shared" ref="AP313" si="1544">AO313/AO$311</f>
        <v>0.52173913043478259</v>
      </c>
      <c r="AQ313" s="25">
        <f t="shared" si="1168"/>
        <v>0.85866157830175815</v>
      </c>
      <c r="AR313" s="8">
        <v>140</v>
      </c>
      <c r="AS313" s="15">
        <f t="shared" ref="AS313" si="1545">AR313/AR$311</f>
        <v>0.66666666666666663</v>
      </c>
      <c r="AT313" s="25">
        <f t="shared" si="1170"/>
        <v>1.0971786833855799</v>
      </c>
      <c r="AU313" s="8">
        <v>250</v>
      </c>
      <c r="AV313" s="15">
        <f t="shared" ref="AV313" si="1546">AU313/AU$311</f>
        <v>0.68493150684931503</v>
      </c>
      <c r="AW313" s="25">
        <f t="shared" si="1172"/>
        <v>1.1272383733413491</v>
      </c>
      <c r="AX313" s="8">
        <v>215</v>
      </c>
      <c r="AY313" s="15">
        <f t="shared" ref="AY313" si="1547">AX313/AX$311</f>
        <v>0.61428571428571432</v>
      </c>
      <c r="AZ313" s="25">
        <f t="shared" si="1174"/>
        <v>1.0109717868338559</v>
      </c>
      <c r="BA313" s="8">
        <v>135</v>
      </c>
      <c r="BB313" s="15">
        <f t="shared" ref="BB313" si="1548">BA313/BA$311</f>
        <v>0.6428571428571429</v>
      </c>
      <c r="BC313" s="25">
        <f t="shared" si="1176"/>
        <v>1.0579937304075235</v>
      </c>
      <c r="BD313" s="8">
        <v>355</v>
      </c>
      <c r="BE313" s="15">
        <f t="shared" ref="BE313" si="1549">BD313/BD$311</f>
        <v>0.60169491525423724</v>
      </c>
      <c r="BF313" s="25">
        <f t="shared" si="1178"/>
        <v>0.99025025237766318</v>
      </c>
      <c r="BG313" s="8">
        <v>350</v>
      </c>
      <c r="BH313" s="15">
        <f t="shared" ref="BH313" si="1550">BG313/BG$311</f>
        <v>0.59829059829059827</v>
      </c>
      <c r="BI313" s="25">
        <f t="shared" si="1180"/>
        <v>0.98464753637167424</v>
      </c>
      <c r="BJ313" s="7">
        <f t="shared" ref="BJ313:BJ328" si="1551">K313+T313+W313+Z313+Q313</f>
        <v>830</v>
      </c>
      <c r="BK313" s="15">
        <f t="shared" ref="BK313:BK327" si="1552">BJ313/BJ$311</f>
        <v>0.60363636363636364</v>
      </c>
      <c r="BL313" s="25">
        <f t="shared" ref="BL313:BL327" si="1553">BK313/$G313</f>
        <v>0.9934454260473069</v>
      </c>
      <c r="BM313" s="7">
        <f t="shared" ref="BM313:BM328" si="1554">BG313+AU313+AR313+AX313</f>
        <v>955</v>
      </c>
      <c r="BN313" s="15">
        <f t="shared" ref="BN313:BN327" si="1555">BM313/BM$311</f>
        <v>0.63245033112582782</v>
      </c>
      <c r="BO313" s="25">
        <f t="shared" ref="BO313:BO327" si="1556">BN313/$G313</f>
        <v>1.0408665324171147</v>
      </c>
      <c r="BP313" s="7">
        <f t="shared" ref="BP313:BP328" si="1557">BA313+AO313+AL313+BD313</f>
        <v>630</v>
      </c>
      <c r="BQ313" s="15">
        <f t="shared" ref="BQ313:BQ327" si="1558">BP313/BP$311</f>
        <v>0.60869565217391308</v>
      </c>
      <c r="BR313" s="25">
        <f t="shared" ref="BR313:BR327" si="1559">BQ313/$G313</f>
        <v>1.0017718413520513</v>
      </c>
      <c r="BS313" s="7">
        <f t="shared" ref="BS313:BS327" si="1560">AI313+AF313+AC313+N313</f>
        <v>775</v>
      </c>
      <c r="BT313" s="15">
        <f t="shared" ref="BT313:BT327" si="1561">BS313/BS$311</f>
        <v>0.58270676691729328</v>
      </c>
      <c r="BU313" s="25">
        <f t="shared" ref="BU313:BU327" si="1562">BT313/$G313</f>
        <v>0.95900016498927576</v>
      </c>
      <c r="BV313" s="15">
        <f t="shared" si="1181"/>
        <v>0.70967741935483875</v>
      </c>
      <c r="BW313" s="15">
        <f t="shared" si="1182"/>
        <v>0.59523809523809523</v>
      </c>
      <c r="BX313" s="15">
        <f t="shared" si="1183"/>
        <v>0.51162790697674421</v>
      </c>
      <c r="BY313" s="15">
        <f t="shared" si="1184"/>
        <v>0.58741258741258739</v>
      </c>
      <c r="BZ313" s="15">
        <f t="shared" si="1185"/>
        <v>0.67741935483870963</v>
      </c>
      <c r="CA313" s="15">
        <f t="shared" si="1532"/>
        <v>0.62962962962962965</v>
      </c>
      <c r="CB313" s="15">
        <f t="shared" si="1186"/>
        <v>0.58552631578947367</v>
      </c>
      <c r="CC313" s="15">
        <f t="shared" si="1187"/>
        <v>0.5714285714285714</v>
      </c>
      <c r="CD313" s="15">
        <f t="shared" si="1188"/>
        <v>0.56756756756756754</v>
      </c>
      <c r="CE313" s="15">
        <f t="shared" si="1189"/>
        <v>0.66666666666666663</v>
      </c>
      <c r="CF313" s="15">
        <f t="shared" si="1190"/>
        <v>0.52173913043478259</v>
      </c>
      <c r="CG313" s="15">
        <f t="shared" si="1191"/>
        <v>0.66666666666666663</v>
      </c>
      <c r="CH313" s="15">
        <f t="shared" si="1533"/>
        <v>0.68493150684931503</v>
      </c>
      <c r="CI313" s="15">
        <f t="shared" si="1192"/>
        <v>0.61428571428571432</v>
      </c>
      <c r="CJ313" s="15">
        <f t="shared" si="1193"/>
        <v>0.6428571428571429</v>
      </c>
      <c r="CK313" s="15">
        <f t="shared" si="1194"/>
        <v>0.60169491525423724</v>
      </c>
      <c r="CL313" s="15">
        <f t="shared" si="1195"/>
        <v>0.59829059829059827</v>
      </c>
    </row>
    <row r="314" spans="1:90" x14ac:dyDescent="0.3">
      <c r="A314" s="3">
        <v>314</v>
      </c>
      <c r="B314" s="3" t="s">
        <v>109</v>
      </c>
      <c r="C314" s="28" t="s">
        <v>148</v>
      </c>
      <c r="D314" s="13">
        <v>41760</v>
      </c>
      <c r="E314" s="12"/>
      <c r="F314" s="7">
        <v>885</v>
      </c>
      <c r="G314" s="15">
        <f t="shared" si="1534"/>
        <v>0.16857142857142857</v>
      </c>
      <c r="I314" s="17">
        <f t="shared" si="1146"/>
        <v>0.27027027027027029</v>
      </c>
      <c r="J314" s="17">
        <f t="shared" si="1147"/>
        <v>0.1111111111111111</v>
      </c>
      <c r="K314" s="8">
        <v>30</v>
      </c>
      <c r="L314" s="15">
        <f t="shared" si="1534"/>
        <v>0.19354838709677419</v>
      </c>
      <c r="M314" s="25">
        <f t="shared" si="1148"/>
        <v>1.1481683980317112</v>
      </c>
      <c r="N314" s="8">
        <v>35</v>
      </c>
      <c r="O314" s="15">
        <f t="shared" ref="O314" si="1563">N314/N$311</f>
        <v>0.16666666666666666</v>
      </c>
      <c r="P314" s="25">
        <f t="shared" si="1150"/>
        <v>0.98870056497175141</v>
      </c>
      <c r="Q314" s="8">
        <v>35</v>
      </c>
      <c r="R314" s="15">
        <f t="shared" ref="R314" si="1564">Q314/Q$311</f>
        <v>0.16279069767441862</v>
      </c>
      <c r="S314" s="25">
        <f t="shared" si="1152"/>
        <v>0.96570752857705966</v>
      </c>
      <c r="T314" s="8">
        <v>120</v>
      </c>
      <c r="U314" s="15">
        <f t="shared" ref="U314" si="1565">T314/T$311</f>
        <v>0.16783216783216784</v>
      </c>
      <c r="V314" s="25">
        <f t="shared" si="1154"/>
        <v>0.9956145549365889</v>
      </c>
      <c r="W314" s="8">
        <v>25</v>
      </c>
      <c r="X314" s="15">
        <f t="shared" ref="X314" si="1566">W314/W$311</f>
        <v>0.16129032258064516</v>
      </c>
      <c r="Y314" s="25">
        <f t="shared" si="1156"/>
        <v>0.95680699835975946</v>
      </c>
      <c r="Z314" s="8">
        <v>15</v>
      </c>
      <c r="AA314" s="15">
        <f t="shared" ref="AA314" si="1567">Z314/Z$311</f>
        <v>0.1111111111111111</v>
      </c>
      <c r="AB314" s="25">
        <f t="shared" si="1158"/>
        <v>0.6591337099811676</v>
      </c>
      <c r="AC314" s="8">
        <v>110</v>
      </c>
      <c r="AD314" s="15">
        <f t="shared" ref="AD314" si="1568">AC314/AC$311</f>
        <v>0.14473684210526316</v>
      </c>
      <c r="AE314" s="25">
        <f t="shared" si="1160"/>
        <v>0.85860838537020523</v>
      </c>
      <c r="AF314" s="8">
        <v>30</v>
      </c>
      <c r="AG314" s="15">
        <f t="shared" ref="AG314" si="1569">AF314/AF$311</f>
        <v>0.17142857142857143</v>
      </c>
      <c r="AH314" s="25">
        <f t="shared" si="1162"/>
        <v>1.0169491525423728</v>
      </c>
      <c r="AI314" s="8">
        <v>50</v>
      </c>
      <c r="AJ314" s="15">
        <f t="shared" ref="AJ314" si="1570">AI314/AI$311</f>
        <v>0.27027027027027029</v>
      </c>
      <c r="AK314" s="25">
        <f t="shared" si="1164"/>
        <v>1.6032982134677052</v>
      </c>
      <c r="AL314" s="8">
        <v>30</v>
      </c>
      <c r="AM314" s="15">
        <f t="shared" ref="AM314" si="1571">AL314/AL$311</f>
        <v>0.25</v>
      </c>
      <c r="AN314" s="25">
        <f t="shared" si="1166"/>
        <v>1.4830508474576272</v>
      </c>
      <c r="AO314" s="8">
        <v>20</v>
      </c>
      <c r="AP314" s="15">
        <f t="shared" ref="AP314" si="1572">AO314/AO$311</f>
        <v>0.17391304347826086</v>
      </c>
      <c r="AQ314" s="25">
        <f t="shared" si="1168"/>
        <v>1.0316875460574797</v>
      </c>
      <c r="AR314" s="8">
        <v>35</v>
      </c>
      <c r="AS314" s="15">
        <f t="shared" ref="AS314" si="1573">AR314/AR$311</f>
        <v>0.16666666666666666</v>
      </c>
      <c r="AT314" s="25">
        <f t="shared" si="1170"/>
        <v>0.98870056497175141</v>
      </c>
      <c r="AU314" s="8">
        <v>45</v>
      </c>
      <c r="AV314" s="15">
        <f t="shared" ref="AV314" si="1574">AU314/AU$311</f>
        <v>0.12328767123287671</v>
      </c>
      <c r="AW314" s="25">
        <f t="shared" si="1172"/>
        <v>0.73136754121198044</v>
      </c>
      <c r="AX314" s="8">
        <v>60</v>
      </c>
      <c r="AY314" s="15">
        <f t="shared" ref="AY314" si="1575">AX314/AX$311</f>
        <v>0.17142857142857143</v>
      </c>
      <c r="AZ314" s="25">
        <f t="shared" si="1174"/>
        <v>1.0169491525423728</v>
      </c>
      <c r="BA314" s="8">
        <v>55</v>
      </c>
      <c r="BB314" s="15">
        <f t="shared" ref="BB314" si="1576">BA314/BA$311</f>
        <v>0.26190476190476192</v>
      </c>
      <c r="BC314" s="25">
        <f t="shared" si="1176"/>
        <v>1.553672316384181</v>
      </c>
      <c r="BD314" s="8">
        <v>105</v>
      </c>
      <c r="BE314" s="15">
        <f t="shared" ref="BE314" si="1577">BD314/BD$311</f>
        <v>0.17796610169491525</v>
      </c>
      <c r="BF314" s="25">
        <f t="shared" si="1178"/>
        <v>1.0557311117494972</v>
      </c>
      <c r="BG314" s="8">
        <v>85</v>
      </c>
      <c r="BH314" s="15">
        <f t="shared" ref="BH314" si="1578">BG314/BG$311</f>
        <v>0.14529914529914531</v>
      </c>
      <c r="BI314" s="25">
        <f t="shared" si="1180"/>
        <v>0.8619440822830654</v>
      </c>
      <c r="BJ314" s="7">
        <f t="shared" si="1551"/>
        <v>225</v>
      </c>
      <c r="BK314" s="15">
        <f t="shared" si="1552"/>
        <v>0.16363636363636364</v>
      </c>
      <c r="BL314" s="25">
        <f t="shared" si="1553"/>
        <v>0.97072419106317409</v>
      </c>
      <c r="BM314" s="7">
        <f t="shared" si="1554"/>
        <v>225</v>
      </c>
      <c r="BN314" s="15">
        <f t="shared" si="1555"/>
        <v>0.1490066225165563</v>
      </c>
      <c r="BO314" s="25">
        <f t="shared" si="1556"/>
        <v>0.88393759119991033</v>
      </c>
      <c r="BP314" s="7">
        <f t="shared" si="1557"/>
        <v>210</v>
      </c>
      <c r="BQ314" s="15">
        <f t="shared" si="1558"/>
        <v>0.20289855072463769</v>
      </c>
      <c r="BR314" s="25">
        <f t="shared" si="1559"/>
        <v>1.2036354704003931</v>
      </c>
      <c r="BS314" s="7">
        <f t="shared" si="1560"/>
        <v>225</v>
      </c>
      <c r="BT314" s="15">
        <f t="shared" si="1561"/>
        <v>0.16917293233082706</v>
      </c>
      <c r="BU314" s="25">
        <f t="shared" si="1562"/>
        <v>1.0035682426404995</v>
      </c>
      <c r="BV314" s="15">
        <f t="shared" si="1181"/>
        <v>0.19354838709677419</v>
      </c>
      <c r="BW314" s="15">
        <f t="shared" si="1182"/>
        <v>0.16666666666666666</v>
      </c>
      <c r="BX314" s="15">
        <f t="shared" si="1183"/>
        <v>0.16279069767441862</v>
      </c>
      <c r="BY314" s="15">
        <f t="shared" si="1184"/>
        <v>0.16783216783216784</v>
      </c>
      <c r="BZ314" s="15">
        <f t="shared" si="1185"/>
        <v>0.16129032258064516</v>
      </c>
      <c r="CA314" s="15">
        <f t="shared" si="1532"/>
        <v>0.1111111111111111</v>
      </c>
      <c r="CB314" s="15">
        <f t="shared" si="1186"/>
        <v>0.14473684210526316</v>
      </c>
      <c r="CC314" s="15">
        <f t="shared" si="1187"/>
        <v>0.17142857142857143</v>
      </c>
      <c r="CD314" s="15">
        <f t="shared" si="1188"/>
        <v>0.27027027027027029</v>
      </c>
      <c r="CE314" s="15">
        <f t="shared" si="1189"/>
        <v>0.25</v>
      </c>
      <c r="CF314" s="15">
        <f t="shared" si="1190"/>
        <v>0.17391304347826086</v>
      </c>
      <c r="CG314" s="15">
        <f t="shared" si="1191"/>
        <v>0.16666666666666666</v>
      </c>
      <c r="CH314" s="15">
        <f t="shared" si="1533"/>
        <v>0.12328767123287671</v>
      </c>
      <c r="CI314" s="15">
        <f t="shared" si="1192"/>
        <v>0.17142857142857143</v>
      </c>
      <c r="CJ314" s="15">
        <f t="shared" si="1193"/>
        <v>0.26190476190476192</v>
      </c>
      <c r="CK314" s="15">
        <f t="shared" si="1194"/>
        <v>0.17796610169491525</v>
      </c>
      <c r="CL314" s="15">
        <f t="shared" si="1195"/>
        <v>0.14529914529914531</v>
      </c>
    </row>
    <row r="315" spans="1:90" x14ac:dyDescent="0.3">
      <c r="A315" s="3">
        <v>315</v>
      </c>
      <c r="B315" s="3" t="s">
        <v>124</v>
      </c>
      <c r="C315" s="28" t="s">
        <v>148</v>
      </c>
      <c r="D315" s="13">
        <v>41760</v>
      </c>
      <c r="E315" s="12"/>
      <c r="F315" s="7">
        <v>120</v>
      </c>
      <c r="G315" s="15">
        <f t="shared" si="1534"/>
        <v>2.2857142857142857E-2</v>
      </c>
      <c r="I315" s="17">
        <f t="shared" si="1146"/>
        <v>7.407407407407407E-2</v>
      </c>
      <c r="J315" s="17">
        <f t="shared" si="1147"/>
        <v>0</v>
      </c>
      <c r="K315" s="8">
        <v>0</v>
      </c>
      <c r="L315" s="15">
        <f t="shared" si="1534"/>
        <v>0</v>
      </c>
      <c r="M315" s="25">
        <f t="shared" si="1148"/>
        <v>0</v>
      </c>
      <c r="N315" s="8">
        <v>0</v>
      </c>
      <c r="O315" s="15">
        <f t="shared" ref="O315" si="1579">N315/N$311</f>
        <v>0</v>
      </c>
      <c r="P315" s="25">
        <f t="shared" si="1150"/>
        <v>0</v>
      </c>
      <c r="Q315" s="8">
        <v>5</v>
      </c>
      <c r="R315" s="15">
        <f t="shared" ref="R315" si="1580">Q315/Q$311</f>
        <v>2.3255813953488372E-2</v>
      </c>
      <c r="S315" s="25">
        <f t="shared" si="1152"/>
        <v>1.0174418604651163</v>
      </c>
      <c r="T315" s="8">
        <v>15</v>
      </c>
      <c r="U315" s="15">
        <f t="shared" ref="U315" si="1581">T315/T$311</f>
        <v>2.097902097902098E-2</v>
      </c>
      <c r="V315" s="25">
        <f t="shared" si="1154"/>
        <v>0.91783216783216792</v>
      </c>
      <c r="W315" s="8">
        <v>0</v>
      </c>
      <c r="X315" s="15">
        <f t="shared" ref="X315" si="1582">W315/W$311</f>
        <v>0</v>
      </c>
      <c r="Y315" s="25">
        <f t="shared" si="1156"/>
        <v>0</v>
      </c>
      <c r="Z315" s="8">
        <v>10</v>
      </c>
      <c r="AA315" s="15">
        <f t="shared" ref="AA315" si="1583">Z315/Z$311</f>
        <v>7.407407407407407E-2</v>
      </c>
      <c r="AB315" s="25">
        <f t="shared" si="1158"/>
        <v>3.2407407407407405</v>
      </c>
      <c r="AC315" s="8">
        <v>25</v>
      </c>
      <c r="AD315" s="15">
        <f t="shared" ref="AD315" si="1584">AC315/AC$311</f>
        <v>3.2894736842105261E-2</v>
      </c>
      <c r="AE315" s="25">
        <f t="shared" si="1160"/>
        <v>1.4391447368421051</v>
      </c>
      <c r="AF315" s="8">
        <v>0</v>
      </c>
      <c r="AG315" s="15">
        <f t="shared" ref="AG315" si="1585">AF315/AF$311</f>
        <v>0</v>
      </c>
      <c r="AH315" s="25">
        <f t="shared" si="1162"/>
        <v>0</v>
      </c>
      <c r="AI315" s="8">
        <v>5</v>
      </c>
      <c r="AJ315" s="15">
        <f t="shared" ref="AJ315" si="1586">AI315/AI$311</f>
        <v>2.7027027027027029E-2</v>
      </c>
      <c r="AK315" s="25">
        <f t="shared" si="1164"/>
        <v>1.1824324324324325</v>
      </c>
      <c r="AL315" s="8">
        <v>0</v>
      </c>
      <c r="AM315" s="15">
        <f t="shared" ref="AM315" si="1587">AL315/AL$311</f>
        <v>0</v>
      </c>
      <c r="AN315" s="25">
        <f t="shared" si="1166"/>
        <v>0</v>
      </c>
      <c r="AO315" s="8">
        <v>0</v>
      </c>
      <c r="AP315" s="15">
        <f t="shared" ref="AP315" si="1588">AO315/AO$311</f>
        <v>0</v>
      </c>
      <c r="AQ315" s="25">
        <f t="shared" si="1168"/>
        <v>0</v>
      </c>
      <c r="AR315" s="8">
        <v>5</v>
      </c>
      <c r="AS315" s="15">
        <f t="shared" ref="AS315" si="1589">AR315/AR$311</f>
        <v>2.3809523809523808E-2</v>
      </c>
      <c r="AT315" s="25">
        <f t="shared" si="1170"/>
        <v>1.0416666666666665</v>
      </c>
      <c r="AU315" s="8">
        <v>15</v>
      </c>
      <c r="AV315" s="15">
        <f t="shared" ref="AV315" si="1590">AU315/AU$311</f>
        <v>4.1095890410958902E-2</v>
      </c>
      <c r="AW315" s="25">
        <f t="shared" si="1172"/>
        <v>1.797945205479452</v>
      </c>
      <c r="AX315" s="8">
        <v>0</v>
      </c>
      <c r="AY315" s="15">
        <f t="shared" ref="AY315" si="1591">AX315/AX$311</f>
        <v>0</v>
      </c>
      <c r="AZ315" s="25">
        <f t="shared" si="1174"/>
        <v>0</v>
      </c>
      <c r="BA315" s="8">
        <v>0</v>
      </c>
      <c r="BB315" s="15">
        <f t="shared" ref="BB315" si="1592">BA315/BA$311</f>
        <v>0</v>
      </c>
      <c r="BC315" s="25">
        <f t="shared" si="1176"/>
        <v>0</v>
      </c>
      <c r="BD315" s="8">
        <v>20</v>
      </c>
      <c r="BE315" s="15">
        <f t="shared" ref="BE315" si="1593">BD315/BD$311</f>
        <v>3.3898305084745763E-2</v>
      </c>
      <c r="BF315" s="25">
        <f t="shared" si="1178"/>
        <v>1.4830508474576272</v>
      </c>
      <c r="BG315" s="8">
        <v>20</v>
      </c>
      <c r="BH315" s="15">
        <f t="shared" ref="BH315" si="1594">BG315/BG$311</f>
        <v>3.4188034188034191E-2</v>
      </c>
      <c r="BI315" s="25">
        <f t="shared" si="1180"/>
        <v>1.495726495726496</v>
      </c>
      <c r="BJ315" s="7">
        <f t="shared" si="1551"/>
        <v>30</v>
      </c>
      <c r="BK315" s="15">
        <f t="shared" si="1552"/>
        <v>2.181818181818182E-2</v>
      </c>
      <c r="BL315" s="25">
        <f t="shared" si="1553"/>
        <v>0.95454545454545459</v>
      </c>
      <c r="BM315" s="7">
        <f t="shared" si="1554"/>
        <v>40</v>
      </c>
      <c r="BN315" s="15">
        <f t="shared" si="1555"/>
        <v>2.6490066225165563E-2</v>
      </c>
      <c r="BO315" s="25">
        <f t="shared" si="1556"/>
        <v>1.1589403973509933</v>
      </c>
      <c r="BP315" s="7">
        <f t="shared" si="1557"/>
        <v>20</v>
      </c>
      <c r="BQ315" s="15">
        <f t="shared" si="1558"/>
        <v>1.932367149758454E-2</v>
      </c>
      <c r="BR315" s="25">
        <f t="shared" si="1559"/>
        <v>0.84541062801932365</v>
      </c>
      <c r="BS315" s="7">
        <f t="shared" si="1560"/>
        <v>30</v>
      </c>
      <c r="BT315" s="15">
        <f t="shared" si="1561"/>
        <v>2.2556390977443608E-2</v>
      </c>
      <c r="BU315" s="25">
        <f t="shared" si="1562"/>
        <v>0.98684210526315785</v>
      </c>
      <c r="BV315" s="15">
        <f t="shared" si="1181"/>
        <v>0</v>
      </c>
      <c r="BW315" s="15">
        <f t="shared" si="1182"/>
        <v>0</v>
      </c>
      <c r="BX315" s="15">
        <f t="shared" si="1183"/>
        <v>2.3255813953488372E-2</v>
      </c>
      <c r="BY315" s="15">
        <f t="shared" si="1184"/>
        <v>2.097902097902098E-2</v>
      </c>
      <c r="BZ315" s="15">
        <f t="shared" si="1185"/>
        <v>0</v>
      </c>
      <c r="CA315" s="15">
        <f t="shared" si="1532"/>
        <v>7.407407407407407E-2</v>
      </c>
      <c r="CB315" s="15">
        <f t="shared" si="1186"/>
        <v>3.2894736842105261E-2</v>
      </c>
      <c r="CC315" s="15">
        <f t="shared" si="1187"/>
        <v>0</v>
      </c>
      <c r="CD315" s="15">
        <f t="shared" si="1188"/>
        <v>2.7027027027027029E-2</v>
      </c>
      <c r="CE315" s="15">
        <f t="shared" si="1189"/>
        <v>0</v>
      </c>
      <c r="CF315" s="15">
        <f t="shared" si="1190"/>
        <v>0</v>
      </c>
      <c r="CG315" s="15">
        <f t="shared" si="1191"/>
        <v>2.3809523809523808E-2</v>
      </c>
      <c r="CH315" s="15">
        <f t="shared" si="1533"/>
        <v>4.1095890410958902E-2</v>
      </c>
      <c r="CI315" s="15">
        <f t="shared" si="1192"/>
        <v>0</v>
      </c>
      <c r="CJ315" s="15">
        <f t="shared" si="1193"/>
        <v>0</v>
      </c>
      <c r="CK315" s="15">
        <f t="shared" si="1194"/>
        <v>3.3898305084745763E-2</v>
      </c>
      <c r="CL315" s="15">
        <f t="shared" si="1195"/>
        <v>3.4188034188034191E-2</v>
      </c>
    </row>
    <row r="316" spans="1:90" x14ac:dyDescent="0.3">
      <c r="A316" s="3">
        <v>316</v>
      </c>
      <c r="B316" s="3" t="s">
        <v>105</v>
      </c>
      <c r="C316" s="28" t="s">
        <v>148</v>
      </c>
      <c r="D316" s="13">
        <v>41760</v>
      </c>
      <c r="E316" s="12"/>
      <c r="F316" s="7">
        <v>1410</v>
      </c>
      <c r="G316" s="15">
        <f t="shared" si="1534"/>
        <v>0.26857142857142857</v>
      </c>
      <c r="I316" s="17">
        <f t="shared" si="1146"/>
        <v>0.60869565217391308</v>
      </c>
      <c r="J316" s="17">
        <f t="shared" si="1147"/>
        <v>0.18518518518518517</v>
      </c>
      <c r="K316" s="8">
        <v>55</v>
      </c>
      <c r="L316" s="15">
        <f t="shared" si="1534"/>
        <v>0.35483870967741937</v>
      </c>
      <c r="M316" s="25">
        <f t="shared" si="1148"/>
        <v>1.3212079615648593</v>
      </c>
      <c r="N316" s="8">
        <v>65</v>
      </c>
      <c r="O316" s="15">
        <f t="shared" ref="O316" si="1595">N316/N$311</f>
        <v>0.30952380952380953</v>
      </c>
      <c r="P316" s="25">
        <f t="shared" si="1150"/>
        <v>1.1524822695035462</v>
      </c>
      <c r="Q316" s="8">
        <v>55</v>
      </c>
      <c r="R316" s="15">
        <f t="shared" ref="R316" si="1596">Q316/Q$311</f>
        <v>0.2558139534883721</v>
      </c>
      <c r="S316" s="25">
        <f t="shared" si="1152"/>
        <v>0.95249876298861957</v>
      </c>
      <c r="T316" s="8">
        <v>135</v>
      </c>
      <c r="U316" s="15">
        <f t="shared" ref="U316" si="1597">T316/T$311</f>
        <v>0.1888111888111888</v>
      </c>
      <c r="V316" s="25">
        <f t="shared" si="1154"/>
        <v>0.70302038387144772</v>
      </c>
      <c r="W316" s="8">
        <v>30</v>
      </c>
      <c r="X316" s="15">
        <f t="shared" ref="X316" si="1598">W316/W$311</f>
        <v>0.19354838709677419</v>
      </c>
      <c r="Y316" s="25">
        <f t="shared" si="1156"/>
        <v>0.72065888812628687</v>
      </c>
      <c r="Z316" s="8">
        <v>25</v>
      </c>
      <c r="AA316" s="15">
        <f t="shared" ref="AA316" si="1599">Z316/Z$311</f>
        <v>0.18518518518518517</v>
      </c>
      <c r="AB316" s="25">
        <f t="shared" si="1158"/>
        <v>0.68951930654058313</v>
      </c>
      <c r="AC316" s="8">
        <v>185</v>
      </c>
      <c r="AD316" s="15">
        <f t="shared" ref="AD316" si="1600">AC316/AC$311</f>
        <v>0.24342105263157895</v>
      </c>
      <c r="AE316" s="25">
        <f t="shared" si="1160"/>
        <v>0.90635498320268759</v>
      </c>
      <c r="AF316" s="8">
        <v>50</v>
      </c>
      <c r="AG316" s="15">
        <f t="shared" ref="AG316" si="1601">AF316/AF$311</f>
        <v>0.2857142857142857</v>
      </c>
      <c r="AH316" s="25">
        <f t="shared" si="1162"/>
        <v>1.0638297872340425</v>
      </c>
      <c r="AI316" s="8">
        <v>75</v>
      </c>
      <c r="AJ316" s="15">
        <f t="shared" ref="AJ316" si="1602">AI316/AI$311</f>
        <v>0.40540540540540543</v>
      </c>
      <c r="AK316" s="25">
        <f t="shared" si="1164"/>
        <v>1.5094882116158712</v>
      </c>
      <c r="AL316" s="8">
        <v>60</v>
      </c>
      <c r="AM316" s="15">
        <f t="shared" ref="AM316" si="1603">AL316/AL$311</f>
        <v>0.5</v>
      </c>
      <c r="AN316" s="25">
        <f t="shared" si="1166"/>
        <v>1.8617021276595744</v>
      </c>
      <c r="AO316" s="8">
        <v>70</v>
      </c>
      <c r="AP316" s="15">
        <f t="shared" ref="AP316" si="1604">AO316/AO$311</f>
        <v>0.60869565217391308</v>
      </c>
      <c r="AQ316" s="25">
        <f t="shared" si="1168"/>
        <v>2.2664199814986126</v>
      </c>
      <c r="AR316" s="8">
        <v>45</v>
      </c>
      <c r="AS316" s="15">
        <f t="shared" ref="AS316" si="1605">AR316/AR$311</f>
        <v>0.21428571428571427</v>
      </c>
      <c r="AT316" s="25">
        <f t="shared" si="1170"/>
        <v>0.7978723404255319</v>
      </c>
      <c r="AU316" s="8">
        <v>110</v>
      </c>
      <c r="AV316" s="15">
        <f t="shared" ref="AV316" si="1606">AU316/AU$311</f>
        <v>0.30136986301369861</v>
      </c>
      <c r="AW316" s="25">
        <f t="shared" si="1172"/>
        <v>1.1221218303701543</v>
      </c>
      <c r="AX316" s="8">
        <v>80</v>
      </c>
      <c r="AY316" s="15">
        <f t="shared" ref="AY316" si="1607">AX316/AX$311</f>
        <v>0.22857142857142856</v>
      </c>
      <c r="AZ316" s="25">
        <f t="shared" si="1174"/>
        <v>0.85106382978723405</v>
      </c>
      <c r="BA316" s="8">
        <v>85</v>
      </c>
      <c r="BB316" s="15">
        <f t="shared" ref="BB316" si="1608">BA316/BA$311</f>
        <v>0.40476190476190477</v>
      </c>
      <c r="BC316" s="25">
        <f t="shared" si="1176"/>
        <v>1.5070921985815604</v>
      </c>
      <c r="BD316" s="8">
        <v>130</v>
      </c>
      <c r="BE316" s="15">
        <f t="shared" ref="BE316" si="1609">BD316/BD$311</f>
        <v>0.22033898305084745</v>
      </c>
      <c r="BF316" s="25">
        <f t="shared" si="1178"/>
        <v>0.82041110710421927</v>
      </c>
      <c r="BG316" s="8">
        <v>155</v>
      </c>
      <c r="BH316" s="15">
        <f t="shared" ref="BH316" si="1610">BG316/BG$311</f>
        <v>0.26495726495726496</v>
      </c>
      <c r="BI316" s="25">
        <f t="shared" si="1180"/>
        <v>0.98654300781960358</v>
      </c>
      <c r="BJ316" s="7">
        <f t="shared" si="1551"/>
        <v>300</v>
      </c>
      <c r="BK316" s="15">
        <f t="shared" si="1552"/>
        <v>0.21818181818181817</v>
      </c>
      <c r="BL316" s="25">
        <f t="shared" si="1553"/>
        <v>0.8123791102514506</v>
      </c>
      <c r="BM316" s="7">
        <f t="shared" si="1554"/>
        <v>390</v>
      </c>
      <c r="BN316" s="15">
        <f t="shared" si="1555"/>
        <v>0.25827814569536423</v>
      </c>
      <c r="BO316" s="25">
        <f t="shared" si="1556"/>
        <v>0.96167394673805828</v>
      </c>
      <c r="BP316" s="7">
        <f t="shared" si="1557"/>
        <v>345</v>
      </c>
      <c r="BQ316" s="15">
        <f t="shared" si="1558"/>
        <v>0.33333333333333331</v>
      </c>
      <c r="BR316" s="25">
        <f t="shared" si="1559"/>
        <v>1.2411347517730495</v>
      </c>
      <c r="BS316" s="7">
        <f t="shared" si="1560"/>
        <v>375</v>
      </c>
      <c r="BT316" s="15">
        <f t="shared" si="1561"/>
        <v>0.28195488721804512</v>
      </c>
      <c r="BU316" s="25">
        <f t="shared" si="1562"/>
        <v>1.0498320268757</v>
      </c>
      <c r="BV316" s="15">
        <f t="shared" si="1181"/>
        <v>0.35483870967741937</v>
      </c>
      <c r="BW316" s="15">
        <f t="shared" si="1182"/>
        <v>0.30952380952380953</v>
      </c>
      <c r="BX316" s="15">
        <f t="shared" si="1183"/>
        <v>0.2558139534883721</v>
      </c>
      <c r="BY316" s="15">
        <f t="shared" si="1184"/>
        <v>0.1888111888111888</v>
      </c>
      <c r="BZ316" s="15">
        <f t="shared" si="1185"/>
        <v>0.19354838709677419</v>
      </c>
      <c r="CA316" s="15">
        <f t="shared" si="1532"/>
        <v>0.18518518518518517</v>
      </c>
      <c r="CB316" s="15">
        <f t="shared" si="1186"/>
        <v>0.24342105263157895</v>
      </c>
      <c r="CC316" s="15">
        <f t="shared" si="1187"/>
        <v>0.2857142857142857</v>
      </c>
      <c r="CD316" s="15">
        <f t="shared" si="1188"/>
        <v>0.40540540540540543</v>
      </c>
      <c r="CE316" s="15">
        <f t="shared" si="1189"/>
        <v>0.5</v>
      </c>
      <c r="CF316" s="15">
        <f t="shared" si="1190"/>
        <v>0.60869565217391308</v>
      </c>
      <c r="CG316" s="15">
        <f t="shared" si="1191"/>
        <v>0.21428571428571427</v>
      </c>
      <c r="CH316" s="15">
        <f t="shared" si="1533"/>
        <v>0.30136986301369861</v>
      </c>
      <c r="CI316" s="15">
        <f t="shared" si="1192"/>
        <v>0.22857142857142856</v>
      </c>
      <c r="CJ316" s="15">
        <f t="shared" si="1193"/>
        <v>0.40476190476190477</v>
      </c>
      <c r="CK316" s="15">
        <f t="shared" si="1194"/>
        <v>0.22033898305084745</v>
      </c>
      <c r="CL316" s="15">
        <f t="shared" si="1195"/>
        <v>0.26495726495726496</v>
      </c>
    </row>
    <row r="317" spans="1:90" x14ac:dyDescent="0.3">
      <c r="A317" s="3">
        <v>317</v>
      </c>
      <c r="B317" s="3" t="s">
        <v>106</v>
      </c>
      <c r="C317" s="28" t="s">
        <v>148</v>
      </c>
      <c r="D317" s="13">
        <v>41760</v>
      </c>
      <c r="E317" s="12"/>
      <c r="F317" s="7">
        <v>3840</v>
      </c>
      <c r="G317" s="15">
        <f t="shared" si="1534"/>
        <v>0.73142857142857143</v>
      </c>
      <c r="I317" s="17">
        <f t="shared" si="1146"/>
        <v>0.81481481481481477</v>
      </c>
      <c r="J317" s="17">
        <f t="shared" si="1147"/>
        <v>0.39130434782608697</v>
      </c>
      <c r="K317" s="8">
        <v>100</v>
      </c>
      <c r="L317" s="15">
        <f t="shared" si="1534"/>
        <v>0.64516129032258063</v>
      </c>
      <c r="M317" s="25">
        <f t="shared" si="1148"/>
        <v>0.88205645161290325</v>
      </c>
      <c r="N317" s="8">
        <v>145</v>
      </c>
      <c r="O317" s="15">
        <f t="shared" ref="O317" si="1611">N317/N$311</f>
        <v>0.69047619047619047</v>
      </c>
      <c r="P317" s="25">
        <f t="shared" si="1150"/>
        <v>0.94401041666666663</v>
      </c>
      <c r="Q317" s="8">
        <v>160</v>
      </c>
      <c r="R317" s="15">
        <f t="shared" ref="R317" si="1612">Q317/Q$311</f>
        <v>0.7441860465116279</v>
      </c>
      <c r="S317" s="25">
        <f t="shared" si="1152"/>
        <v>1.0174418604651163</v>
      </c>
      <c r="T317" s="8">
        <v>580</v>
      </c>
      <c r="U317" s="15">
        <f t="shared" ref="U317" si="1613">T317/T$311</f>
        <v>0.81118881118881114</v>
      </c>
      <c r="V317" s="25">
        <f t="shared" si="1154"/>
        <v>1.1090472027972027</v>
      </c>
      <c r="W317" s="8">
        <v>125</v>
      </c>
      <c r="X317" s="15">
        <f t="shared" ref="X317" si="1614">W317/W$311</f>
        <v>0.80645161290322576</v>
      </c>
      <c r="Y317" s="25">
        <f t="shared" si="1156"/>
        <v>1.102570564516129</v>
      </c>
      <c r="Z317" s="8">
        <v>110</v>
      </c>
      <c r="AA317" s="15">
        <f t="shared" ref="AA317" si="1615">Z317/Z$311</f>
        <v>0.81481481481481477</v>
      </c>
      <c r="AB317" s="25">
        <f t="shared" si="1158"/>
        <v>1.1140046296296295</v>
      </c>
      <c r="AC317" s="8">
        <v>575</v>
      </c>
      <c r="AD317" s="15">
        <f t="shared" ref="AD317" si="1616">AC317/AC$311</f>
        <v>0.75657894736842102</v>
      </c>
      <c r="AE317" s="25">
        <f t="shared" si="1160"/>
        <v>1.0343852796052631</v>
      </c>
      <c r="AF317" s="8">
        <v>125</v>
      </c>
      <c r="AG317" s="15">
        <f t="shared" ref="AG317" si="1617">AF317/AF$311</f>
        <v>0.7142857142857143</v>
      </c>
      <c r="AH317" s="25">
        <f t="shared" si="1162"/>
        <v>0.9765625</v>
      </c>
      <c r="AI317" s="8">
        <v>110</v>
      </c>
      <c r="AJ317" s="15">
        <f t="shared" ref="AJ317" si="1618">AI317/AI$311</f>
        <v>0.59459459459459463</v>
      </c>
      <c r="AK317" s="25">
        <f t="shared" si="1164"/>
        <v>0.81292229729729737</v>
      </c>
      <c r="AL317" s="8">
        <v>60</v>
      </c>
      <c r="AM317" s="15">
        <f t="shared" ref="AM317" si="1619">AL317/AL$311</f>
        <v>0.5</v>
      </c>
      <c r="AN317" s="25">
        <f t="shared" si="1166"/>
        <v>0.68359375</v>
      </c>
      <c r="AO317" s="8">
        <v>45</v>
      </c>
      <c r="AP317" s="15">
        <f t="shared" ref="AP317" si="1620">AO317/AO$311</f>
        <v>0.39130434782608697</v>
      </c>
      <c r="AQ317" s="25">
        <f t="shared" si="1168"/>
        <v>0.53498641304347827</v>
      </c>
      <c r="AR317" s="8">
        <v>165</v>
      </c>
      <c r="AS317" s="15">
        <f t="shared" ref="AS317" si="1621">AR317/AR$311</f>
        <v>0.7857142857142857</v>
      </c>
      <c r="AT317" s="25">
        <f t="shared" si="1170"/>
        <v>1.07421875</v>
      </c>
      <c r="AU317" s="8">
        <v>255</v>
      </c>
      <c r="AV317" s="15">
        <f t="shared" ref="AV317" si="1622">AU317/AU$311</f>
        <v>0.69863013698630139</v>
      </c>
      <c r="AW317" s="25">
        <f t="shared" si="1172"/>
        <v>0.95515839041095896</v>
      </c>
      <c r="AX317" s="8">
        <v>270</v>
      </c>
      <c r="AY317" s="15">
        <f t="shared" ref="AY317" si="1623">AX317/AX$311</f>
        <v>0.77142857142857146</v>
      </c>
      <c r="AZ317" s="25">
        <f t="shared" si="1174"/>
        <v>1.0546875</v>
      </c>
      <c r="BA317" s="8">
        <v>125</v>
      </c>
      <c r="BB317" s="15">
        <f t="shared" ref="BB317" si="1624">BA317/BA$311</f>
        <v>0.59523809523809523</v>
      </c>
      <c r="BC317" s="25">
        <f t="shared" si="1176"/>
        <v>0.81380208333333337</v>
      </c>
      <c r="BD317" s="8">
        <v>460</v>
      </c>
      <c r="BE317" s="15">
        <f t="shared" ref="BE317" si="1625">BD317/BD$311</f>
        <v>0.77966101694915257</v>
      </c>
      <c r="BF317" s="25">
        <f t="shared" si="1178"/>
        <v>1.0659427966101696</v>
      </c>
      <c r="BG317" s="8">
        <v>430</v>
      </c>
      <c r="BH317" s="15">
        <f t="shared" ref="BH317" si="1626">BG317/BG$311</f>
        <v>0.7350427350427351</v>
      </c>
      <c r="BI317" s="25">
        <f t="shared" si="1180"/>
        <v>1.0049412393162394</v>
      </c>
      <c r="BJ317" s="7">
        <f t="shared" si="1551"/>
        <v>1075</v>
      </c>
      <c r="BK317" s="15">
        <f t="shared" si="1552"/>
        <v>0.78181818181818186</v>
      </c>
      <c r="BL317" s="25">
        <f t="shared" si="1553"/>
        <v>1.0688920454545454</v>
      </c>
      <c r="BM317" s="7">
        <f t="shared" si="1554"/>
        <v>1120</v>
      </c>
      <c r="BN317" s="15">
        <f t="shared" si="1555"/>
        <v>0.74172185430463577</v>
      </c>
      <c r="BO317" s="25">
        <f t="shared" si="1556"/>
        <v>1.0140728476821192</v>
      </c>
      <c r="BP317" s="7">
        <f t="shared" si="1557"/>
        <v>690</v>
      </c>
      <c r="BQ317" s="15">
        <f t="shared" si="1558"/>
        <v>0.66666666666666663</v>
      </c>
      <c r="BR317" s="25">
        <f t="shared" si="1559"/>
        <v>0.91145833333333326</v>
      </c>
      <c r="BS317" s="7">
        <f t="shared" si="1560"/>
        <v>955</v>
      </c>
      <c r="BT317" s="15">
        <f t="shared" si="1561"/>
        <v>0.71804511278195493</v>
      </c>
      <c r="BU317" s="25">
        <f t="shared" si="1562"/>
        <v>0.98170230263157898</v>
      </c>
      <c r="BV317" s="15">
        <f t="shared" si="1181"/>
        <v>0.64516129032258063</v>
      </c>
      <c r="BW317" s="15">
        <f t="shared" si="1182"/>
        <v>0.69047619047619047</v>
      </c>
      <c r="BX317" s="15">
        <f t="shared" si="1183"/>
        <v>0.7441860465116279</v>
      </c>
      <c r="BY317" s="15">
        <f t="shared" si="1184"/>
        <v>0.81118881118881114</v>
      </c>
      <c r="BZ317" s="15">
        <f t="shared" si="1185"/>
        <v>0.80645161290322576</v>
      </c>
      <c r="CA317" s="15">
        <f t="shared" si="1532"/>
        <v>0.81481481481481477</v>
      </c>
      <c r="CB317" s="15">
        <f t="shared" si="1186"/>
        <v>0.75657894736842102</v>
      </c>
      <c r="CC317" s="15">
        <f t="shared" si="1187"/>
        <v>0.7142857142857143</v>
      </c>
      <c r="CD317" s="15">
        <f t="shared" si="1188"/>
        <v>0.59459459459459463</v>
      </c>
      <c r="CE317" s="15">
        <f t="shared" si="1189"/>
        <v>0.5</v>
      </c>
      <c r="CF317" s="15">
        <f t="shared" si="1190"/>
        <v>0.39130434782608697</v>
      </c>
      <c r="CG317" s="15">
        <f t="shared" si="1191"/>
        <v>0.7857142857142857</v>
      </c>
      <c r="CH317" s="15">
        <f t="shared" si="1533"/>
        <v>0.69863013698630139</v>
      </c>
      <c r="CI317" s="15">
        <f t="shared" si="1192"/>
        <v>0.77142857142857146</v>
      </c>
      <c r="CJ317" s="15">
        <f t="shared" si="1193"/>
        <v>0.59523809523809523</v>
      </c>
      <c r="CK317" s="15">
        <f t="shared" si="1194"/>
        <v>0.77966101694915257</v>
      </c>
      <c r="CL317" s="15">
        <f t="shared" si="1195"/>
        <v>0.7350427350427351</v>
      </c>
    </row>
    <row r="318" spans="1:90" x14ac:dyDescent="0.3">
      <c r="A318" s="3">
        <v>318</v>
      </c>
      <c r="B318" s="3" t="s">
        <v>125</v>
      </c>
      <c r="C318" s="28" t="s">
        <v>148</v>
      </c>
      <c r="D318" s="13">
        <v>41760</v>
      </c>
      <c r="E318" s="12"/>
      <c r="F318" s="7">
        <v>720</v>
      </c>
      <c r="G318" s="15">
        <f t="shared" si="1534"/>
        <v>0.13714285714285715</v>
      </c>
      <c r="I318" s="17">
        <f t="shared" si="1146"/>
        <v>0.23809523809523808</v>
      </c>
      <c r="J318" s="17">
        <f t="shared" si="1147"/>
        <v>8.6956521739130432E-2</v>
      </c>
      <c r="K318" s="8">
        <v>35</v>
      </c>
      <c r="L318" s="15">
        <f t="shared" si="1534"/>
        <v>0.22580645161290322</v>
      </c>
      <c r="M318" s="25">
        <f t="shared" si="1148"/>
        <v>1.646505376344086</v>
      </c>
      <c r="N318" s="8">
        <v>50</v>
      </c>
      <c r="O318" s="15">
        <f t="shared" ref="O318" si="1627">N318/N$311</f>
        <v>0.23809523809523808</v>
      </c>
      <c r="P318" s="25">
        <f t="shared" si="1150"/>
        <v>1.7361111111111109</v>
      </c>
      <c r="Q318" s="8">
        <v>25</v>
      </c>
      <c r="R318" s="15">
        <f t="shared" ref="R318" si="1628">Q318/Q$311</f>
        <v>0.11627906976744186</v>
      </c>
      <c r="S318" s="25">
        <f t="shared" si="1152"/>
        <v>0.84786821705426352</v>
      </c>
      <c r="T318" s="8">
        <v>80</v>
      </c>
      <c r="U318" s="15">
        <f t="shared" ref="U318" si="1629">T318/T$311</f>
        <v>0.11188811188811189</v>
      </c>
      <c r="V318" s="25">
        <f t="shared" si="1154"/>
        <v>0.81585081585081576</v>
      </c>
      <c r="W318" s="8">
        <v>20</v>
      </c>
      <c r="X318" s="15">
        <f t="shared" ref="X318" si="1630">W318/W$311</f>
        <v>0.12903225806451613</v>
      </c>
      <c r="Y318" s="25">
        <f t="shared" si="1156"/>
        <v>0.94086021505376338</v>
      </c>
      <c r="Z318" s="8">
        <v>30</v>
      </c>
      <c r="AA318" s="15">
        <f t="shared" ref="AA318" si="1631">Z318/Z$311</f>
        <v>0.22222222222222221</v>
      </c>
      <c r="AB318" s="25">
        <f t="shared" si="1158"/>
        <v>1.6203703703703702</v>
      </c>
      <c r="AC318" s="8">
        <v>80</v>
      </c>
      <c r="AD318" s="15">
        <f t="shared" ref="AD318" si="1632">AC318/AC$311</f>
        <v>0.10526315789473684</v>
      </c>
      <c r="AE318" s="25">
        <f t="shared" si="1160"/>
        <v>0.76754385964912275</v>
      </c>
      <c r="AF318" s="8">
        <v>40</v>
      </c>
      <c r="AG318" s="15">
        <f t="shared" ref="AG318" si="1633">AF318/AF$311</f>
        <v>0.22857142857142856</v>
      </c>
      <c r="AH318" s="25">
        <f t="shared" si="1162"/>
        <v>1.6666666666666665</v>
      </c>
      <c r="AI318" s="8">
        <v>30</v>
      </c>
      <c r="AJ318" s="15">
        <f t="shared" ref="AJ318" si="1634">AI318/AI$311</f>
        <v>0.16216216216216217</v>
      </c>
      <c r="AK318" s="25">
        <f t="shared" si="1164"/>
        <v>1.1824324324324325</v>
      </c>
      <c r="AL318" s="8">
        <v>20</v>
      </c>
      <c r="AM318" s="15">
        <f t="shared" ref="AM318" si="1635">AL318/AL$311</f>
        <v>0.16666666666666666</v>
      </c>
      <c r="AN318" s="25">
        <f t="shared" si="1166"/>
        <v>1.2152777777777777</v>
      </c>
      <c r="AO318" s="8">
        <v>10</v>
      </c>
      <c r="AP318" s="15">
        <f t="shared" ref="AP318" si="1636">AO318/AO$311</f>
        <v>8.6956521739130432E-2</v>
      </c>
      <c r="AQ318" s="25">
        <f t="shared" si="1168"/>
        <v>0.63405797101449268</v>
      </c>
      <c r="AR318" s="8">
        <v>25</v>
      </c>
      <c r="AS318" s="15">
        <f t="shared" ref="AS318" si="1637">AR318/AR$311</f>
        <v>0.11904761904761904</v>
      </c>
      <c r="AT318" s="25">
        <f t="shared" si="1170"/>
        <v>0.86805555555555547</v>
      </c>
      <c r="AU318" s="8">
        <v>55</v>
      </c>
      <c r="AV318" s="15">
        <f t="shared" ref="AV318" si="1638">AU318/AU$311</f>
        <v>0.15068493150684931</v>
      </c>
      <c r="AW318" s="25">
        <f t="shared" si="1172"/>
        <v>1.0987442922374429</v>
      </c>
      <c r="AX318" s="8">
        <v>40</v>
      </c>
      <c r="AY318" s="15">
        <f t="shared" ref="AY318" si="1639">AX318/AX$311</f>
        <v>0.11428571428571428</v>
      </c>
      <c r="AZ318" s="25">
        <f t="shared" si="1174"/>
        <v>0.83333333333333326</v>
      </c>
      <c r="BA318" s="8">
        <v>20</v>
      </c>
      <c r="BB318" s="15">
        <f t="shared" ref="BB318" si="1640">BA318/BA$311</f>
        <v>9.5238095238095233E-2</v>
      </c>
      <c r="BC318" s="25">
        <f t="shared" si="1176"/>
        <v>0.69444444444444442</v>
      </c>
      <c r="BD318" s="8">
        <v>90</v>
      </c>
      <c r="BE318" s="15">
        <f t="shared" ref="BE318" si="1641">BD318/BD$311</f>
        <v>0.15254237288135594</v>
      </c>
      <c r="BF318" s="25">
        <f t="shared" si="1178"/>
        <v>1.1122881355932204</v>
      </c>
      <c r="BG318" s="8">
        <v>70</v>
      </c>
      <c r="BH318" s="15">
        <f t="shared" ref="BH318" si="1642">BG318/BG$311</f>
        <v>0.11965811965811966</v>
      </c>
      <c r="BI318" s="25">
        <f t="shared" si="1180"/>
        <v>0.87250712250712248</v>
      </c>
      <c r="BJ318" s="7">
        <f t="shared" si="1551"/>
        <v>190</v>
      </c>
      <c r="BK318" s="15">
        <f t="shared" si="1552"/>
        <v>0.13818181818181818</v>
      </c>
      <c r="BL318" s="25">
        <f t="shared" si="1553"/>
        <v>1.0075757575757576</v>
      </c>
      <c r="BM318" s="7">
        <f t="shared" si="1554"/>
        <v>190</v>
      </c>
      <c r="BN318" s="15">
        <f t="shared" si="1555"/>
        <v>0.12582781456953643</v>
      </c>
      <c r="BO318" s="25">
        <f t="shared" si="1556"/>
        <v>0.91749448123620303</v>
      </c>
      <c r="BP318" s="7">
        <f t="shared" si="1557"/>
        <v>140</v>
      </c>
      <c r="BQ318" s="15">
        <f t="shared" si="1558"/>
        <v>0.13526570048309178</v>
      </c>
      <c r="BR318" s="25">
        <f t="shared" si="1559"/>
        <v>0.98631239935587744</v>
      </c>
      <c r="BS318" s="7">
        <f t="shared" si="1560"/>
        <v>200</v>
      </c>
      <c r="BT318" s="15">
        <f t="shared" si="1561"/>
        <v>0.15037593984962405</v>
      </c>
      <c r="BU318" s="25">
        <f t="shared" si="1562"/>
        <v>1.0964912280701753</v>
      </c>
      <c r="BV318" s="15">
        <f t="shared" si="1181"/>
        <v>0.22580645161290322</v>
      </c>
      <c r="BW318" s="15">
        <f t="shared" si="1182"/>
        <v>0.23809523809523808</v>
      </c>
      <c r="BX318" s="15">
        <f t="shared" si="1183"/>
        <v>0.11627906976744186</v>
      </c>
      <c r="BY318" s="15">
        <f t="shared" si="1184"/>
        <v>0.11188811188811189</v>
      </c>
      <c r="BZ318" s="15">
        <f t="shared" si="1185"/>
        <v>0.12903225806451613</v>
      </c>
      <c r="CA318" s="15">
        <f t="shared" si="1532"/>
        <v>0.22222222222222221</v>
      </c>
      <c r="CB318" s="15">
        <f t="shared" si="1186"/>
        <v>0.10526315789473684</v>
      </c>
      <c r="CC318" s="15">
        <f t="shared" si="1187"/>
        <v>0.22857142857142856</v>
      </c>
      <c r="CD318" s="15">
        <f t="shared" si="1188"/>
        <v>0.16216216216216217</v>
      </c>
      <c r="CE318" s="15">
        <f t="shared" si="1189"/>
        <v>0.16666666666666666</v>
      </c>
      <c r="CF318" s="15">
        <f t="shared" si="1190"/>
        <v>8.6956521739130432E-2</v>
      </c>
      <c r="CG318" s="15">
        <f t="shared" si="1191"/>
        <v>0.11904761904761904</v>
      </c>
      <c r="CH318" s="15">
        <f t="shared" si="1533"/>
        <v>0.15068493150684931</v>
      </c>
      <c r="CI318" s="15">
        <f t="shared" si="1192"/>
        <v>0.11428571428571428</v>
      </c>
      <c r="CJ318" s="15">
        <f t="shared" si="1193"/>
        <v>9.5238095238095233E-2</v>
      </c>
      <c r="CK318" s="15">
        <f t="shared" si="1194"/>
        <v>0.15254237288135594</v>
      </c>
      <c r="CL318" s="15">
        <f t="shared" si="1195"/>
        <v>0.11965811965811966</v>
      </c>
    </row>
    <row r="319" spans="1:90" x14ac:dyDescent="0.3">
      <c r="A319" s="3">
        <v>319</v>
      </c>
      <c r="B319" s="3" t="s">
        <v>392</v>
      </c>
      <c r="C319" s="28" t="s">
        <v>148</v>
      </c>
      <c r="D319" s="13">
        <v>41760</v>
      </c>
      <c r="E319" s="12"/>
      <c r="F319" s="7">
        <v>485</v>
      </c>
      <c r="G319" s="15">
        <f t="shared" si="1534"/>
        <v>9.2380952380952383E-2</v>
      </c>
      <c r="I319" s="17">
        <f t="shared" si="1146"/>
        <v>0.21428571428571427</v>
      </c>
      <c r="J319" s="17">
        <f t="shared" si="1147"/>
        <v>3.7037037037037035E-2</v>
      </c>
      <c r="K319" s="8">
        <v>15</v>
      </c>
      <c r="L319" s="15">
        <f t="shared" si="1534"/>
        <v>9.6774193548387094E-2</v>
      </c>
      <c r="M319" s="25">
        <f t="shared" si="1148"/>
        <v>1.0475557033588294</v>
      </c>
      <c r="N319" s="8">
        <v>45</v>
      </c>
      <c r="O319" s="15">
        <f t="shared" ref="O319" si="1643">N319/N$311</f>
        <v>0.21428571428571427</v>
      </c>
      <c r="P319" s="25">
        <f t="shared" si="1150"/>
        <v>2.3195876288659791</v>
      </c>
      <c r="Q319" s="8">
        <v>10</v>
      </c>
      <c r="R319" s="15">
        <f t="shared" ref="R319" si="1644">Q319/Q$311</f>
        <v>4.6511627906976744E-2</v>
      </c>
      <c r="S319" s="25">
        <f t="shared" si="1152"/>
        <v>0.5034763845600575</v>
      </c>
      <c r="T319" s="8">
        <v>85</v>
      </c>
      <c r="U319" s="15">
        <f t="shared" ref="U319" si="1645">T319/T$311</f>
        <v>0.11888111888111888</v>
      </c>
      <c r="V319" s="25">
        <f t="shared" si="1154"/>
        <v>1.2868574724244828</v>
      </c>
      <c r="W319" s="8">
        <v>15</v>
      </c>
      <c r="X319" s="15">
        <f t="shared" ref="X319" si="1646">W319/W$311</f>
        <v>9.6774193548387094E-2</v>
      </c>
      <c r="Y319" s="25">
        <f t="shared" si="1156"/>
        <v>1.0475557033588294</v>
      </c>
      <c r="Z319" s="8">
        <v>5</v>
      </c>
      <c r="AA319" s="15">
        <f t="shared" ref="AA319" si="1647">Z319/Z$311</f>
        <v>3.7037037037037035E-2</v>
      </c>
      <c r="AB319" s="25">
        <f t="shared" si="1158"/>
        <v>0.40091638029782356</v>
      </c>
      <c r="AC319" s="8">
        <v>65</v>
      </c>
      <c r="AD319" s="15">
        <f t="shared" ref="AD319" si="1648">AC319/AC$311</f>
        <v>8.5526315789473686E-2</v>
      </c>
      <c r="AE319" s="25">
        <f t="shared" si="1160"/>
        <v>0.92580032555615843</v>
      </c>
      <c r="AF319" s="8">
        <v>10</v>
      </c>
      <c r="AG319" s="15">
        <f t="shared" ref="AG319" si="1649">AF319/AF$311</f>
        <v>5.7142857142857141E-2</v>
      </c>
      <c r="AH319" s="25">
        <f t="shared" si="1162"/>
        <v>0.61855670103092775</v>
      </c>
      <c r="AI319" s="8">
        <v>10</v>
      </c>
      <c r="AJ319" s="15">
        <f t="shared" ref="AJ319" si="1650">AI319/AI$311</f>
        <v>5.4054054054054057E-2</v>
      </c>
      <c r="AK319" s="25">
        <f t="shared" si="1164"/>
        <v>0.58512120367790477</v>
      </c>
      <c r="AL319" s="8">
        <v>5</v>
      </c>
      <c r="AM319" s="15">
        <f t="shared" ref="AM319" si="1651">AL319/AL$311</f>
        <v>4.1666666666666664E-2</v>
      </c>
      <c r="AN319" s="25">
        <f t="shared" si="1166"/>
        <v>0.4510309278350515</v>
      </c>
      <c r="AO319" s="8">
        <v>15</v>
      </c>
      <c r="AP319" s="15">
        <f t="shared" ref="AP319" si="1652">AO319/AO$311</f>
        <v>0.13043478260869565</v>
      </c>
      <c r="AQ319" s="25">
        <f t="shared" si="1168"/>
        <v>1.4119229045271178</v>
      </c>
      <c r="AR319" s="8">
        <v>10</v>
      </c>
      <c r="AS319" s="15">
        <f t="shared" ref="AS319" si="1653">AR319/AR$311</f>
        <v>4.7619047619047616E-2</v>
      </c>
      <c r="AT319" s="25">
        <f t="shared" si="1170"/>
        <v>0.51546391752577314</v>
      </c>
      <c r="AU319" s="8">
        <v>25</v>
      </c>
      <c r="AV319" s="15">
        <f t="shared" ref="AV319" si="1654">AU319/AU$311</f>
        <v>6.8493150684931503E-2</v>
      </c>
      <c r="AW319" s="25">
        <f t="shared" si="1172"/>
        <v>0.74142070329049559</v>
      </c>
      <c r="AX319" s="8">
        <v>35</v>
      </c>
      <c r="AY319" s="15">
        <f t="shared" ref="AY319" si="1655">AX319/AX$311</f>
        <v>0.1</v>
      </c>
      <c r="AZ319" s="25">
        <f t="shared" si="1174"/>
        <v>1.0824742268041236</v>
      </c>
      <c r="BA319" s="8">
        <v>20</v>
      </c>
      <c r="BB319" s="15">
        <f t="shared" ref="BB319" si="1656">BA319/BA$311</f>
        <v>9.5238095238095233E-2</v>
      </c>
      <c r="BC319" s="25">
        <f t="shared" si="1176"/>
        <v>1.0309278350515463</v>
      </c>
      <c r="BD319" s="8">
        <v>50</v>
      </c>
      <c r="BE319" s="15">
        <f t="shared" ref="BE319" si="1657">BD319/BD$311</f>
        <v>8.4745762711864403E-2</v>
      </c>
      <c r="BF319" s="25">
        <f t="shared" si="1178"/>
        <v>0.91735103966451159</v>
      </c>
      <c r="BG319" s="8">
        <v>65</v>
      </c>
      <c r="BH319" s="15">
        <f t="shared" ref="BH319" si="1658">BG319/BG$311</f>
        <v>0.1111111111111111</v>
      </c>
      <c r="BI319" s="25">
        <f t="shared" si="1180"/>
        <v>1.2027491408934707</v>
      </c>
      <c r="BJ319" s="7">
        <f t="shared" si="1551"/>
        <v>130</v>
      </c>
      <c r="BK319" s="15">
        <f t="shared" si="1552"/>
        <v>9.4545454545454544E-2</v>
      </c>
      <c r="BL319" s="25">
        <f t="shared" si="1553"/>
        <v>1.0234301780693533</v>
      </c>
      <c r="BM319" s="7">
        <f t="shared" si="1554"/>
        <v>135</v>
      </c>
      <c r="BN319" s="15">
        <f t="shared" si="1555"/>
        <v>8.9403973509933773E-2</v>
      </c>
      <c r="BO319" s="25">
        <f t="shared" si="1556"/>
        <v>0.96777497098381915</v>
      </c>
      <c r="BP319" s="7">
        <f t="shared" si="1557"/>
        <v>90</v>
      </c>
      <c r="BQ319" s="15">
        <f t="shared" si="1558"/>
        <v>8.6956521739130432E-2</v>
      </c>
      <c r="BR319" s="25">
        <f t="shared" si="1559"/>
        <v>0.94128193635141189</v>
      </c>
      <c r="BS319" s="7">
        <f t="shared" si="1560"/>
        <v>130</v>
      </c>
      <c r="BT319" s="15">
        <f t="shared" si="1561"/>
        <v>9.7744360902255634E-2</v>
      </c>
      <c r="BU319" s="25">
        <f t="shared" si="1562"/>
        <v>1.0580575149213238</v>
      </c>
      <c r="BV319" s="15">
        <f t="shared" si="1181"/>
        <v>9.6774193548387094E-2</v>
      </c>
      <c r="BW319" s="15">
        <f t="shared" si="1182"/>
        <v>0.21428571428571427</v>
      </c>
      <c r="BX319" s="15">
        <f t="shared" si="1183"/>
        <v>4.6511627906976744E-2</v>
      </c>
      <c r="BY319" s="15">
        <f t="shared" si="1184"/>
        <v>0.11888111888111888</v>
      </c>
      <c r="BZ319" s="15">
        <f t="shared" si="1185"/>
        <v>9.6774193548387094E-2</v>
      </c>
      <c r="CA319" s="15">
        <f t="shared" si="1532"/>
        <v>3.7037037037037035E-2</v>
      </c>
      <c r="CB319" s="15">
        <f t="shared" si="1186"/>
        <v>8.5526315789473686E-2</v>
      </c>
      <c r="CC319" s="15">
        <f t="shared" si="1187"/>
        <v>5.7142857142857141E-2</v>
      </c>
      <c r="CD319" s="15">
        <f t="shared" si="1188"/>
        <v>5.4054054054054057E-2</v>
      </c>
      <c r="CE319" s="15">
        <f t="shared" si="1189"/>
        <v>4.1666666666666664E-2</v>
      </c>
      <c r="CF319" s="15">
        <f t="shared" si="1190"/>
        <v>0.13043478260869565</v>
      </c>
      <c r="CG319" s="15">
        <f t="shared" si="1191"/>
        <v>4.7619047619047616E-2</v>
      </c>
      <c r="CH319" s="15">
        <f t="shared" si="1533"/>
        <v>6.8493150684931503E-2</v>
      </c>
      <c r="CI319" s="15">
        <f t="shared" si="1192"/>
        <v>0.1</v>
      </c>
      <c r="CJ319" s="15">
        <f t="shared" si="1193"/>
        <v>9.5238095238095233E-2</v>
      </c>
      <c r="CK319" s="15">
        <f t="shared" si="1194"/>
        <v>8.4745762711864403E-2</v>
      </c>
      <c r="CL319" s="15">
        <f t="shared" si="1195"/>
        <v>0.1111111111111111</v>
      </c>
    </row>
    <row r="320" spans="1:90" x14ac:dyDescent="0.3">
      <c r="A320" s="3">
        <v>320</v>
      </c>
      <c r="B320" s="3" t="s">
        <v>393</v>
      </c>
      <c r="C320" s="28" t="s">
        <v>148</v>
      </c>
      <c r="D320" s="13">
        <v>41760</v>
      </c>
      <c r="E320" s="12"/>
      <c r="F320" s="7">
        <v>725</v>
      </c>
      <c r="G320" s="15">
        <f t="shared" si="1534"/>
        <v>0.1380952380952381</v>
      </c>
      <c r="I320" s="17">
        <f t="shared" si="1146"/>
        <v>0.19580419580419581</v>
      </c>
      <c r="J320" s="17">
        <f t="shared" si="1147"/>
        <v>5.7142857142857141E-2</v>
      </c>
      <c r="K320" s="8">
        <v>15</v>
      </c>
      <c r="L320" s="15">
        <f t="shared" si="1534"/>
        <v>9.6774193548387094E-2</v>
      </c>
      <c r="M320" s="25">
        <f t="shared" si="1148"/>
        <v>0.7007786429365962</v>
      </c>
      <c r="N320" s="8">
        <v>30</v>
      </c>
      <c r="O320" s="15">
        <f t="shared" ref="O320" si="1659">N320/N$311</f>
        <v>0.14285714285714285</v>
      </c>
      <c r="P320" s="25">
        <f t="shared" si="1150"/>
        <v>1.0344827586206895</v>
      </c>
      <c r="Q320" s="8">
        <v>25</v>
      </c>
      <c r="R320" s="15">
        <f t="shared" ref="R320" si="1660">Q320/Q$311</f>
        <v>0.11627906976744186</v>
      </c>
      <c r="S320" s="25">
        <f t="shared" si="1152"/>
        <v>0.84202085004009619</v>
      </c>
      <c r="T320" s="8">
        <v>140</v>
      </c>
      <c r="U320" s="15">
        <f t="shared" ref="U320" si="1661">T320/T$311</f>
        <v>0.19580419580419581</v>
      </c>
      <c r="V320" s="25">
        <f t="shared" si="1154"/>
        <v>1.417892452375211</v>
      </c>
      <c r="W320" s="8">
        <v>15</v>
      </c>
      <c r="X320" s="15">
        <f t="shared" ref="X320" si="1662">W320/W$311</f>
        <v>9.6774193548387094E-2</v>
      </c>
      <c r="Y320" s="25">
        <f t="shared" si="1156"/>
        <v>0.7007786429365962</v>
      </c>
      <c r="Z320" s="8">
        <v>15</v>
      </c>
      <c r="AA320" s="15">
        <f t="shared" ref="AA320" si="1663">Z320/Z$311</f>
        <v>0.1111111111111111</v>
      </c>
      <c r="AB320" s="25">
        <f t="shared" si="1158"/>
        <v>0.80459770114942519</v>
      </c>
      <c r="AC320" s="8">
        <v>125</v>
      </c>
      <c r="AD320" s="15">
        <f t="shared" ref="AD320" si="1664">AC320/AC$311</f>
        <v>0.16447368421052633</v>
      </c>
      <c r="AE320" s="25">
        <f t="shared" si="1160"/>
        <v>1.191016333938294</v>
      </c>
      <c r="AF320" s="8">
        <v>10</v>
      </c>
      <c r="AG320" s="15">
        <f t="shared" ref="AG320" si="1665">AF320/AF$311</f>
        <v>5.7142857142857141E-2</v>
      </c>
      <c r="AH320" s="25">
        <f t="shared" si="1162"/>
        <v>0.4137931034482758</v>
      </c>
      <c r="AI320" s="8">
        <v>20</v>
      </c>
      <c r="AJ320" s="15">
        <f t="shared" ref="AJ320" si="1666">AI320/AI$311</f>
        <v>0.10810810810810811</v>
      </c>
      <c r="AK320" s="25">
        <f t="shared" si="1164"/>
        <v>0.78285181733457598</v>
      </c>
      <c r="AL320" s="8">
        <v>15</v>
      </c>
      <c r="AM320" s="15">
        <f t="shared" ref="AM320" si="1667">AL320/AL$311</f>
        <v>0.125</v>
      </c>
      <c r="AN320" s="25">
        <f t="shared" si="1166"/>
        <v>0.90517241379310343</v>
      </c>
      <c r="AO320" s="8">
        <v>10</v>
      </c>
      <c r="AP320" s="15">
        <f t="shared" ref="AP320" si="1668">AO320/AO$311</f>
        <v>8.6956521739130432E-2</v>
      </c>
      <c r="AQ320" s="25">
        <f t="shared" si="1168"/>
        <v>0.62968515742128928</v>
      </c>
      <c r="AR320" s="8">
        <v>30</v>
      </c>
      <c r="AS320" s="15">
        <f t="shared" ref="AS320" si="1669">AR320/AR$311</f>
        <v>0.14285714285714285</v>
      </c>
      <c r="AT320" s="25">
        <f t="shared" si="1170"/>
        <v>1.0344827586206895</v>
      </c>
      <c r="AU320" s="8">
        <v>55</v>
      </c>
      <c r="AV320" s="15">
        <f t="shared" ref="AV320" si="1670">AU320/AU$311</f>
        <v>0.15068493150684931</v>
      </c>
      <c r="AW320" s="25">
        <f t="shared" si="1172"/>
        <v>1.091166745394426</v>
      </c>
      <c r="AX320" s="8">
        <v>55</v>
      </c>
      <c r="AY320" s="15">
        <f t="shared" ref="AY320" si="1671">AX320/AX$311</f>
        <v>0.15714285714285714</v>
      </c>
      <c r="AZ320" s="25">
        <f t="shared" si="1174"/>
        <v>1.1379310344827585</v>
      </c>
      <c r="BA320" s="8">
        <v>40</v>
      </c>
      <c r="BB320" s="15">
        <f t="shared" ref="BB320" si="1672">BA320/BA$311</f>
        <v>0.19047619047619047</v>
      </c>
      <c r="BC320" s="25">
        <f t="shared" si="1176"/>
        <v>1.3793103448275861</v>
      </c>
      <c r="BD320" s="8">
        <v>55</v>
      </c>
      <c r="BE320" s="15">
        <f t="shared" ref="BE320" si="1673">BD320/BD$311</f>
        <v>9.3220338983050849E-2</v>
      </c>
      <c r="BF320" s="25">
        <f t="shared" si="1178"/>
        <v>0.67504383401519574</v>
      </c>
      <c r="BG320" s="8">
        <v>70</v>
      </c>
      <c r="BH320" s="15">
        <f t="shared" ref="BH320" si="1674">BG320/BG$311</f>
        <v>0.11965811965811966</v>
      </c>
      <c r="BI320" s="25">
        <f t="shared" si="1180"/>
        <v>0.86648983200707341</v>
      </c>
      <c r="BJ320" s="7">
        <f t="shared" si="1551"/>
        <v>210</v>
      </c>
      <c r="BK320" s="15">
        <f t="shared" si="1552"/>
        <v>0.15272727272727274</v>
      </c>
      <c r="BL320" s="25">
        <f t="shared" si="1553"/>
        <v>1.1059561128526645</v>
      </c>
      <c r="BM320" s="7">
        <f t="shared" si="1554"/>
        <v>210</v>
      </c>
      <c r="BN320" s="15">
        <f t="shared" si="1555"/>
        <v>0.13907284768211919</v>
      </c>
      <c r="BO320" s="25">
        <f t="shared" si="1556"/>
        <v>1.0070792418360355</v>
      </c>
      <c r="BP320" s="7">
        <f t="shared" si="1557"/>
        <v>120</v>
      </c>
      <c r="BQ320" s="15">
        <f t="shared" si="1558"/>
        <v>0.11594202898550725</v>
      </c>
      <c r="BR320" s="25">
        <f t="shared" si="1559"/>
        <v>0.83958020989505244</v>
      </c>
      <c r="BS320" s="7">
        <f t="shared" si="1560"/>
        <v>185</v>
      </c>
      <c r="BT320" s="15">
        <f t="shared" si="1561"/>
        <v>0.13909774436090225</v>
      </c>
      <c r="BU320" s="25">
        <f t="shared" si="1562"/>
        <v>1.0072595281306713</v>
      </c>
      <c r="BV320" s="15">
        <f t="shared" si="1181"/>
        <v>9.6774193548387094E-2</v>
      </c>
      <c r="BW320" s="15">
        <f t="shared" si="1182"/>
        <v>0.14285714285714285</v>
      </c>
      <c r="BX320" s="15">
        <f t="shared" si="1183"/>
        <v>0.11627906976744186</v>
      </c>
      <c r="BY320" s="15">
        <f t="shared" si="1184"/>
        <v>0.19580419580419581</v>
      </c>
      <c r="BZ320" s="15">
        <f t="shared" si="1185"/>
        <v>9.6774193548387094E-2</v>
      </c>
      <c r="CA320" s="15">
        <f t="shared" si="1532"/>
        <v>0.1111111111111111</v>
      </c>
      <c r="CB320" s="15">
        <f t="shared" si="1186"/>
        <v>0.16447368421052633</v>
      </c>
      <c r="CC320" s="15">
        <f t="shared" si="1187"/>
        <v>5.7142857142857141E-2</v>
      </c>
      <c r="CD320" s="15">
        <f t="shared" si="1188"/>
        <v>0.10810810810810811</v>
      </c>
      <c r="CE320" s="15">
        <f t="shared" si="1189"/>
        <v>0.125</v>
      </c>
      <c r="CF320" s="15">
        <f t="shared" si="1190"/>
        <v>8.6956521739130432E-2</v>
      </c>
      <c r="CG320" s="15">
        <f t="shared" si="1191"/>
        <v>0.14285714285714285</v>
      </c>
      <c r="CH320" s="15">
        <f t="shared" si="1533"/>
        <v>0.15068493150684931</v>
      </c>
      <c r="CI320" s="15">
        <f t="shared" si="1192"/>
        <v>0.15714285714285714</v>
      </c>
      <c r="CJ320" s="15">
        <f t="shared" si="1193"/>
        <v>0.19047619047619047</v>
      </c>
      <c r="CK320" s="15">
        <f t="shared" si="1194"/>
        <v>9.3220338983050849E-2</v>
      </c>
      <c r="CL320" s="15">
        <f t="shared" si="1195"/>
        <v>0.11965811965811966</v>
      </c>
    </row>
    <row r="321" spans="1:110" x14ac:dyDescent="0.3">
      <c r="A321" s="3">
        <v>321</v>
      </c>
      <c r="B321" s="3" t="s">
        <v>394</v>
      </c>
      <c r="C321" s="28" t="s">
        <v>148</v>
      </c>
      <c r="D321" s="13">
        <v>41760</v>
      </c>
      <c r="E321" s="12"/>
      <c r="F321" s="7">
        <v>1090</v>
      </c>
      <c r="G321" s="15">
        <f t="shared" si="1534"/>
        <v>0.20761904761904762</v>
      </c>
      <c r="I321" s="17">
        <f t="shared" si="1146"/>
        <v>0.29629629629629628</v>
      </c>
      <c r="J321" s="17">
        <f t="shared" si="1147"/>
        <v>8.6956521739130432E-2</v>
      </c>
      <c r="K321" s="8">
        <v>35</v>
      </c>
      <c r="L321" s="15">
        <f t="shared" si="1534"/>
        <v>0.22580645161290322</v>
      </c>
      <c r="M321" s="25">
        <f t="shared" si="1148"/>
        <v>1.0875998816217816</v>
      </c>
      <c r="N321" s="8">
        <v>35</v>
      </c>
      <c r="O321" s="15">
        <f t="shared" ref="O321" si="1675">N321/N$311</f>
        <v>0.16666666666666666</v>
      </c>
      <c r="P321" s="25">
        <f t="shared" si="1150"/>
        <v>0.80275229357798161</v>
      </c>
      <c r="Q321" s="8">
        <v>40</v>
      </c>
      <c r="R321" s="15">
        <f t="shared" ref="R321" si="1676">Q321/Q$311</f>
        <v>0.18604651162790697</v>
      </c>
      <c r="S321" s="25">
        <f t="shared" si="1152"/>
        <v>0.89609558352890972</v>
      </c>
      <c r="T321" s="8">
        <v>155</v>
      </c>
      <c r="U321" s="15">
        <f t="shared" ref="U321" si="1677">T321/T$311</f>
        <v>0.21678321678321677</v>
      </c>
      <c r="V321" s="25">
        <f t="shared" si="1154"/>
        <v>1.0441393468916405</v>
      </c>
      <c r="W321" s="8">
        <v>40</v>
      </c>
      <c r="X321" s="15">
        <f t="shared" ref="X321" si="1678">W321/W$311</f>
        <v>0.25806451612903225</v>
      </c>
      <c r="Y321" s="25">
        <f t="shared" si="1156"/>
        <v>1.242971293282036</v>
      </c>
      <c r="Z321" s="8">
        <v>40</v>
      </c>
      <c r="AA321" s="15">
        <f t="shared" ref="AA321" si="1679">Z321/Z$311</f>
        <v>0.29629629629629628</v>
      </c>
      <c r="AB321" s="25">
        <f t="shared" si="1158"/>
        <v>1.4271151885830784</v>
      </c>
      <c r="AC321" s="8">
        <v>175</v>
      </c>
      <c r="AD321" s="15">
        <f t="shared" ref="AD321" si="1680">AC321/AC$311</f>
        <v>0.23026315789473684</v>
      </c>
      <c r="AE321" s="25">
        <f t="shared" si="1160"/>
        <v>1.1090656687590537</v>
      </c>
      <c r="AF321" s="8">
        <v>40</v>
      </c>
      <c r="AG321" s="15">
        <f t="shared" ref="AG321" si="1681">AF321/AF$311</f>
        <v>0.22857142857142856</v>
      </c>
      <c r="AH321" s="25">
        <f t="shared" si="1162"/>
        <v>1.1009174311926606</v>
      </c>
      <c r="AI321" s="8">
        <v>35</v>
      </c>
      <c r="AJ321" s="15">
        <f t="shared" ref="AJ321" si="1682">AI321/AI$311</f>
        <v>0.1891891891891892</v>
      </c>
      <c r="AK321" s="25">
        <f t="shared" si="1164"/>
        <v>0.91123233325068187</v>
      </c>
      <c r="AL321" s="8">
        <v>25</v>
      </c>
      <c r="AM321" s="15">
        <f t="shared" ref="AM321" si="1683">AL321/AL$311</f>
        <v>0.20833333333333334</v>
      </c>
      <c r="AN321" s="25">
        <f t="shared" si="1166"/>
        <v>1.0034403669724772</v>
      </c>
      <c r="AO321" s="8">
        <v>10</v>
      </c>
      <c r="AP321" s="15">
        <f t="shared" ref="AP321" si="1684">AO321/AO$311</f>
        <v>8.6956521739130432E-2</v>
      </c>
      <c r="AQ321" s="25">
        <f t="shared" si="1168"/>
        <v>0.41882728360590343</v>
      </c>
      <c r="AR321" s="8">
        <v>35</v>
      </c>
      <c r="AS321" s="15">
        <f t="shared" ref="AS321" si="1685">AR321/AR$311</f>
        <v>0.16666666666666666</v>
      </c>
      <c r="AT321" s="25">
        <f t="shared" si="1170"/>
        <v>0.80275229357798161</v>
      </c>
      <c r="AU321" s="8">
        <v>70</v>
      </c>
      <c r="AV321" s="15">
        <f t="shared" ref="AV321" si="1686">AU321/AU$311</f>
        <v>0.19178082191780821</v>
      </c>
      <c r="AW321" s="25">
        <f t="shared" si="1172"/>
        <v>0.92371496795274599</v>
      </c>
      <c r="AX321" s="8">
        <v>65</v>
      </c>
      <c r="AY321" s="15">
        <f t="shared" ref="AY321" si="1687">AX321/AX$311</f>
        <v>0.18571428571428572</v>
      </c>
      <c r="AZ321" s="25">
        <f t="shared" si="1174"/>
        <v>0.89449541284403677</v>
      </c>
      <c r="BA321" s="8">
        <v>40</v>
      </c>
      <c r="BB321" s="15">
        <f t="shared" ref="BB321" si="1688">BA321/BA$311</f>
        <v>0.19047619047619047</v>
      </c>
      <c r="BC321" s="25">
        <f t="shared" si="1176"/>
        <v>0.9174311926605504</v>
      </c>
      <c r="BD321" s="8">
        <v>125</v>
      </c>
      <c r="BE321" s="15">
        <f t="shared" ref="BE321" si="1689">BD321/BD$311</f>
        <v>0.21186440677966101</v>
      </c>
      <c r="BF321" s="25">
        <f t="shared" si="1178"/>
        <v>1.0204478308194682</v>
      </c>
      <c r="BG321" s="8">
        <v>125</v>
      </c>
      <c r="BH321" s="15">
        <f t="shared" ref="BH321" si="1690">BG321/BG$311</f>
        <v>0.21367521367521367</v>
      </c>
      <c r="BI321" s="25">
        <f t="shared" si="1180"/>
        <v>1.0291696071512584</v>
      </c>
      <c r="BJ321" s="7">
        <f t="shared" si="1551"/>
        <v>310</v>
      </c>
      <c r="BK321" s="15">
        <f t="shared" si="1552"/>
        <v>0.22545454545454546</v>
      </c>
      <c r="BL321" s="25">
        <f t="shared" si="1553"/>
        <v>1.0859049207673062</v>
      </c>
      <c r="BM321" s="7">
        <f t="shared" si="1554"/>
        <v>295</v>
      </c>
      <c r="BN321" s="15">
        <f t="shared" si="1555"/>
        <v>0.19536423841059603</v>
      </c>
      <c r="BO321" s="25">
        <f t="shared" si="1556"/>
        <v>0.94097454280332948</v>
      </c>
      <c r="BP321" s="7">
        <f t="shared" si="1557"/>
        <v>200</v>
      </c>
      <c r="BQ321" s="15">
        <f t="shared" si="1558"/>
        <v>0.19323671497584541</v>
      </c>
      <c r="BR321" s="25">
        <f t="shared" si="1559"/>
        <v>0.93072729690200773</v>
      </c>
      <c r="BS321" s="7">
        <f t="shared" si="1560"/>
        <v>285</v>
      </c>
      <c r="BT321" s="15">
        <f t="shared" si="1561"/>
        <v>0.21428571428571427</v>
      </c>
      <c r="BU321" s="25">
        <f t="shared" si="1562"/>
        <v>1.0321100917431192</v>
      </c>
      <c r="BV321" s="15">
        <f t="shared" si="1181"/>
        <v>0.22580645161290322</v>
      </c>
      <c r="BW321" s="15">
        <f t="shared" si="1182"/>
        <v>0.16666666666666666</v>
      </c>
      <c r="BX321" s="15">
        <f t="shared" si="1183"/>
        <v>0.18604651162790697</v>
      </c>
      <c r="BY321" s="15">
        <f t="shared" si="1184"/>
        <v>0.21678321678321677</v>
      </c>
      <c r="BZ321" s="15">
        <f t="shared" si="1185"/>
        <v>0.25806451612903225</v>
      </c>
      <c r="CA321" s="15">
        <f t="shared" si="1532"/>
        <v>0.29629629629629628</v>
      </c>
      <c r="CB321" s="15">
        <f t="shared" si="1186"/>
        <v>0.23026315789473684</v>
      </c>
      <c r="CC321" s="15">
        <f t="shared" si="1187"/>
        <v>0.22857142857142856</v>
      </c>
      <c r="CD321" s="15">
        <f t="shared" si="1188"/>
        <v>0.1891891891891892</v>
      </c>
      <c r="CE321" s="15">
        <f t="shared" si="1189"/>
        <v>0.20833333333333334</v>
      </c>
      <c r="CF321" s="15">
        <f t="shared" si="1190"/>
        <v>8.6956521739130432E-2</v>
      </c>
      <c r="CG321" s="15">
        <f t="shared" si="1191"/>
        <v>0.16666666666666666</v>
      </c>
      <c r="CH321" s="15">
        <f t="shared" si="1533"/>
        <v>0.19178082191780821</v>
      </c>
      <c r="CI321" s="15">
        <f t="shared" si="1192"/>
        <v>0.18571428571428572</v>
      </c>
      <c r="CJ321" s="15">
        <f t="shared" si="1193"/>
        <v>0.19047619047619047</v>
      </c>
      <c r="CK321" s="15">
        <f t="shared" si="1194"/>
        <v>0.21186440677966101</v>
      </c>
      <c r="CL321" s="15">
        <f t="shared" si="1195"/>
        <v>0.21367521367521367</v>
      </c>
    </row>
    <row r="322" spans="1:110" x14ac:dyDescent="0.3">
      <c r="A322" s="3">
        <v>322</v>
      </c>
      <c r="B322" s="3" t="s">
        <v>115</v>
      </c>
      <c r="C322" s="28" t="s">
        <v>148</v>
      </c>
      <c r="D322" s="13">
        <v>41760</v>
      </c>
      <c r="E322" s="12"/>
      <c r="F322" s="7">
        <v>2230</v>
      </c>
      <c r="G322" s="15">
        <f t="shared" si="1534"/>
        <v>0.42476190476190478</v>
      </c>
      <c r="I322" s="17">
        <f t="shared" si="1146"/>
        <v>0.60869565217391308</v>
      </c>
      <c r="J322" s="17">
        <f t="shared" si="1147"/>
        <v>0.23809523809523808</v>
      </c>
      <c r="K322" s="8">
        <v>55</v>
      </c>
      <c r="L322" s="15">
        <f t="shared" si="1534"/>
        <v>0.35483870967741937</v>
      </c>
      <c r="M322" s="25">
        <f t="shared" si="1148"/>
        <v>0.83538261246926082</v>
      </c>
      <c r="N322" s="8">
        <v>50</v>
      </c>
      <c r="O322" s="15">
        <f t="shared" ref="O322" si="1691">N322/N$311</f>
        <v>0.23809523809523808</v>
      </c>
      <c r="P322" s="25">
        <f t="shared" si="1150"/>
        <v>0.5605381165919282</v>
      </c>
      <c r="Q322" s="8">
        <v>115</v>
      </c>
      <c r="R322" s="15">
        <f t="shared" ref="R322" si="1692">Q322/Q$311</f>
        <v>0.53488372093023251</v>
      </c>
      <c r="S322" s="25">
        <f t="shared" si="1152"/>
        <v>1.2592553968088434</v>
      </c>
      <c r="T322" s="8">
        <v>255</v>
      </c>
      <c r="U322" s="15">
        <f t="shared" ref="U322" si="1693">T322/T$311</f>
        <v>0.35664335664335667</v>
      </c>
      <c r="V322" s="25">
        <f t="shared" si="1154"/>
        <v>0.83963122079714014</v>
      </c>
      <c r="W322" s="8">
        <v>65</v>
      </c>
      <c r="X322" s="15">
        <f t="shared" ref="X322" si="1694">W322/W$311</f>
        <v>0.41935483870967744</v>
      </c>
      <c r="Y322" s="25">
        <f t="shared" si="1156"/>
        <v>0.98727036019094461</v>
      </c>
      <c r="Z322" s="8">
        <v>45</v>
      </c>
      <c r="AA322" s="15">
        <f t="shared" ref="AA322" si="1695">Z322/Z$311</f>
        <v>0.33333333333333331</v>
      </c>
      <c r="AB322" s="25">
        <f t="shared" si="1158"/>
        <v>0.78475336322869949</v>
      </c>
      <c r="AC322" s="8">
        <v>315</v>
      </c>
      <c r="AD322" s="15">
        <f t="shared" ref="AD322" si="1696">AC322/AC$311</f>
        <v>0.41447368421052633</v>
      </c>
      <c r="AE322" s="25">
        <f t="shared" si="1160"/>
        <v>0.9757788529620014</v>
      </c>
      <c r="AF322" s="8">
        <v>75</v>
      </c>
      <c r="AG322" s="15">
        <f t="shared" ref="AG322" si="1697">AF322/AF$311</f>
        <v>0.42857142857142855</v>
      </c>
      <c r="AH322" s="25">
        <f t="shared" si="1162"/>
        <v>1.0089686098654707</v>
      </c>
      <c r="AI322" s="8">
        <v>90</v>
      </c>
      <c r="AJ322" s="15">
        <f t="shared" ref="AJ322" si="1698">AI322/AI$311</f>
        <v>0.48648648648648651</v>
      </c>
      <c r="AK322" s="25">
        <f t="shared" si="1164"/>
        <v>1.1453157193067507</v>
      </c>
      <c r="AL322" s="8">
        <v>55</v>
      </c>
      <c r="AM322" s="15">
        <f t="shared" ref="AM322" si="1699">AL322/AL$311</f>
        <v>0.45833333333333331</v>
      </c>
      <c r="AN322" s="25">
        <f t="shared" si="1166"/>
        <v>1.0790358744394617</v>
      </c>
      <c r="AO322" s="8">
        <v>70</v>
      </c>
      <c r="AP322" s="15">
        <f t="shared" ref="AP322" si="1700">AO322/AO$311</f>
        <v>0.60869565217391308</v>
      </c>
      <c r="AQ322" s="25">
        <f t="shared" si="1168"/>
        <v>1.4330278806784948</v>
      </c>
      <c r="AR322" s="8">
        <v>110</v>
      </c>
      <c r="AS322" s="15">
        <f t="shared" ref="AS322" si="1701">AR322/AR$311</f>
        <v>0.52380952380952384</v>
      </c>
      <c r="AT322" s="25">
        <f t="shared" si="1170"/>
        <v>1.2331838565022422</v>
      </c>
      <c r="AU322" s="8">
        <v>160</v>
      </c>
      <c r="AV322" s="15">
        <f t="shared" ref="AV322" si="1702">AU322/AU$311</f>
        <v>0.43835616438356162</v>
      </c>
      <c r="AW322" s="25">
        <f t="shared" si="1172"/>
        <v>1.0320044228760978</v>
      </c>
      <c r="AX322" s="8">
        <v>155</v>
      </c>
      <c r="AY322" s="15">
        <f t="shared" ref="AY322" si="1703">AX322/AX$311</f>
        <v>0.44285714285714284</v>
      </c>
      <c r="AZ322" s="25">
        <f t="shared" si="1174"/>
        <v>1.0426008968609863</v>
      </c>
      <c r="BA322" s="8">
        <v>90</v>
      </c>
      <c r="BB322" s="15">
        <f t="shared" ref="BB322" si="1704">BA322/BA$311</f>
        <v>0.42857142857142855</v>
      </c>
      <c r="BC322" s="25">
        <f t="shared" si="1176"/>
        <v>1.0089686098654707</v>
      </c>
      <c r="BD322" s="8">
        <v>270</v>
      </c>
      <c r="BE322" s="15">
        <f t="shared" ref="BE322" si="1705">BD322/BD$311</f>
        <v>0.4576271186440678</v>
      </c>
      <c r="BF322" s="25">
        <f t="shared" si="1178"/>
        <v>1.0773732613817739</v>
      </c>
      <c r="BG322" s="8">
        <v>255</v>
      </c>
      <c r="BH322" s="15">
        <f t="shared" ref="BH322" si="1706">BG322/BG$311</f>
        <v>0.4358974358974359</v>
      </c>
      <c r="BI322" s="25">
        <f t="shared" si="1180"/>
        <v>1.0262159365298378</v>
      </c>
      <c r="BJ322" s="7">
        <f t="shared" si="1551"/>
        <v>535</v>
      </c>
      <c r="BK322" s="15">
        <f t="shared" si="1552"/>
        <v>0.3890909090909091</v>
      </c>
      <c r="BL322" s="25">
        <f t="shared" si="1553"/>
        <v>0.91602119853240926</v>
      </c>
      <c r="BM322" s="7">
        <f t="shared" si="1554"/>
        <v>680</v>
      </c>
      <c r="BN322" s="15">
        <f t="shared" si="1555"/>
        <v>0.45033112582781459</v>
      </c>
      <c r="BO322" s="25">
        <f t="shared" si="1556"/>
        <v>1.0601965966798326</v>
      </c>
      <c r="BP322" s="7">
        <f t="shared" si="1557"/>
        <v>485</v>
      </c>
      <c r="BQ322" s="15">
        <f t="shared" si="1558"/>
        <v>0.46859903381642515</v>
      </c>
      <c r="BR322" s="25">
        <f t="shared" si="1559"/>
        <v>1.1032040033794761</v>
      </c>
      <c r="BS322" s="7">
        <f t="shared" si="1560"/>
        <v>530</v>
      </c>
      <c r="BT322" s="15">
        <f t="shared" si="1561"/>
        <v>0.39849624060150374</v>
      </c>
      <c r="BU322" s="25">
        <f t="shared" si="1562"/>
        <v>0.93816379513806925</v>
      </c>
      <c r="BV322" s="15">
        <f t="shared" si="1181"/>
        <v>0.35483870967741937</v>
      </c>
      <c r="BW322" s="15">
        <f t="shared" si="1182"/>
        <v>0.23809523809523808</v>
      </c>
      <c r="BX322" s="15">
        <f t="shared" si="1183"/>
        <v>0.53488372093023251</v>
      </c>
      <c r="BY322" s="15">
        <f t="shared" si="1184"/>
        <v>0.35664335664335667</v>
      </c>
      <c r="BZ322" s="15">
        <f t="shared" si="1185"/>
        <v>0.41935483870967744</v>
      </c>
      <c r="CA322" s="15">
        <f t="shared" si="1532"/>
        <v>0.33333333333333331</v>
      </c>
      <c r="CB322" s="15">
        <f t="shared" si="1186"/>
        <v>0.41447368421052633</v>
      </c>
      <c r="CC322" s="15">
        <f t="shared" si="1187"/>
        <v>0.42857142857142855</v>
      </c>
      <c r="CD322" s="15">
        <f t="shared" si="1188"/>
        <v>0.48648648648648651</v>
      </c>
      <c r="CE322" s="15">
        <f t="shared" si="1189"/>
        <v>0.45833333333333331</v>
      </c>
      <c r="CF322" s="15">
        <f t="shared" si="1190"/>
        <v>0.60869565217391308</v>
      </c>
      <c r="CG322" s="15">
        <f t="shared" si="1191"/>
        <v>0.52380952380952384</v>
      </c>
      <c r="CH322" s="15">
        <f t="shared" si="1533"/>
        <v>0.43835616438356162</v>
      </c>
      <c r="CI322" s="15">
        <f t="shared" si="1192"/>
        <v>0.44285714285714284</v>
      </c>
      <c r="CJ322" s="15">
        <f t="shared" si="1193"/>
        <v>0.42857142857142855</v>
      </c>
      <c r="CK322" s="15">
        <f t="shared" si="1194"/>
        <v>0.4576271186440678</v>
      </c>
      <c r="CL322" s="15">
        <f t="shared" si="1195"/>
        <v>0.4358974358974359</v>
      </c>
    </row>
    <row r="323" spans="1:110" x14ac:dyDescent="0.3">
      <c r="A323" s="3">
        <v>323</v>
      </c>
      <c r="B323" s="3" t="s">
        <v>126</v>
      </c>
      <c r="C323" s="28" t="s">
        <v>148</v>
      </c>
      <c r="D323" s="13">
        <v>41760</v>
      </c>
      <c r="E323" s="12"/>
      <c r="F323" s="7">
        <v>415</v>
      </c>
      <c r="G323" s="15">
        <f t="shared" si="1534"/>
        <v>7.9047619047619047E-2</v>
      </c>
      <c r="I323" s="17">
        <f t="shared" si="1146"/>
        <v>0.14285714285714285</v>
      </c>
      <c r="J323" s="17">
        <f t="shared" si="1147"/>
        <v>0</v>
      </c>
      <c r="K323" s="8">
        <v>0</v>
      </c>
      <c r="L323" s="15">
        <f t="shared" si="1534"/>
        <v>0</v>
      </c>
      <c r="M323" s="25">
        <f t="shared" si="1148"/>
        <v>0</v>
      </c>
      <c r="N323" s="8">
        <v>30</v>
      </c>
      <c r="O323" s="15">
        <f t="shared" ref="O323" si="1707">N323/N$311</f>
        <v>0.14285714285714285</v>
      </c>
      <c r="P323" s="25">
        <f t="shared" si="1150"/>
        <v>1.8072289156626504</v>
      </c>
      <c r="Q323" s="8">
        <v>15</v>
      </c>
      <c r="R323" s="15">
        <f t="shared" ref="R323" si="1708">Q323/Q$311</f>
        <v>6.9767441860465115E-2</v>
      </c>
      <c r="S323" s="25">
        <f t="shared" si="1152"/>
        <v>0.88260016811431774</v>
      </c>
      <c r="T323" s="8">
        <v>65</v>
      </c>
      <c r="U323" s="15">
        <f t="shared" ref="U323" si="1709">T323/T$311</f>
        <v>9.0909090909090912E-2</v>
      </c>
      <c r="V323" s="25">
        <f t="shared" si="1154"/>
        <v>1.1500547645125958</v>
      </c>
      <c r="W323" s="8">
        <v>10</v>
      </c>
      <c r="X323" s="15">
        <f t="shared" ref="X323" si="1710">W323/W$311</f>
        <v>6.4516129032258063E-2</v>
      </c>
      <c r="Y323" s="25">
        <f t="shared" si="1156"/>
        <v>0.81616789739603579</v>
      </c>
      <c r="Z323" s="8">
        <v>10</v>
      </c>
      <c r="AA323" s="15">
        <f t="shared" ref="AA323" si="1711">Z323/Z$311</f>
        <v>7.407407407407407E-2</v>
      </c>
      <c r="AB323" s="25">
        <f t="shared" si="1158"/>
        <v>0.93708165997322623</v>
      </c>
      <c r="AC323" s="8">
        <v>50</v>
      </c>
      <c r="AD323" s="15">
        <f t="shared" ref="AD323" si="1712">AC323/AC$311</f>
        <v>6.5789473684210523E-2</v>
      </c>
      <c r="AE323" s="25">
        <f t="shared" si="1160"/>
        <v>0.83227647431832585</v>
      </c>
      <c r="AF323" s="8">
        <v>20</v>
      </c>
      <c r="AG323" s="15">
        <f t="shared" ref="AG323" si="1713">AF323/AF$311</f>
        <v>0.11428571428571428</v>
      </c>
      <c r="AH323" s="25">
        <f t="shared" si="1162"/>
        <v>1.4457831325301205</v>
      </c>
      <c r="AI323" s="8">
        <v>15</v>
      </c>
      <c r="AJ323" s="15">
        <f t="shared" ref="AJ323" si="1714">AI323/AI$311</f>
        <v>8.1081081081081086E-2</v>
      </c>
      <c r="AK323" s="25">
        <f t="shared" si="1164"/>
        <v>1.0257245197004234</v>
      </c>
      <c r="AL323" s="8">
        <v>15</v>
      </c>
      <c r="AM323" s="15">
        <f t="shared" ref="AM323" si="1715">AL323/AL$311</f>
        <v>0.125</v>
      </c>
      <c r="AN323" s="25">
        <f t="shared" si="1166"/>
        <v>1.5813253012048192</v>
      </c>
      <c r="AO323" s="8">
        <v>0</v>
      </c>
      <c r="AP323" s="15">
        <f t="shared" ref="AP323" si="1716">AO323/AO$311</f>
        <v>0</v>
      </c>
      <c r="AQ323" s="25">
        <f t="shared" si="1168"/>
        <v>0</v>
      </c>
      <c r="AR323" s="8">
        <v>5</v>
      </c>
      <c r="AS323" s="15">
        <f t="shared" ref="AS323" si="1717">AR323/AR$311</f>
        <v>2.3809523809523808E-2</v>
      </c>
      <c r="AT323" s="25">
        <f t="shared" si="1170"/>
        <v>0.3012048192771084</v>
      </c>
      <c r="AU323" s="8">
        <v>20</v>
      </c>
      <c r="AV323" s="15">
        <f t="shared" ref="AV323" si="1718">AU323/AU$311</f>
        <v>5.4794520547945202E-2</v>
      </c>
      <c r="AW323" s="25">
        <f t="shared" si="1172"/>
        <v>0.69318369367882482</v>
      </c>
      <c r="AX323" s="8">
        <v>30</v>
      </c>
      <c r="AY323" s="15">
        <f t="shared" ref="AY323" si="1719">AX323/AX$311</f>
        <v>8.5714285714285715E-2</v>
      </c>
      <c r="AZ323" s="25">
        <f t="shared" si="1174"/>
        <v>1.0843373493975903</v>
      </c>
      <c r="BA323" s="8">
        <v>20</v>
      </c>
      <c r="BB323" s="15">
        <f t="shared" ref="BB323" si="1720">BA323/BA$311</f>
        <v>9.5238095238095233E-2</v>
      </c>
      <c r="BC323" s="25">
        <f t="shared" si="1176"/>
        <v>1.2048192771084336</v>
      </c>
      <c r="BD323" s="8">
        <v>45</v>
      </c>
      <c r="BE323" s="15">
        <f t="shared" ref="BE323" si="1721">BD323/BD$311</f>
        <v>7.6271186440677971E-2</v>
      </c>
      <c r="BF323" s="25">
        <f t="shared" si="1178"/>
        <v>0.96487645497243213</v>
      </c>
      <c r="BG323" s="8">
        <v>65</v>
      </c>
      <c r="BH323" s="15">
        <f t="shared" ref="BH323" si="1722">BG323/BG$311</f>
        <v>0.1111111111111111</v>
      </c>
      <c r="BI323" s="25">
        <f t="shared" si="1180"/>
        <v>1.4056224899598393</v>
      </c>
      <c r="BJ323" s="7">
        <f t="shared" si="1551"/>
        <v>100</v>
      </c>
      <c r="BK323" s="15">
        <f t="shared" si="1552"/>
        <v>7.2727272727272724E-2</v>
      </c>
      <c r="BL323" s="25">
        <f t="shared" si="1553"/>
        <v>0.92004381161007665</v>
      </c>
      <c r="BM323" s="7">
        <f t="shared" si="1554"/>
        <v>120</v>
      </c>
      <c r="BN323" s="15">
        <f t="shared" si="1555"/>
        <v>7.9470198675496692E-2</v>
      </c>
      <c r="BO323" s="25">
        <f t="shared" si="1556"/>
        <v>1.0053458868586931</v>
      </c>
      <c r="BP323" s="7">
        <f t="shared" si="1557"/>
        <v>80</v>
      </c>
      <c r="BQ323" s="15">
        <f t="shared" si="1558"/>
        <v>7.7294685990338161E-2</v>
      </c>
      <c r="BR323" s="25">
        <f t="shared" si="1559"/>
        <v>0.97782434084162739</v>
      </c>
      <c r="BS323" s="7">
        <f t="shared" si="1560"/>
        <v>115</v>
      </c>
      <c r="BT323" s="15">
        <f t="shared" si="1561"/>
        <v>8.646616541353383E-2</v>
      </c>
      <c r="BU323" s="25">
        <f t="shared" si="1562"/>
        <v>1.0938490805326568</v>
      </c>
      <c r="BV323" s="15">
        <f t="shared" si="1181"/>
        <v>0</v>
      </c>
      <c r="BW323" s="15">
        <f t="shared" si="1182"/>
        <v>0.14285714285714285</v>
      </c>
      <c r="BX323" s="15">
        <f t="shared" si="1183"/>
        <v>6.9767441860465115E-2</v>
      </c>
      <c r="BY323" s="15">
        <f t="shared" si="1184"/>
        <v>9.0909090909090912E-2</v>
      </c>
      <c r="BZ323" s="15">
        <f t="shared" si="1185"/>
        <v>6.4516129032258063E-2</v>
      </c>
      <c r="CA323" s="15">
        <f t="shared" si="1532"/>
        <v>7.407407407407407E-2</v>
      </c>
      <c r="CB323" s="15">
        <f t="shared" si="1186"/>
        <v>6.5789473684210523E-2</v>
      </c>
      <c r="CC323" s="15">
        <f t="shared" si="1187"/>
        <v>0.11428571428571428</v>
      </c>
      <c r="CD323" s="15">
        <f t="shared" si="1188"/>
        <v>8.1081081081081086E-2</v>
      </c>
      <c r="CE323" s="15">
        <f t="shared" si="1189"/>
        <v>0.125</v>
      </c>
      <c r="CF323" s="15">
        <f t="shared" si="1190"/>
        <v>0</v>
      </c>
      <c r="CG323" s="15">
        <f t="shared" si="1191"/>
        <v>2.3809523809523808E-2</v>
      </c>
      <c r="CH323" s="15">
        <f t="shared" si="1533"/>
        <v>5.4794520547945202E-2</v>
      </c>
      <c r="CI323" s="15">
        <f t="shared" si="1192"/>
        <v>8.5714285714285715E-2</v>
      </c>
      <c r="CJ323" s="15">
        <f t="shared" si="1193"/>
        <v>9.5238095238095233E-2</v>
      </c>
      <c r="CK323" s="15">
        <f t="shared" si="1194"/>
        <v>7.6271186440677971E-2</v>
      </c>
      <c r="CL323" s="15">
        <f t="shared" si="1195"/>
        <v>0.1111111111111111</v>
      </c>
    </row>
    <row r="324" spans="1:110" x14ac:dyDescent="0.3">
      <c r="A324" s="3">
        <v>324</v>
      </c>
      <c r="B324" s="3" t="s">
        <v>127</v>
      </c>
      <c r="C324" s="28" t="s">
        <v>148</v>
      </c>
      <c r="D324" s="13">
        <v>41760</v>
      </c>
      <c r="E324" s="12"/>
      <c r="F324" s="7">
        <v>4835</v>
      </c>
      <c r="G324" s="15">
        <f t="shared" si="1534"/>
        <v>0.92095238095238097</v>
      </c>
      <c r="I324" s="17">
        <f t="shared" si="1146"/>
        <v>1</v>
      </c>
      <c r="J324" s="17">
        <f t="shared" si="1147"/>
        <v>0.8571428571428571</v>
      </c>
      <c r="K324" s="8">
        <v>155</v>
      </c>
      <c r="L324" s="15">
        <f t="shared" si="1534"/>
        <v>1</v>
      </c>
      <c r="M324" s="25">
        <f t="shared" si="1148"/>
        <v>1.0858324715615304</v>
      </c>
      <c r="N324" s="8">
        <v>180</v>
      </c>
      <c r="O324" s="15">
        <f t="shared" ref="O324" si="1723">N324/N$311</f>
        <v>0.8571428571428571</v>
      </c>
      <c r="P324" s="25">
        <f t="shared" si="1150"/>
        <v>0.93071354705274034</v>
      </c>
      <c r="Q324" s="8">
        <v>200</v>
      </c>
      <c r="R324" s="15">
        <f t="shared" ref="R324" si="1724">Q324/Q$311</f>
        <v>0.93023255813953487</v>
      </c>
      <c r="S324" s="25">
        <f t="shared" si="1152"/>
        <v>1.0100767177316563</v>
      </c>
      <c r="T324" s="8">
        <v>650</v>
      </c>
      <c r="U324" s="15">
        <f t="shared" ref="U324" si="1725">T324/T$311</f>
        <v>0.90909090909090906</v>
      </c>
      <c r="V324" s="25">
        <f t="shared" si="1154"/>
        <v>0.98712042869230043</v>
      </c>
      <c r="W324" s="8">
        <v>145</v>
      </c>
      <c r="X324" s="15">
        <f t="shared" ref="X324" si="1726">W324/W$311</f>
        <v>0.93548387096774188</v>
      </c>
      <c r="Y324" s="25">
        <f t="shared" si="1156"/>
        <v>1.0157787637188511</v>
      </c>
      <c r="Z324" s="8">
        <v>125</v>
      </c>
      <c r="AA324" s="15">
        <f t="shared" ref="AA324" si="1727">Z324/Z$311</f>
        <v>0.92592592592592593</v>
      </c>
      <c r="AB324" s="25">
        <f t="shared" si="1158"/>
        <v>1.0054004366310467</v>
      </c>
      <c r="AC324" s="8">
        <v>710</v>
      </c>
      <c r="AD324" s="15">
        <f t="shared" ref="AD324" si="1728">AC324/AC$311</f>
        <v>0.93421052631578949</v>
      </c>
      <c r="AE324" s="25">
        <f t="shared" si="1160"/>
        <v>1.014396124748272</v>
      </c>
      <c r="AF324" s="8">
        <v>155</v>
      </c>
      <c r="AG324" s="15">
        <f t="shared" ref="AG324" si="1729">AF324/AF$311</f>
        <v>0.88571428571428568</v>
      </c>
      <c r="AH324" s="25">
        <f t="shared" si="1162"/>
        <v>0.9617373319544984</v>
      </c>
      <c r="AI324" s="8">
        <v>170</v>
      </c>
      <c r="AJ324" s="15">
        <f t="shared" ref="AJ324" si="1730">AI324/AI$311</f>
        <v>0.91891891891891897</v>
      </c>
      <c r="AK324" s="25">
        <f t="shared" si="1164"/>
        <v>0.99779200089437947</v>
      </c>
      <c r="AL324" s="8">
        <v>105</v>
      </c>
      <c r="AM324" s="15">
        <f t="shared" ref="AM324" si="1731">AL324/AL$311</f>
        <v>0.875</v>
      </c>
      <c r="AN324" s="25">
        <f t="shared" si="1166"/>
        <v>0.95010341261633913</v>
      </c>
      <c r="AO324" s="8">
        <v>115</v>
      </c>
      <c r="AP324" s="15">
        <f t="shared" ref="AP324" si="1732">AO324/AO$311</f>
        <v>1</v>
      </c>
      <c r="AQ324" s="25">
        <f t="shared" si="1168"/>
        <v>1.0858324715615304</v>
      </c>
      <c r="AR324" s="8">
        <v>205</v>
      </c>
      <c r="AS324" s="15">
        <f t="shared" ref="AS324" si="1733">AR324/AR$311</f>
        <v>0.97619047619047616</v>
      </c>
      <c r="AT324" s="25">
        <f t="shared" si="1170"/>
        <v>1.059979317476732</v>
      </c>
      <c r="AU324" s="8">
        <v>345</v>
      </c>
      <c r="AV324" s="15">
        <f t="shared" ref="AV324" si="1734">AU324/AU$311</f>
        <v>0.9452054794520548</v>
      </c>
      <c r="AW324" s="25">
        <f t="shared" si="1172"/>
        <v>1.0263348018869261</v>
      </c>
      <c r="AX324" s="8">
        <v>320</v>
      </c>
      <c r="AY324" s="15">
        <f t="shared" ref="AY324" si="1735">AX324/AX$311</f>
        <v>0.91428571428571426</v>
      </c>
      <c r="AZ324" s="25">
        <f t="shared" si="1174"/>
        <v>0.99276111685625645</v>
      </c>
      <c r="BA324" s="8">
        <v>190</v>
      </c>
      <c r="BB324" s="15">
        <f t="shared" ref="BB324" si="1736">BA324/BA$311</f>
        <v>0.90476190476190477</v>
      </c>
      <c r="BC324" s="25">
        <f t="shared" si="1176"/>
        <v>0.9824198552223371</v>
      </c>
      <c r="BD324" s="8">
        <v>545</v>
      </c>
      <c r="BE324" s="15">
        <f t="shared" ref="BE324" si="1737">BD324/BD$311</f>
        <v>0.92372881355932202</v>
      </c>
      <c r="BF324" s="25">
        <f t="shared" si="1178"/>
        <v>1.0030147406797187</v>
      </c>
      <c r="BG324" s="8">
        <v>520</v>
      </c>
      <c r="BH324" s="15">
        <f t="shared" ref="BH324" si="1738">BG324/BG$311</f>
        <v>0.88888888888888884</v>
      </c>
      <c r="BI324" s="25">
        <f t="shared" si="1180"/>
        <v>0.96518441916580477</v>
      </c>
      <c r="BJ324" s="7">
        <f t="shared" si="1551"/>
        <v>1275</v>
      </c>
      <c r="BK324" s="15">
        <f t="shared" si="1552"/>
        <v>0.92727272727272725</v>
      </c>
      <c r="BL324" s="25">
        <f t="shared" si="1553"/>
        <v>1.0068628372661463</v>
      </c>
      <c r="BM324" s="7">
        <f t="shared" si="1554"/>
        <v>1390</v>
      </c>
      <c r="BN324" s="15">
        <f t="shared" si="1555"/>
        <v>0.92052980132450335</v>
      </c>
      <c r="BO324" s="25">
        <f t="shared" si="1556"/>
        <v>0.99954114931823013</v>
      </c>
      <c r="BP324" s="7">
        <f t="shared" si="1557"/>
        <v>955</v>
      </c>
      <c r="BQ324" s="15">
        <f t="shared" si="1558"/>
        <v>0.92270531400966183</v>
      </c>
      <c r="BR324" s="25">
        <f t="shared" si="1559"/>
        <v>1.0019033916340692</v>
      </c>
      <c r="BS324" s="7">
        <f t="shared" si="1560"/>
        <v>1215</v>
      </c>
      <c r="BT324" s="15">
        <f t="shared" si="1561"/>
        <v>0.9135338345864662</v>
      </c>
      <c r="BU324" s="25">
        <f t="shared" si="1562"/>
        <v>0.99194470146410496</v>
      </c>
      <c r="BV324" s="15">
        <f t="shared" si="1181"/>
        <v>1</v>
      </c>
      <c r="BW324" s="15">
        <f t="shared" si="1182"/>
        <v>0.8571428571428571</v>
      </c>
      <c r="BX324" s="15">
        <f t="shared" si="1183"/>
        <v>0.93023255813953487</v>
      </c>
      <c r="BY324" s="15">
        <f t="shared" si="1184"/>
        <v>0.90909090909090906</v>
      </c>
      <c r="BZ324" s="15">
        <f t="shared" si="1185"/>
        <v>0.93548387096774188</v>
      </c>
      <c r="CA324" s="15">
        <f t="shared" si="1532"/>
        <v>0.92592592592592593</v>
      </c>
      <c r="CB324" s="15">
        <f t="shared" si="1186"/>
        <v>0.93421052631578949</v>
      </c>
      <c r="CC324" s="15">
        <f t="shared" si="1187"/>
        <v>0.88571428571428568</v>
      </c>
      <c r="CD324" s="15">
        <f t="shared" si="1188"/>
        <v>0.91891891891891897</v>
      </c>
      <c r="CE324" s="15">
        <f t="shared" si="1189"/>
        <v>0.875</v>
      </c>
      <c r="CF324" s="15">
        <f t="shared" si="1190"/>
        <v>1</v>
      </c>
      <c r="CG324" s="15">
        <f t="shared" si="1191"/>
        <v>0.97619047619047616</v>
      </c>
      <c r="CH324" s="15">
        <f t="shared" si="1533"/>
        <v>0.9452054794520548</v>
      </c>
      <c r="CI324" s="15">
        <f t="shared" si="1192"/>
        <v>0.91428571428571426</v>
      </c>
      <c r="CJ324" s="15">
        <f t="shared" si="1193"/>
        <v>0.90476190476190477</v>
      </c>
      <c r="CK324" s="15">
        <f t="shared" si="1194"/>
        <v>0.92372881355932202</v>
      </c>
      <c r="CL324" s="15">
        <f t="shared" si="1195"/>
        <v>0.88888888888888884</v>
      </c>
    </row>
    <row r="325" spans="1:110" x14ac:dyDescent="0.3">
      <c r="A325" s="3">
        <v>325</v>
      </c>
      <c r="B325" s="3" t="s">
        <v>395</v>
      </c>
      <c r="C325" s="28" t="s">
        <v>148</v>
      </c>
      <c r="D325" s="13">
        <v>41760</v>
      </c>
      <c r="E325" s="12"/>
      <c r="F325" s="7">
        <v>1445</v>
      </c>
      <c r="G325" s="15">
        <f t="shared" si="1534"/>
        <v>0.27523809523809523</v>
      </c>
      <c r="I325" s="17">
        <f t="shared" si="1146"/>
        <v>0.625</v>
      </c>
      <c r="J325" s="17">
        <f t="shared" si="1147"/>
        <v>0.18181818181818182</v>
      </c>
      <c r="K325" s="8">
        <v>60</v>
      </c>
      <c r="L325" s="15">
        <f t="shared" si="1534"/>
        <v>0.38709677419354838</v>
      </c>
      <c r="M325" s="25">
        <f t="shared" si="1148"/>
        <v>1.4064069650630651</v>
      </c>
      <c r="N325" s="8">
        <v>50</v>
      </c>
      <c r="O325" s="15">
        <f t="shared" ref="O325" si="1739">N325/N$311</f>
        <v>0.23809523809523808</v>
      </c>
      <c r="P325" s="25">
        <f t="shared" si="1150"/>
        <v>0.86505190311418689</v>
      </c>
      <c r="Q325" s="8">
        <v>60</v>
      </c>
      <c r="R325" s="15">
        <f t="shared" ref="R325" si="1740">Q325/Q$311</f>
        <v>0.27906976744186046</v>
      </c>
      <c r="S325" s="25">
        <f t="shared" si="1152"/>
        <v>1.0139213003943028</v>
      </c>
      <c r="T325" s="8">
        <v>130</v>
      </c>
      <c r="U325" s="15">
        <f t="shared" ref="U325" si="1741">T325/T$311</f>
        <v>0.18181818181818182</v>
      </c>
      <c r="V325" s="25">
        <f t="shared" si="1154"/>
        <v>0.66058508965083362</v>
      </c>
      <c r="W325" s="8">
        <v>30</v>
      </c>
      <c r="X325" s="15">
        <f t="shared" ref="X325" si="1742">W325/W$311</f>
        <v>0.19354838709677419</v>
      </c>
      <c r="Y325" s="25">
        <f t="shared" si="1156"/>
        <v>0.70320348253153253</v>
      </c>
      <c r="Z325" s="8">
        <v>30</v>
      </c>
      <c r="AA325" s="15">
        <f t="shared" ref="AA325" si="1743">Z325/Z$311</f>
        <v>0.22222222222222221</v>
      </c>
      <c r="AB325" s="25">
        <f t="shared" si="1158"/>
        <v>0.8073817762399077</v>
      </c>
      <c r="AC325" s="8">
        <v>200</v>
      </c>
      <c r="AD325" s="15">
        <f t="shared" ref="AD325" si="1744">AC325/AC$311</f>
        <v>0.26315789473684209</v>
      </c>
      <c r="AE325" s="25">
        <f t="shared" si="1160"/>
        <v>0.95610999817883813</v>
      </c>
      <c r="AF325" s="8">
        <v>50</v>
      </c>
      <c r="AG325" s="15">
        <f t="shared" ref="AG325" si="1745">AF325/AF$311</f>
        <v>0.2857142857142857</v>
      </c>
      <c r="AH325" s="25">
        <f t="shared" si="1162"/>
        <v>1.0380622837370241</v>
      </c>
      <c r="AI325" s="8">
        <v>90</v>
      </c>
      <c r="AJ325" s="15">
        <f t="shared" ref="AJ325" si="1746">AI325/AI$311</f>
        <v>0.48648648648648651</v>
      </c>
      <c r="AK325" s="25">
        <f t="shared" si="1164"/>
        <v>1.7675114560927712</v>
      </c>
      <c r="AL325" s="8">
        <v>75</v>
      </c>
      <c r="AM325" s="15">
        <f t="shared" ref="AM325" si="1747">AL325/AL$311</f>
        <v>0.625</v>
      </c>
      <c r="AN325" s="25">
        <f t="shared" si="1166"/>
        <v>2.2707612456747408</v>
      </c>
      <c r="AO325" s="8">
        <v>50</v>
      </c>
      <c r="AP325" s="15">
        <f t="shared" ref="AP325" si="1748">AO325/AO$311</f>
        <v>0.43478260869565216</v>
      </c>
      <c r="AQ325" s="25">
        <f t="shared" si="1168"/>
        <v>1.5796599969911238</v>
      </c>
      <c r="AR325" s="8">
        <v>65</v>
      </c>
      <c r="AS325" s="15">
        <f t="shared" ref="AS325" si="1749">AR325/AR$311</f>
        <v>0.30952380952380953</v>
      </c>
      <c r="AT325" s="25">
        <f t="shared" si="1170"/>
        <v>1.124567474048443</v>
      </c>
      <c r="AU325" s="8">
        <v>95</v>
      </c>
      <c r="AV325" s="15">
        <f t="shared" ref="AV325" si="1750">AU325/AU$311</f>
        <v>0.26027397260273971</v>
      </c>
      <c r="AW325" s="25">
        <f t="shared" si="1172"/>
        <v>0.94563208039057689</v>
      </c>
      <c r="AX325" s="8">
        <v>100</v>
      </c>
      <c r="AY325" s="15">
        <f t="shared" ref="AY325" si="1751">AX325/AX$311</f>
        <v>0.2857142857142857</v>
      </c>
      <c r="AZ325" s="25">
        <f t="shared" si="1174"/>
        <v>1.0380622837370241</v>
      </c>
      <c r="BA325" s="8">
        <v>100</v>
      </c>
      <c r="BB325" s="15">
        <f t="shared" ref="BB325" si="1752">BA325/BA$311</f>
        <v>0.47619047619047616</v>
      </c>
      <c r="BC325" s="25">
        <f t="shared" si="1176"/>
        <v>1.7301038062283738</v>
      </c>
      <c r="BD325" s="8">
        <v>120</v>
      </c>
      <c r="BE325" s="15">
        <f t="shared" ref="BE325" si="1753">BD325/BD$311</f>
        <v>0.20338983050847459</v>
      </c>
      <c r="BF325" s="25">
        <f t="shared" si="1178"/>
        <v>0.73895959181279702</v>
      </c>
      <c r="BG325" s="8">
        <v>140</v>
      </c>
      <c r="BH325" s="15">
        <f t="shared" ref="BH325" si="1754">BG325/BG$311</f>
        <v>0.23931623931623933</v>
      </c>
      <c r="BI325" s="25">
        <f t="shared" si="1180"/>
        <v>0.86948806671990075</v>
      </c>
      <c r="BJ325" s="7">
        <f t="shared" si="1551"/>
        <v>310</v>
      </c>
      <c r="BK325" s="15">
        <f t="shared" si="1552"/>
        <v>0.22545454545454546</v>
      </c>
      <c r="BL325" s="25">
        <f t="shared" si="1553"/>
        <v>0.81912551116703369</v>
      </c>
      <c r="BM325" s="7">
        <f t="shared" si="1554"/>
        <v>400</v>
      </c>
      <c r="BN325" s="15">
        <f t="shared" si="1555"/>
        <v>0.26490066225165565</v>
      </c>
      <c r="BO325" s="25">
        <f t="shared" si="1556"/>
        <v>0.96244185247141334</v>
      </c>
      <c r="BP325" s="7">
        <f t="shared" si="1557"/>
        <v>345</v>
      </c>
      <c r="BQ325" s="15">
        <f t="shared" si="1558"/>
        <v>0.33333333333333331</v>
      </c>
      <c r="BR325" s="25">
        <f t="shared" si="1559"/>
        <v>1.2110726643598615</v>
      </c>
      <c r="BS325" s="7">
        <f t="shared" si="1560"/>
        <v>390</v>
      </c>
      <c r="BT325" s="15">
        <f t="shared" si="1561"/>
        <v>0.2932330827067669</v>
      </c>
      <c r="BU325" s="25">
        <f t="shared" si="1562"/>
        <v>1.0653797122564195</v>
      </c>
      <c r="BV325" s="15">
        <f t="shared" si="1181"/>
        <v>0.38709677419354838</v>
      </c>
      <c r="BW325" s="15">
        <f t="shared" si="1182"/>
        <v>0.23809523809523808</v>
      </c>
      <c r="BX325" s="15">
        <f t="shared" si="1183"/>
        <v>0.27906976744186046</v>
      </c>
      <c r="BY325" s="15">
        <f t="shared" si="1184"/>
        <v>0.18181818181818182</v>
      </c>
      <c r="BZ325" s="15">
        <f t="shared" si="1185"/>
        <v>0.19354838709677419</v>
      </c>
      <c r="CA325" s="15">
        <f t="shared" si="1532"/>
        <v>0.22222222222222221</v>
      </c>
      <c r="CB325" s="15">
        <f t="shared" si="1186"/>
        <v>0.26315789473684209</v>
      </c>
      <c r="CC325" s="15">
        <f t="shared" si="1187"/>
        <v>0.2857142857142857</v>
      </c>
      <c r="CD325" s="15">
        <f t="shared" si="1188"/>
        <v>0.48648648648648651</v>
      </c>
      <c r="CE325" s="15">
        <f t="shared" si="1189"/>
        <v>0.625</v>
      </c>
      <c r="CF325" s="15">
        <f t="shared" si="1190"/>
        <v>0.43478260869565216</v>
      </c>
      <c r="CG325" s="15">
        <f t="shared" si="1191"/>
        <v>0.30952380952380953</v>
      </c>
      <c r="CH325" s="15">
        <f t="shared" si="1533"/>
        <v>0.26027397260273971</v>
      </c>
      <c r="CI325" s="15">
        <f t="shared" si="1192"/>
        <v>0.2857142857142857</v>
      </c>
      <c r="CJ325" s="15">
        <f t="shared" si="1193"/>
        <v>0.47619047619047616</v>
      </c>
      <c r="CK325" s="15">
        <f t="shared" si="1194"/>
        <v>0.20338983050847459</v>
      </c>
      <c r="CL325" s="15">
        <f t="shared" si="1195"/>
        <v>0.23931623931623933</v>
      </c>
    </row>
    <row r="326" spans="1:110" x14ac:dyDescent="0.3">
      <c r="A326" s="3">
        <v>326</v>
      </c>
      <c r="B326" s="3" t="s">
        <v>396</v>
      </c>
      <c r="C326" s="28" t="s">
        <v>148</v>
      </c>
      <c r="D326" s="13">
        <v>41760</v>
      </c>
      <c r="E326" s="12"/>
      <c r="F326" s="7">
        <v>2790</v>
      </c>
      <c r="G326" s="15">
        <f t="shared" si="1534"/>
        <v>0.53142857142857147</v>
      </c>
      <c r="I326" s="17">
        <f t="shared" si="1146"/>
        <v>0.60139860139860135</v>
      </c>
      <c r="J326" s="17">
        <f t="shared" si="1147"/>
        <v>0.25</v>
      </c>
      <c r="K326" s="8">
        <v>80</v>
      </c>
      <c r="L326" s="15">
        <f t="shared" si="1534"/>
        <v>0.5161290322580645</v>
      </c>
      <c r="M326" s="25">
        <f t="shared" si="1148"/>
        <v>0.9712105445716267</v>
      </c>
      <c r="N326" s="8">
        <v>110</v>
      </c>
      <c r="O326" s="15">
        <f t="shared" ref="O326" si="1755">N326/N$311</f>
        <v>0.52380952380952384</v>
      </c>
      <c r="P326" s="25">
        <f t="shared" si="1150"/>
        <v>0.98566308243727596</v>
      </c>
      <c r="Q326" s="8">
        <v>120</v>
      </c>
      <c r="R326" s="15">
        <f t="shared" ref="R326" si="1756">Q326/Q$311</f>
        <v>0.55813953488372092</v>
      </c>
      <c r="S326" s="25">
        <f t="shared" si="1152"/>
        <v>1.0502625656414102</v>
      </c>
      <c r="T326" s="8">
        <v>430</v>
      </c>
      <c r="U326" s="15">
        <f t="shared" ref="U326" si="1757">T326/T$311</f>
        <v>0.60139860139860135</v>
      </c>
      <c r="V326" s="25">
        <f t="shared" si="1154"/>
        <v>1.1316640348898412</v>
      </c>
      <c r="W326" s="8">
        <v>90</v>
      </c>
      <c r="X326" s="15">
        <f t="shared" ref="X326" si="1758">W326/W$311</f>
        <v>0.58064516129032262</v>
      </c>
      <c r="Y326" s="25">
        <f t="shared" si="1156"/>
        <v>1.0926118626430801</v>
      </c>
      <c r="Z326" s="8">
        <v>80</v>
      </c>
      <c r="AA326" s="15">
        <f t="shared" ref="AA326" si="1759">Z326/Z$311</f>
        <v>0.59259259259259256</v>
      </c>
      <c r="AB326" s="25">
        <f t="shared" si="1158"/>
        <v>1.1150935882118675</v>
      </c>
      <c r="AC326" s="8">
        <v>445</v>
      </c>
      <c r="AD326" s="15">
        <f t="shared" ref="AD326" si="1760">AC326/AC$311</f>
        <v>0.58552631578947367</v>
      </c>
      <c r="AE326" s="25">
        <f t="shared" si="1160"/>
        <v>1.1017968307866439</v>
      </c>
      <c r="AF326" s="8">
        <v>95</v>
      </c>
      <c r="AG326" s="15">
        <f t="shared" ref="AG326" si="1761">AF326/AF$311</f>
        <v>0.54285714285714282</v>
      </c>
      <c r="AH326" s="25">
        <f t="shared" si="1162"/>
        <v>1.0215053763440858</v>
      </c>
      <c r="AI326" s="8">
        <v>50</v>
      </c>
      <c r="AJ326" s="15">
        <f t="shared" ref="AJ326" si="1762">AI326/AI$311</f>
        <v>0.27027027027027029</v>
      </c>
      <c r="AK326" s="25">
        <f t="shared" si="1164"/>
        <v>0.50857308921825051</v>
      </c>
      <c r="AL326" s="8">
        <v>30</v>
      </c>
      <c r="AM326" s="15">
        <f t="shared" ref="AM326" si="1763">AL326/AL$311</f>
        <v>0.25</v>
      </c>
      <c r="AN326" s="25">
        <f t="shared" si="1166"/>
        <v>0.47043010752688169</v>
      </c>
      <c r="AO326" s="8">
        <v>45</v>
      </c>
      <c r="AP326" s="15">
        <f t="shared" ref="AP326" si="1764">AO326/AO$311</f>
        <v>0.39130434782608697</v>
      </c>
      <c r="AQ326" s="25">
        <f t="shared" si="1168"/>
        <v>0.73632538569424966</v>
      </c>
      <c r="AR326" s="8">
        <v>125</v>
      </c>
      <c r="AS326" s="15">
        <f t="shared" ref="AS326" si="1765">AR326/AR$311</f>
        <v>0.59523809523809523</v>
      </c>
      <c r="AT326" s="25">
        <f t="shared" si="1170"/>
        <v>1.1200716845878136</v>
      </c>
      <c r="AU326" s="8">
        <v>205</v>
      </c>
      <c r="AV326" s="15">
        <f t="shared" ref="AV326" si="1766">AU326/AU$311</f>
        <v>0.56164383561643838</v>
      </c>
      <c r="AW326" s="25">
        <f t="shared" si="1172"/>
        <v>1.0568566799234054</v>
      </c>
      <c r="AX326" s="8">
        <v>170</v>
      </c>
      <c r="AY326" s="15">
        <f t="shared" ref="AY326" si="1767">AX326/AX$311</f>
        <v>0.48571428571428571</v>
      </c>
      <c r="AZ326" s="25">
        <f t="shared" si="1174"/>
        <v>0.91397849462365588</v>
      </c>
      <c r="BA326" s="8">
        <v>65</v>
      </c>
      <c r="BB326" s="15">
        <f t="shared" ref="BB326" si="1768">BA326/BA$311</f>
        <v>0.30952380952380953</v>
      </c>
      <c r="BC326" s="25">
        <f t="shared" si="1176"/>
        <v>0.58243727598566308</v>
      </c>
      <c r="BD326" s="8">
        <v>325</v>
      </c>
      <c r="BE326" s="15">
        <f t="shared" ref="BE326" si="1769">BD326/BD$311</f>
        <v>0.55084745762711862</v>
      </c>
      <c r="BF326" s="25">
        <f t="shared" si="1178"/>
        <v>1.0365409148897393</v>
      </c>
      <c r="BG326" s="8">
        <v>325</v>
      </c>
      <c r="BH326" s="15">
        <f t="shared" ref="BH326" si="1770">BG326/BG$311</f>
        <v>0.55555555555555558</v>
      </c>
      <c r="BI326" s="25">
        <f t="shared" si="1180"/>
        <v>1.0454002389486261</v>
      </c>
      <c r="BJ326" s="7">
        <f t="shared" si="1551"/>
        <v>800</v>
      </c>
      <c r="BK326" s="15">
        <f t="shared" si="1552"/>
        <v>0.58181818181818179</v>
      </c>
      <c r="BL326" s="25">
        <f t="shared" si="1553"/>
        <v>1.0948191593352883</v>
      </c>
      <c r="BM326" s="7">
        <f t="shared" si="1554"/>
        <v>825</v>
      </c>
      <c r="BN326" s="15">
        <f t="shared" si="1555"/>
        <v>0.54635761589403975</v>
      </c>
      <c r="BO326" s="25">
        <f t="shared" si="1556"/>
        <v>1.0280922879726553</v>
      </c>
      <c r="BP326" s="7">
        <f t="shared" si="1557"/>
        <v>465</v>
      </c>
      <c r="BQ326" s="15">
        <f t="shared" si="1558"/>
        <v>0.44927536231884058</v>
      </c>
      <c r="BR326" s="25">
        <f t="shared" si="1559"/>
        <v>0.84541062801932365</v>
      </c>
      <c r="BS326" s="7">
        <f t="shared" si="1560"/>
        <v>700</v>
      </c>
      <c r="BT326" s="15">
        <f t="shared" si="1561"/>
        <v>0.52631578947368418</v>
      </c>
      <c r="BU326" s="25">
        <f t="shared" si="1562"/>
        <v>0.99037917374080353</v>
      </c>
      <c r="BV326" s="15">
        <f t="shared" si="1181"/>
        <v>0.5161290322580645</v>
      </c>
      <c r="BW326" s="15">
        <f t="shared" si="1182"/>
        <v>0.52380952380952384</v>
      </c>
      <c r="BX326" s="15">
        <f t="shared" si="1183"/>
        <v>0.55813953488372092</v>
      </c>
      <c r="BY326" s="15">
        <f t="shared" si="1184"/>
        <v>0.60139860139860135</v>
      </c>
      <c r="BZ326" s="15">
        <f t="shared" si="1185"/>
        <v>0.58064516129032262</v>
      </c>
      <c r="CA326" s="15">
        <f t="shared" si="1532"/>
        <v>0.59259259259259256</v>
      </c>
      <c r="CB326" s="15">
        <f t="shared" si="1186"/>
        <v>0.58552631578947367</v>
      </c>
      <c r="CC326" s="15">
        <f t="shared" si="1187"/>
        <v>0.54285714285714282</v>
      </c>
      <c r="CD326" s="15">
        <f t="shared" si="1188"/>
        <v>0.27027027027027029</v>
      </c>
      <c r="CE326" s="15">
        <f t="shared" si="1189"/>
        <v>0.25</v>
      </c>
      <c r="CF326" s="15">
        <f t="shared" si="1190"/>
        <v>0.39130434782608697</v>
      </c>
      <c r="CG326" s="15">
        <f t="shared" si="1191"/>
        <v>0.59523809523809523</v>
      </c>
      <c r="CH326" s="15">
        <f t="shared" si="1533"/>
        <v>0.56164383561643838</v>
      </c>
      <c r="CI326" s="15">
        <f t="shared" si="1192"/>
        <v>0.48571428571428571</v>
      </c>
      <c r="CJ326" s="15">
        <f t="shared" si="1193"/>
        <v>0.30952380952380953</v>
      </c>
      <c r="CK326" s="15">
        <f t="shared" si="1194"/>
        <v>0.55084745762711862</v>
      </c>
      <c r="CL326" s="15">
        <f t="shared" si="1195"/>
        <v>0.55555555555555558</v>
      </c>
    </row>
    <row r="327" spans="1:110" x14ac:dyDescent="0.3">
      <c r="A327" s="3">
        <v>327</v>
      </c>
      <c r="B327" s="3" t="s">
        <v>397</v>
      </c>
      <c r="C327" s="28" t="s">
        <v>148</v>
      </c>
      <c r="D327" s="13">
        <v>41760</v>
      </c>
      <c r="E327" s="12"/>
      <c r="F327" s="7">
        <v>1015</v>
      </c>
      <c r="G327" s="15">
        <f t="shared" si="1534"/>
        <v>0.19333333333333333</v>
      </c>
      <c r="I327" s="17">
        <f t="shared" si="1146"/>
        <v>0.24576271186440679</v>
      </c>
      <c r="J327" s="17">
        <f t="shared" si="1147"/>
        <v>9.5238095238095233E-2</v>
      </c>
      <c r="K327" s="8">
        <v>15</v>
      </c>
      <c r="L327" s="15">
        <f t="shared" si="1534"/>
        <v>9.6774193548387094E-2</v>
      </c>
      <c r="M327" s="25">
        <f t="shared" si="1148"/>
        <v>0.50055617352614012</v>
      </c>
      <c r="N327" s="8">
        <v>50</v>
      </c>
      <c r="O327" s="15">
        <f t="shared" ref="O327" si="1771">N327/N$311</f>
        <v>0.23809523809523808</v>
      </c>
      <c r="P327" s="25">
        <f t="shared" si="1150"/>
        <v>1.2315270935960592</v>
      </c>
      <c r="Q327" s="8">
        <v>35</v>
      </c>
      <c r="R327" s="15">
        <f t="shared" ref="R327" si="1772">Q327/Q$311</f>
        <v>0.16279069767441862</v>
      </c>
      <c r="S327" s="25">
        <f t="shared" si="1152"/>
        <v>0.8420208500400963</v>
      </c>
      <c r="T327" s="8">
        <v>155</v>
      </c>
      <c r="U327" s="15">
        <f t="shared" ref="U327" si="1773">T327/T$311</f>
        <v>0.21678321678321677</v>
      </c>
      <c r="V327" s="25">
        <f t="shared" si="1154"/>
        <v>1.1212925006028454</v>
      </c>
      <c r="W327" s="8">
        <v>35</v>
      </c>
      <c r="X327" s="15">
        <f t="shared" ref="X327" si="1774">W327/W$311</f>
        <v>0.22580645161290322</v>
      </c>
      <c r="Y327" s="25">
        <f t="shared" si="1156"/>
        <v>1.167964404894327</v>
      </c>
      <c r="Z327" s="8">
        <v>25</v>
      </c>
      <c r="AA327" s="15">
        <f t="shared" ref="AA327" si="1775">Z327/Z$311</f>
        <v>0.18518518518518517</v>
      </c>
      <c r="AB327" s="25">
        <f t="shared" si="1158"/>
        <v>0.95785440613026818</v>
      </c>
      <c r="AC327" s="8">
        <v>115</v>
      </c>
      <c r="AD327" s="15">
        <f t="shared" ref="AD327" si="1776">AC327/AC$311</f>
        <v>0.15131578947368421</v>
      </c>
      <c r="AE327" s="25">
        <f t="shared" si="1160"/>
        <v>0.78266787658802184</v>
      </c>
      <c r="AF327" s="8">
        <v>30</v>
      </c>
      <c r="AG327" s="15">
        <f t="shared" ref="AG327" si="1777">AF327/AF$311</f>
        <v>0.17142857142857143</v>
      </c>
      <c r="AH327" s="25">
        <f t="shared" si="1162"/>
        <v>0.88669950738916259</v>
      </c>
      <c r="AI327" s="8">
        <v>45</v>
      </c>
      <c r="AJ327" s="15">
        <f t="shared" ref="AJ327" si="1778">AI327/AI$311</f>
        <v>0.24324324324324326</v>
      </c>
      <c r="AK327" s="25">
        <f t="shared" si="1164"/>
        <v>1.2581547064305687</v>
      </c>
      <c r="AL327" s="8">
        <v>15</v>
      </c>
      <c r="AM327" s="15">
        <f t="shared" ref="AM327" si="1779">AL327/AL$311</f>
        <v>0.125</v>
      </c>
      <c r="AN327" s="25">
        <f t="shared" si="1166"/>
        <v>0.64655172413793105</v>
      </c>
      <c r="AO327" s="8">
        <v>20</v>
      </c>
      <c r="AP327" s="15">
        <f t="shared" ref="AP327" si="1780">AO327/AO$311</f>
        <v>0.17391304347826086</v>
      </c>
      <c r="AQ327" s="25">
        <f t="shared" si="1168"/>
        <v>0.8995502248875562</v>
      </c>
      <c r="AR327" s="8">
        <v>20</v>
      </c>
      <c r="AS327" s="15">
        <f t="shared" ref="AS327" si="1781">AR327/AR$311</f>
        <v>9.5238095238095233E-2</v>
      </c>
      <c r="AT327" s="25">
        <f t="shared" si="1170"/>
        <v>0.49261083743842365</v>
      </c>
      <c r="AU327" s="8">
        <v>65</v>
      </c>
      <c r="AV327" s="15">
        <f t="shared" ref="AV327" si="1782">AU327/AU$311</f>
        <v>0.17808219178082191</v>
      </c>
      <c r="AW327" s="25">
        <f t="shared" si="1172"/>
        <v>0.92111478507321676</v>
      </c>
      <c r="AX327" s="8">
        <v>80</v>
      </c>
      <c r="AY327" s="15">
        <f t="shared" ref="AY327" si="1783">AX327/AX$311</f>
        <v>0.22857142857142856</v>
      </c>
      <c r="AZ327" s="25">
        <f t="shared" si="1174"/>
        <v>1.1822660098522166</v>
      </c>
      <c r="BA327" s="8">
        <v>45</v>
      </c>
      <c r="BB327" s="15">
        <f t="shared" ref="BB327" si="1784">BA327/BA$311</f>
        <v>0.21428571428571427</v>
      </c>
      <c r="BC327" s="25">
        <f t="shared" si="1176"/>
        <v>1.1083743842364531</v>
      </c>
      <c r="BD327" s="8">
        <v>145</v>
      </c>
      <c r="BE327" s="15">
        <f t="shared" ref="BE327" si="1785">BD327/BD$311</f>
        <v>0.24576271186440679</v>
      </c>
      <c r="BF327" s="25">
        <f t="shared" si="1178"/>
        <v>1.2711864406779663</v>
      </c>
      <c r="BG327" s="8">
        <v>120</v>
      </c>
      <c r="BH327" s="15">
        <f t="shared" ref="BH327" si="1786">BG327/BG$311</f>
        <v>0.20512820512820512</v>
      </c>
      <c r="BI327" s="25">
        <f t="shared" si="1180"/>
        <v>1.0610079575596816</v>
      </c>
      <c r="BJ327" s="7">
        <f t="shared" si="1551"/>
        <v>265</v>
      </c>
      <c r="BK327" s="15">
        <f t="shared" si="1552"/>
        <v>0.19272727272727272</v>
      </c>
      <c r="BL327" s="25">
        <f t="shared" si="1553"/>
        <v>0.99686520376175547</v>
      </c>
      <c r="BM327" s="7">
        <f t="shared" si="1554"/>
        <v>285</v>
      </c>
      <c r="BN327" s="15">
        <f t="shared" si="1555"/>
        <v>0.18874172185430463</v>
      </c>
      <c r="BO327" s="25">
        <f t="shared" si="1556"/>
        <v>0.97625028545329984</v>
      </c>
      <c r="BP327" s="7">
        <f t="shared" si="1557"/>
        <v>225</v>
      </c>
      <c r="BQ327" s="15">
        <f t="shared" si="1558"/>
        <v>0.21739130434782608</v>
      </c>
      <c r="BR327" s="25">
        <f t="shared" si="1559"/>
        <v>1.1244377811094453</v>
      </c>
      <c r="BS327" s="7">
        <f t="shared" si="1560"/>
        <v>240</v>
      </c>
      <c r="BT327" s="15">
        <f t="shared" si="1561"/>
        <v>0.18045112781954886</v>
      </c>
      <c r="BU327" s="25">
        <f t="shared" si="1562"/>
        <v>0.93336790251490798</v>
      </c>
      <c r="BV327" s="15">
        <f t="shared" si="1181"/>
        <v>9.6774193548387094E-2</v>
      </c>
      <c r="BW327" s="15">
        <f t="shared" si="1182"/>
        <v>0.23809523809523808</v>
      </c>
      <c r="BX327" s="15">
        <f t="shared" si="1183"/>
        <v>0.16279069767441862</v>
      </c>
      <c r="BY327" s="15">
        <f t="shared" si="1184"/>
        <v>0.21678321678321677</v>
      </c>
      <c r="BZ327" s="15">
        <f t="shared" si="1185"/>
        <v>0.22580645161290322</v>
      </c>
      <c r="CA327" s="15">
        <f t="shared" si="1532"/>
        <v>0.18518518518518517</v>
      </c>
      <c r="CB327" s="15">
        <f t="shared" si="1186"/>
        <v>0.15131578947368421</v>
      </c>
      <c r="CC327" s="15">
        <f t="shared" si="1187"/>
        <v>0.17142857142857143</v>
      </c>
      <c r="CD327" s="15">
        <f t="shared" si="1188"/>
        <v>0.24324324324324326</v>
      </c>
      <c r="CE327" s="15">
        <f t="shared" si="1189"/>
        <v>0.125</v>
      </c>
      <c r="CF327" s="15">
        <f t="shared" si="1190"/>
        <v>0.17391304347826086</v>
      </c>
      <c r="CG327" s="15">
        <f t="shared" si="1191"/>
        <v>9.5238095238095233E-2</v>
      </c>
      <c r="CH327" s="15">
        <f t="shared" si="1533"/>
        <v>0.17808219178082191</v>
      </c>
      <c r="CI327" s="15">
        <f t="shared" si="1192"/>
        <v>0.22857142857142856</v>
      </c>
      <c r="CJ327" s="15">
        <f t="shared" si="1193"/>
        <v>0.21428571428571427</v>
      </c>
      <c r="CK327" s="15">
        <f t="shared" si="1194"/>
        <v>0.24576271186440679</v>
      </c>
      <c r="CL327" s="15">
        <f t="shared" si="1195"/>
        <v>0.20512820512820512</v>
      </c>
    </row>
    <row r="328" spans="1:110" x14ac:dyDescent="0.3">
      <c r="A328" s="3">
        <v>328</v>
      </c>
      <c r="B328" s="3" t="s">
        <v>153</v>
      </c>
      <c r="C328" s="3" t="s">
        <v>217</v>
      </c>
      <c r="D328" s="39">
        <v>41852</v>
      </c>
      <c r="E328" s="3"/>
      <c r="F328" s="7">
        <v>239521</v>
      </c>
      <c r="G328" s="3"/>
      <c r="H328" s="3"/>
      <c r="I328" s="43">
        <f t="shared" ref="I328" si="1787">LARGE(BV328:CL328,1)</f>
        <v>19616</v>
      </c>
      <c r="J328" s="43">
        <f t="shared" ref="J328" si="1788">SMALL(BV328:CL328,1)</f>
        <v>9535</v>
      </c>
      <c r="K328" s="7">
        <v>11525</v>
      </c>
      <c r="L328" s="7"/>
      <c r="M328" s="25"/>
      <c r="N328" s="7">
        <v>9535</v>
      </c>
      <c r="P328" s="25"/>
      <c r="Q328" s="27">
        <v>10990</v>
      </c>
      <c r="R328" s="27"/>
      <c r="S328" s="25"/>
      <c r="T328" s="7">
        <v>16324</v>
      </c>
      <c r="V328" s="25"/>
      <c r="W328" s="7">
        <v>16834</v>
      </c>
      <c r="X328" s="7"/>
      <c r="Y328" s="25"/>
      <c r="Z328" s="27">
        <v>10564</v>
      </c>
      <c r="AA328" s="27"/>
      <c r="AB328" s="25"/>
      <c r="AC328" s="7">
        <v>19616</v>
      </c>
      <c r="AD328" s="7"/>
      <c r="AE328" s="25"/>
      <c r="AF328" s="7">
        <v>11119</v>
      </c>
      <c r="AG328" s="7"/>
      <c r="AH328" s="25"/>
      <c r="AI328" s="7">
        <v>13379</v>
      </c>
      <c r="AJ328" s="7"/>
      <c r="AK328" s="25"/>
      <c r="AL328" s="7">
        <v>15772</v>
      </c>
      <c r="AM328" s="7"/>
      <c r="AN328" s="25"/>
      <c r="AO328" s="7">
        <v>13828</v>
      </c>
      <c r="AP328" s="7"/>
      <c r="AQ328" s="25"/>
      <c r="AR328" s="7">
        <v>18404</v>
      </c>
      <c r="AS328" s="7"/>
      <c r="AT328" s="25"/>
      <c r="AU328" s="7">
        <v>14801</v>
      </c>
      <c r="AW328" s="25"/>
      <c r="AX328" s="7">
        <v>13114</v>
      </c>
      <c r="AZ328" s="25"/>
      <c r="BA328" s="7">
        <v>16283</v>
      </c>
      <c r="BC328" s="25"/>
      <c r="BD328" s="7">
        <v>15322</v>
      </c>
      <c r="BF328" s="25"/>
      <c r="BG328" s="7">
        <v>12111</v>
      </c>
      <c r="BH328" s="3"/>
      <c r="BI328" s="25"/>
      <c r="BJ328" s="7">
        <f t="shared" si="1551"/>
        <v>66237</v>
      </c>
      <c r="BL328" s="25"/>
      <c r="BM328" s="7">
        <f t="shared" si="1554"/>
        <v>58430</v>
      </c>
      <c r="BO328" s="25"/>
      <c r="BP328" s="7">
        <f t="shared" si="1557"/>
        <v>61205</v>
      </c>
      <c r="BR328" s="25"/>
      <c r="BS328" s="7">
        <f>AI328+AF328+AC328+N328</f>
        <v>53649</v>
      </c>
      <c r="BU328" s="25"/>
      <c r="BV328" s="38">
        <f t="shared" ref="BV328:BV329" si="1789">K328</f>
        <v>11525</v>
      </c>
      <c r="BW328" s="38">
        <f t="shared" ref="BW328:BW329" si="1790">N328</f>
        <v>9535</v>
      </c>
      <c r="BX328" s="38">
        <f t="shared" ref="BX328:BX329" si="1791">Q328</f>
        <v>10990</v>
      </c>
      <c r="BY328" s="38">
        <f t="shared" ref="BY328:BY329" si="1792">T328</f>
        <v>16324</v>
      </c>
      <c r="BZ328" s="38">
        <f t="shared" ref="BZ328:BZ329" si="1793">W328</f>
        <v>16834</v>
      </c>
      <c r="CA328" s="43">
        <f>Z328</f>
        <v>10564</v>
      </c>
      <c r="CB328" s="38">
        <f t="shared" ref="CB328:CB329" si="1794">AC328</f>
        <v>19616</v>
      </c>
      <c r="CC328" s="38">
        <f t="shared" ref="CC328:CC329" si="1795">AF328</f>
        <v>11119</v>
      </c>
      <c r="CD328" s="38">
        <f t="shared" ref="CD328:CD329" si="1796">AI328</f>
        <v>13379</v>
      </c>
      <c r="CE328" s="38">
        <f t="shared" ref="CE328:CE329" si="1797">AL328</f>
        <v>15772</v>
      </c>
      <c r="CF328" s="38">
        <f t="shared" ref="CF328:CF329" si="1798">AO328</f>
        <v>13828</v>
      </c>
      <c r="CG328" s="38">
        <f t="shared" ref="CG328:CG329" si="1799">AR328</f>
        <v>18404</v>
      </c>
      <c r="CH328" s="38">
        <f t="shared" ref="CH328" si="1800">AU328</f>
        <v>14801</v>
      </c>
      <c r="CI328" s="38">
        <f t="shared" ref="CI328:CI329" si="1801">AX328</f>
        <v>13114</v>
      </c>
      <c r="CJ328" s="38">
        <f t="shared" ref="CJ328:CJ329" si="1802">BA328</f>
        <v>16283</v>
      </c>
      <c r="CK328" s="38">
        <f t="shared" ref="CK328:CK329" si="1803">BD328</f>
        <v>15322</v>
      </c>
      <c r="CL328" s="38">
        <f t="shared" ref="CL328:CL329" si="1804">BG328</f>
        <v>12111</v>
      </c>
      <c r="CM328" s="15"/>
      <c r="CN328" s="15"/>
      <c r="CP328" s="15"/>
      <c r="CQ328" s="15"/>
      <c r="CS328" s="15"/>
      <c r="CT328" s="15"/>
      <c r="CV328" s="15"/>
      <c r="CW328" s="15"/>
      <c r="CY328" s="15"/>
      <c r="CZ328" s="15"/>
      <c r="DB328" s="15"/>
      <c r="DC328" s="15"/>
      <c r="DE328" s="15"/>
      <c r="DF328" s="15"/>
    </row>
    <row r="329" spans="1:110" x14ac:dyDescent="0.3">
      <c r="A329" s="3">
        <v>329</v>
      </c>
      <c r="B329" s="3" t="s">
        <v>149</v>
      </c>
      <c r="C329" s="3" t="s">
        <v>217</v>
      </c>
      <c r="D329" s="39">
        <v>41852</v>
      </c>
      <c r="E329" s="3"/>
      <c r="F329" s="29">
        <v>29.126251025842762</v>
      </c>
      <c r="G329" s="3"/>
      <c r="H329" s="3"/>
      <c r="I329" s="40">
        <f t="shared" ref="I329:I331" si="1805">LARGE(BV329:CL329,1)</f>
        <v>30.286119116326184</v>
      </c>
      <c r="J329" s="40">
        <f t="shared" ref="J329:J331" si="1806">SMALL(BV329:CL329,1)</f>
        <v>0</v>
      </c>
      <c r="K329" s="29">
        <v>29.802463723747504</v>
      </c>
      <c r="L329" s="29"/>
      <c r="M329" s="25">
        <f>K329/$F329</f>
        <v>1.0232166061229357</v>
      </c>
      <c r="N329" s="29">
        <v>29.348311092940008</v>
      </c>
      <c r="P329" s="25">
        <f>N329/$F329</f>
        <v>1.0076240525050828</v>
      </c>
      <c r="Q329" s="30">
        <v>29.156118188207547</v>
      </c>
      <c r="R329" s="30"/>
      <c r="S329" s="25">
        <f>Q329/$F329</f>
        <v>1.001025437923277</v>
      </c>
      <c r="T329" s="29">
        <v>28.192249082383118</v>
      </c>
      <c r="V329" s="25">
        <f>T329/$F329</f>
        <v>0.96793264115484912</v>
      </c>
      <c r="W329" s="29">
        <v>30.286119116326184</v>
      </c>
      <c r="X329" s="29"/>
      <c r="Y329" s="25">
        <f>W329/$F329</f>
        <v>1.039822086593098</v>
      </c>
      <c r="Z329" s="30">
        <v>29.787818543379874</v>
      </c>
      <c r="AA329" s="30"/>
      <c r="AB329" s="25">
        <f>Z329/$F329</f>
        <v>1.0227137889098781</v>
      </c>
      <c r="AC329" s="29">
        <v>27.812537743094516</v>
      </c>
      <c r="AD329" s="29"/>
      <c r="AE329" s="25">
        <f>AC329/$F329</f>
        <v>0.95489590192769291</v>
      </c>
      <c r="AF329" s="29">
        <v>29.73862218102186</v>
      </c>
      <c r="AG329" s="29"/>
      <c r="AH329" s="25">
        <f>AF329/$F329</f>
        <v>1.0210247159730843</v>
      </c>
      <c r="AI329" s="29">
        <v>29.196419653439648</v>
      </c>
      <c r="AJ329" s="29"/>
      <c r="AK329" s="25">
        <f>AI329/$F329</f>
        <v>1.0024091197845759</v>
      </c>
      <c r="AL329" s="29">
        <v>30.098275909256085</v>
      </c>
      <c r="AM329" s="29"/>
      <c r="AN329" s="25">
        <f>AL329/$F329</f>
        <v>1.0333728114390992</v>
      </c>
      <c r="AO329" s="29">
        <v>29.856788541944027</v>
      </c>
      <c r="AP329" s="29"/>
      <c r="AQ329" s="25">
        <f>AO329/$F329</f>
        <v>1.0250817558172207</v>
      </c>
      <c r="AR329" s="29">
        <v>28.851286212340572</v>
      </c>
      <c r="AS329" s="29"/>
      <c r="AT329" s="25">
        <f>AR329/$F329</f>
        <v>0.99055955353614777</v>
      </c>
      <c r="AU329" s="29">
        <v>28.669167739436794</v>
      </c>
      <c r="AW329" s="25">
        <f>AU329/$F329</f>
        <v>0.98430682733591723</v>
      </c>
      <c r="AX329" s="29">
        <v>28.698986503142219</v>
      </c>
      <c r="AZ329" s="25">
        <f>AX329/$F329</f>
        <v>0.98533060357402513</v>
      </c>
      <c r="BA329" s="29">
        <v>29.590921857203714</v>
      </c>
      <c r="BC329" s="25">
        <f>BA329/$F329</f>
        <v>1.015953678039397</v>
      </c>
      <c r="BD329" s="29">
        <v>28.481373223693517</v>
      </c>
      <c r="BF329" s="25">
        <f>BD329/$F329</f>
        <v>0.97785922391532409</v>
      </c>
      <c r="BG329" s="29">
        <v>28.368805402237395</v>
      </c>
      <c r="BH329" s="3"/>
      <c r="BI329" s="25">
        <f>BG329/$F329</f>
        <v>0.97399440034581486</v>
      </c>
      <c r="BJ329" s="18">
        <f>((K329*K$328)+(T329*T$328)+(W329*W$328)+(Z329*Z$328)+(Q329*Q$328))/BJ$328</f>
        <v>29.418972049185694</v>
      </c>
      <c r="BL329" s="25">
        <f>BJ329/$F329</f>
        <v>1.0100500755515431</v>
      </c>
      <c r="BM329" s="18">
        <f>((BG329*BG$328)+(AU329*AU$328)+(AR329*AR$328)+(AX329*AX$328))/BM$328</f>
        <v>28.670965846175324</v>
      </c>
      <c r="BO329" s="25">
        <f>BM329/$F329</f>
        <v>0.98436856225459712</v>
      </c>
      <c r="BP329" s="18">
        <f>((BA329*BA$328)+(AO329*AO$328)+(AL329*AL$328)+(BD329*BD$328))/BP$328</f>
        <v>29.503966354596344</v>
      </c>
      <c r="BR329" s="25">
        <f>BP329/$F329</f>
        <v>1.0129682096201962</v>
      </c>
      <c r="BS329" s="18">
        <f>((AI329*AI$328)+(AF329*AF$328)+(AC329*AC$328)+(N329*N$328))/BS$328</f>
        <v>28.829792264792932</v>
      </c>
      <c r="BT329" s="25"/>
      <c r="BU329" s="25">
        <f>BS329/$F329</f>
        <v>0.98982159561878413</v>
      </c>
      <c r="BV329" s="37">
        <f t="shared" si="1789"/>
        <v>29.802463723747504</v>
      </c>
      <c r="BW329" s="37">
        <f t="shared" si="1790"/>
        <v>29.348311092940008</v>
      </c>
      <c r="BX329" s="37">
        <f t="shared" si="1791"/>
        <v>29.156118188207547</v>
      </c>
      <c r="BY329" s="37">
        <f t="shared" si="1792"/>
        <v>28.192249082383118</v>
      </c>
      <c r="BZ329" s="37">
        <f t="shared" si="1793"/>
        <v>30.286119116326184</v>
      </c>
      <c r="CA329" s="15">
        <f t="shared" si="1532"/>
        <v>0</v>
      </c>
      <c r="CB329" s="37">
        <f t="shared" si="1794"/>
        <v>27.812537743094516</v>
      </c>
      <c r="CC329" s="37">
        <f t="shared" si="1795"/>
        <v>29.73862218102186</v>
      </c>
      <c r="CD329" s="37">
        <f t="shared" si="1796"/>
        <v>29.196419653439648</v>
      </c>
      <c r="CE329" s="37">
        <f t="shared" si="1797"/>
        <v>30.098275909256085</v>
      </c>
      <c r="CF329" s="37">
        <f t="shared" si="1798"/>
        <v>29.856788541944027</v>
      </c>
      <c r="CG329" s="37">
        <f t="shared" si="1799"/>
        <v>28.851286212340572</v>
      </c>
      <c r="CH329" s="15">
        <f t="shared" ref="CH329:CH338" si="1807">AV329</f>
        <v>0</v>
      </c>
      <c r="CI329" s="37">
        <f t="shared" si="1801"/>
        <v>28.698986503142219</v>
      </c>
      <c r="CJ329" s="37">
        <f t="shared" si="1802"/>
        <v>29.590921857203714</v>
      </c>
      <c r="CK329" s="37">
        <f t="shared" si="1803"/>
        <v>28.481373223693517</v>
      </c>
      <c r="CL329" s="37">
        <f t="shared" si="1804"/>
        <v>28.368805402237395</v>
      </c>
      <c r="CM329" s="15"/>
      <c r="CN329" s="15"/>
      <c r="CP329" s="15"/>
      <c r="CQ329" s="15"/>
      <c r="CS329" s="15"/>
      <c r="CT329" s="15"/>
      <c r="CV329" s="15"/>
      <c r="CW329" s="15"/>
      <c r="CY329" s="15"/>
      <c r="CZ329" s="15"/>
      <c r="DB329" s="15"/>
      <c r="DC329" s="15"/>
      <c r="DE329" s="15"/>
      <c r="DF329" s="15"/>
    </row>
    <row r="330" spans="1:110" x14ac:dyDescent="0.3">
      <c r="A330" s="3">
        <v>330</v>
      </c>
      <c r="B330" s="3" t="s">
        <v>215</v>
      </c>
      <c r="C330" s="3" t="s">
        <v>217</v>
      </c>
      <c r="D330" s="39">
        <v>41852</v>
      </c>
      <c r="E330" s="3"/>
      <c r="F330" s="7">
        <f>F$328*G330</f>
        <v>39093.898634999983</v>
      </c>
      <c r="G330" s="17">
        <v>0.16321699823815025</v>
      </c>
      <c r="H330" s="3"/>
      <c r="I330" s="17">
        <f t="shared" si="1805"/>
        <v>0.18834861910419387</v>
      </c>
      <c r="J330" s="17">
        <f t="shared" si="1806"/>
        <v>0.14180339523858074</v>
      </c>
      <c r="K330" s="7">
        <f>K$328*L330</f>
        <v>1998.1358260000002</v>
      </c>
      <c r="L330" s="17">
        <v>0.17337404130151846</v>
      </c>
      <c r="M330" s="25">
        <f t="shared" ref="M330:M338" si="1808">L330/$G330</f>
        <v>1.0622303018252306</v>
      </c>
      <c r="N330" s="7">
        <f>N$328*O330</f>
        <v>1684.8411930000004</v>
      </c>
      <c r="O330" s="17">
        <v>0.17670070194022028</v>
      </c>
      <c r="P330" s="25">
        <f t="shared" ref="P330:P338" si="1809">O330/$G330</f>
        <v>1.082612128930321</v>
      </c>
      <c r="Q330" s="7">
        <f>Q$328*R330</f>
        <v>1997.6340669999997</v>
      </c>
      <c r="R330" s="17">
        <v>0.1817683409463148</v>
      </c>
      <c r="S330" s="25">
        <f t="shared" ref="S330:S338" si="1810">R330/$G330</f>
        <v>1.1136606046454565</v>
      </c>
      <c r="T330" s="7">
        <f>T$328*U330</f>
        <v>2439.9583310000003</v>
      </c>
      <c r="U330" s="17">
        <v>0.14947061571918649</v>
      </c>
      <c r="V330" s="25">
        <f t="shared" ref="V330:V338" si="1811">U330/$G330</f>
        <v>0.91577848712236221</v>
      </c>
      <c r="W330" s="7">
        <f>W$328*X330</f>
        <v>3170.6606539999998</v>
      </c>
      <c r="X330" s="17">
        <v>0.18834861910419387</v>
      </c>
      <c r="Y330" s="25">
        <f t="shared" ref="Y330:Y338" si="1812">X330/$G330</f>
        <v>1.1539767373332894</v>
      </c>
      <c r="Z330" s="7">
        <f>Z$328*AA330</f>
        <v>1752.2412750000005</v>
      </c>
      <c r="AA330" s="17">
        <v>0.16586910971223026</v>
      </c>
      <c r="AB330" s="25">
        <f t="shared" ref="AB330:AB338" si="1813">AA330/$G330</f>
        <v>1.0162489906241892</v>
      </c>
      <c r="AC330" s="7">
        <f>AC$328*AD330</f>
        <v>2781.6154009999996</v>
      </c>
      <c r="AD330" s="17">
        <v>0.14180339523858074</v>
      </c>
      <c r="AE330" s="25">
        <f t="shared" ref="AE330:AE338" si="1814">AD330/$G330</f>
        <v>0.86880286225871595</v>
      </c>
      <c r="AF330" s="7">
        <f>AF$328*AG330</f>
        <v>1998.1116760000004</v>
      </c>
      <c r="AG330" s="17">
        <v>0.17970246209191479</v>
      </c>
      <c r="AH330" s="25">
        <f t="shared" ref="AH330:AH338" si="1815">AG330/$G330</f>
        <v>1.1010033515609114</v>
      </c>
      <c r="AI330" s="7">
        <f>AI$328*AJ330</f>
        <v>1969.9962459999997</v>
      </c>
      <c r="AJ330" s="17">
        <v>0.14724540294491364</v>
      </c>
      <c r="AK330" s="25">
        <f t="shared" ref="AK330:AK338" si="1816">AJ330/$G330</f>
        <v>0.90214502493219229</v>
      </c>
      <c r="AL330" s="7">
        <f>AL$328*AM330</f>
        <v>2841.3549779999998</v>
      </c>
      <c r="AM330" s="17">
        <v>0.18015184998731928</v>
      </c>
      <c r="AN330" s="25">
        <f t="shared" ref="AN330:AN338" si="1817">AM330/$G330</f>
        <v>1.1037566670872072</v>
      </c>
      <c r="AO330" s="7">
        <f>AO$328*AP330</f>
        <v>2289.6706599999998</v>
      </c>
      <c r="AP330" s="17">
        <v>0.16558219988429271</v>
      </c>
      <c r="AQ330" s="25">
        <f t="shared" ref="AQ330:AQ338" si="1818">AP330/$G330</f>
        <v>1.0144911478073588</v>
      </c>
      <c r="AR330" s="7">
        <f>AR$328*AS330</f>
        <v>2640.0738970000002</v>
      </c>
      <c r="AS330" s="17">
        <v>0.14345109199087155</v>
      </c>
      <c r="AT330" s="25">
        <f t="shared" ref="AT330:AT338" si="1819">AS330/$G330</f>
        <v>0.87889799187191142</v>
      </c>
      <c r="AU330" s="7">
        <f>AU$328*AV330</f>
        <v>2131.8528929999998</v>
      </c>
      <c r="AV330" s="17">
        <v>0.14403438233903113</v>
      </c>
      <c r="AW330" s="25">
        <f t="shared" ref="AW330:AW338" si="1820">AV330/$G330</f>
        <v>0.88247170266463459</v>
      </c>
      <c r="AX330" s="7">
        <f>AX$328*AY330</f>
        <v>2099.0129049999996</v>
      </c>
      <c r="AY330" s="17">
        <v>0.1600589373951502</v>
      </c>
      <c r="AZ330" s="25">
        <f t="shared" ref="AZ330:AZ338" si="1821">AY330/$G330</f>
        <v>0.98065115228750799</v>
      </c>
      <c r="BA330" s="7">
        <f>BA$328*BB330</f>
        <v>2637.6709170000004</v>
      </c>
      <c r="BB330" s="17">
        <v>0.16198924749738994</v>
      </c>
      <c r="BC330" s="25">
        <f t="shared" ref="BC330:BC338" si="1822">BB330/$G330</f>
        <v>0.99247780100103977</v>
      </c>
      <c r="BD330" s="7">
        <f>BD$328*BE330</f>
        <v>2631.1049620000008</v>
      </c>
      <c r="BE330" s="17">
        <v>0.17172072588434936</v>
      </c>
      <c r="BF330" s="25">
        <f t="shared" ref="BF330:BF338" si="1823">BE330/$G330</f>
        <v>1.0521007477039328</v>
      </c>
      <c r="BG330" s="7">
        <f>BG$328*BH330</f>
        <v>2029.9627539999999</v>
      </c>
      <c r="BH330" s="17">
        <v>0.16761314127652546</v>
      </c>
      <c r="BI330" s="25">
        <f t="shared" ref="BI330:BI338" si="1824">BH330/$G330</f>
        <v>1.02693434560021</v>
      </c>
      <c r="BJ330" s="7">
        <f t="shared" ref="BJ330:BJ331" si="1825">K330+T330+W330+Z330+Q330</f>
        <v>11358.630153</v>
      </c>
      <c r="BK330" s="15">
        <f>BJ330/BJ$328</f>
        <v>0.17148467099959239</v>
      </c>
      <c r="BL330" s="25">
        <f t="shared" ref="BL330:BL331" si="1826">BK330/$G330</f>
        <v>1.0506544836057992</v>
      </c>
      <c r="BM330" s="7">
        <f t="shared" ref="BM330:BM331" si="1827">BG330+AU330+AR330+AX330</f>
        <v>8900.9024489999993</v>
      </c>
      <c r="BN330" s="15">
        <f>BM330/BM$328</f>
        <v>0.15233445916481259</v>
      </c>
      <c r="BO330" s="25">
        <f t="shared" ref="BO330:BO331" si="1828">BN330/$G330</f>
        <v>0.93332471990779453</v>
      </c>
      <c r="BP330" s="7">
        <f t="shared" ref="BP330:BP331" si="1829">BA330+AO330+AL330+BD330</f>
        <v>10399.801517000002</v>
      </c>
      <c r="BQ330" s="15">
        <f>BP330/BP$328</f>
        <v>0.16991751518666778</v>
      </c>
      <c r="BR330" s="25">
        <f t="shared" ref="BR330:BR331" si="1830">BQ330/$G330</f>
        <v>1.0410528132538057</v>
      </c>
      <c r="BS330" s="7">
        <f t="shared" ref="BS330:BS331" si="1831">AI330+AF330+AC330+N330</f>
        <v>8434.5645160000004</v>
      </c>
      <c r="BT330" s="15">
        <f>BS330/BS$328</f>
        <v>0.15721755328151504</v>
      </c>
      <c r="BU330" s="25">
        <f t="shared" ref="BU330:BU331" si="1832">BT330/$G330</f>
        <v>0.96324252362562501</v>
      </c>
      <c r="BV330" s="15">
        <f t="shared" ref="BV330" si="1833">L330</f>
        <v>0.17337404130151846</v>
      </c>
      <c r="BW330" s="15">
        <f t="shared" ref="BW330" si="1834">O330</f>
        <v>0.17670070194022028</v>
      </c>
      <c r="BX330" s="15">
        <f t="shared" ref="BX330" si="1835">R330</f>
        <v>0.1817683409463148</v>
      </c>
      <c r="BY330" s="15">
        <f t="shared" ref="BY330" si="1836">U330</f>
        <v>0.14947061571918649</v>
      </c>
      <c r="BZ330" s="15">
        <f t="shared" ref="BZ330" si="1837">X330</f>
        <v>0.18834861910419387</v>
      </c>
      <c r="CA330" s="15">
        <f t="shared" si="1532"/>
        <v>0.16586910971223026</v>
      </c>
      <c r="CB330" s="15">
        <f t="shared" ref="CB330" si="1838">AD330</f>
        <v>0.14180339523858074</v>
      </c>
      <c r="CC330" s="15">
        <f t="shared" ref="CC330" si="1839">AG330</f>
        <v>0.17970246209191479</v>
      </c>
      <c r="CD330" s="15">
        <f t="shared" ref="CD330" si="1840">AJ330</f>
        <v>0.14724540294491364</v>
      </c>
      <c r="CE330" s="15">
        <f t="shared" ref="CE330" si="1841">AM330</f>
        <v>0.18015184998731928</v>
      </c>
      <c r="CF330" s="15">
        <f t="shared" ref="CF330" si="1842">AP330</f>
        <v>0.16558219988429271</v>
      </c>
      <c r="CG330" s="15">
        <f t="shared" ref="CG330" si="1843">AS330</f>
        <v>0.14345109199087155</v>
      </c>
      <c r="CH330" s="15">
        <f t="shared" si="1807"/>
        <v>0.14403438233903113</v>
      </c>
      <c r="CI330" s="15">
        <f t="shared" ref="CI330" si="1844">AY330</f>
        <v>0.1600589373951502</v>
      </c>
      <c r="CJ330" s="15">
        <f t="shared" ref="CJ330" si="1845">BB330</f>
        <v>0.16198924749738994</v>
      </c>
      <c r="CK330" s="15">
        <f t="shared" ref="CK330" si="1846">BE330</f>
        <v>0.17172072588434936</v>
      </c>
      <c r="CL330" s="15">
        <f t="shared" ref="CL330" si="1847">BH330</f>
        <v>0.16761314127652546</v>
      </c>
      <c r="CM330" s="15"/>
      <c r="CN330" s="15"/>
      <c r="CP330" s="15"/>
      <c r="CQ330" s="15"/>
      <c r="CS330" s="15"/>
      <c r="CT330" s="15"/>
      <c r="CV330" s="15"/>
      <c r="CW330" s="15"/>
      <c r="CY330" s="15"/>
      <c r="CZ330" s="15"/>
      <c r="DB330" s="15"/>
      <c r="DC330" s="15"/>
      <c r="DE330" s="15"/>
      <c r="DF330" s="15"/>
    </row>
    <row r="331" spans="1:110" x14ac:dyDescent="0.3">
      <c r="A331" s="3">
        <v>331</v>
      </c>
      <c r="B331" s="3" t="s">
        <v>216</v>
      </c>
      <c r="C331" s="3" t="s">
        <v>217</v>
      </c>
      <c r="D331" s="39">
        <v>41852</v>
      </c>
      <c r="E331" s="3"/>
      <c r="F331" s="7">
        <f>F$328*G331</f>
        <v>2749.4523160000008</v>
      </c>
      <c r="G331" s="17">
        <v>1.1478961410481756E-2</v>
      </c>
      <c r="H331" s="3"/>
      <c r="I331" s="17">
        <f t="shared" si="1805"/>
        <v>1.6022543100954585E-2</v>
      </c>
      <c r="J331" s="17">
        <f t="shared" si="1806"/>
        <v>8.5682196888821113E-3</v>
      </c>
      <c r="K331" s="7">
        <f>K$328*L331</f>
        <v>111.280553</v>
      </c>
      <c r="L331" s="17">
        <v>9.6555794360086763E-3</v>
      </c>
      <c r="M331" s="25">
        <f t="shared" si="1808"/>
        <v>0.84115444688157071</v>
      </c>
      <c r="N331" s="7">
        <f>N$328*O331</f>
        <v>86.406844000000007</v>
      </c>
      <c r="O331" s="17">
        <v>9.0620706869428431E-3</v>
      </c>
      <c r="P331" s="25">
        <f t="shared" si="1809"/>
        <v>0.78945040085839269</v>
      </c>
      <c r="Q331" s="7">
        <f>Q$328*R331</f>
        <v>111.29872000000003</v>
      </c>
      <c r="R331" s="17">
        <v>1.0127272065514106E-2</v>
      </c>
      <c r="S331" s="25">
        <f t="shared" si="1810"/>
        <v>0.88224637259139271</v>
      </c>
      <c r="T331" s="7">
        <f>T$328*U331</f>
        <v>174.16869599999995</v>
      </c>
      <c r="U331" s="17">
        <v>1.0669486400392059E-2</v>
      </c>
      <c r="V331" s="25">
        <f t="shared" si="1811"/>
        <v>0.92948185980043951</v>
      </c>
      <c r="W331" s="7">
        <f>W$328*X331</f>
        <v>267.93559600000003</v>
      </c>
      <c r="X331" s="17">
        <v>1.5916335749079247E-2</v>
      </c>
      <c r="Y331" s="25">
        <f t="shared" si="1812"/>
        <v>1.3865658381380743</v>
      </c>
      <c r="Z331" s="7">
        <f>Z$328*AA331</f>
        <v>116.83300699999999</v>
      </c>
      <c r="AA331" s="17">
        <v>1.1059542502839833E-2</v>
      </c>
      <c r="AB331" s="25">
        <f t="shared" si="1813"/>
        <v>0.96346194636921245</v>
      </c>
      <c r="AC331" s="7">
        <f>AC$328*AD331</f>
        <v>181.591949</v>
      </c>
      <c r="AD331" s="17">
        <v>9.2573383462479612E-3</v>
      </c>
      <c r="AE331" s="25">
        <f t="shared" si="1814"/>
        <v>0.80646131781528863</v>
      </c>
      <c r="AF331" s="7">
        <f>AF$328*AG331</f>
        <v>114.23523900000001</v>
      </c>
      <c r="AG331" s="17">
        <v>1.0273877057289325E-2</v>
      </c>
      <c r="AH331" s="25">
        <f t="shared" si="1815"/>
        <v>0.89501799770038126</v>
      </c>
      <c r="AI331" s="7">
        <f>AI$328*AJ331</f>
        <v>153.05132800000001</v>
      </c>
      <c r="AJ331" s="17">
        <v>1.143966873458405E-2</v>
      </c>
      <c r="AK331" s="25">
        <f t="shared" si="1816"/>
        <v>0.9965769833617677</v>
      </c>
      <c r="AL331" s="7">
        <f>AL$328*AM331</f>
        <v>237.59904700000007</v>
      </c>
      <c r="AM331" s="17">
        <v>1.5064611146335283E-2</v>
      </c>
      <c r="AN331" s="25">
        <f t="shared" si="1817"/>
        <v>1.3123670868498061</v>
      </c>
      <c r="AO331" s="7">
        <f>AO$328*AP331</f>
        <v>221.55972600000001</v>
      </c>
      <c r="AP331" s="17">
        <v>1.6022543100954585E-2</v>
      </c>
      <c r="AQ331" s="25">
        <f t="shared" si="1818"/>
        <v>1.3958181866805441</v>
      </c>
      <c r="AR331" s="7">
        <f>AR$328*AS331</f>
        <v>215.02195700000001</v>
      </c>
      <c r="AS331" s="17">
        <v>1.1683436046511628E-2</v>
      </c>
      <c r="AT331" s="25">
        <f t="shared" si="1819"/>
        <v>1.0178129909769678</v>
      </c>
      <c r="AU331" s="7">
        <f>AU$328*AV331</f>
        <v>180.79397000000003</v>
      </c>
      <c r="AV331" s="17">
        <v>1.2214983447064389E-2</v>
      </c>
      <c r="AW331" s="25">
        <f t="shared" si="1820"/>
        <v>1.0641192186525299</v>
      </c>
      <c r="AX331" s="7">
        <f>AX$328*AY331</f>
        <v>112.36363300000001</v>
      </c>
      <c r="AY331" s="17">
        <v>8.5682196888821113E-3</v>
      </c>
      <c r="AZ331" s="25">
        <f t="shared" si="1821"/>
        <v>0.74642812903423772</v>
      </c>
      <c r="BA331" s="7">
        <f>BA$328*BB331</f>
        <v>203.50088300000002</v>
      </c>
      <c r="BB331" s="17">
        <v>1.2497751212921453E-2</v>
      </c>
      <c r="BC331" s="25">
        <f t="shared" si="1822"/>
        <v>1.0887527857275845</v>
      </c>
      <c r="BD331" s="7">
        <f>BD$328*BE331</f>
        <v>145.854252</v>
      </c>
      <c r="BE331" s="17">
        <v>9.5192698081190442E-3</v>
      </c>
      <c r="BF331" s="25">
        <f t="shared" si="1823"/>
        <v>0.82927971161456615</v>
      </c>
      <c r="BG331" s="7">
        <f>BG$328*BH331</f>
        <v>115.95691599999998</v>
      </c>
      <c r="BH331" s="17">
        <v>9.5745120964412494E-3</v>
      </c>
      <c r="BI331" s="25">
        <f t="shared" si="1824"/>
        <v>0.83409219301830728</v>
      </c>
      <c r="BJ331" s="7">
        <f t="shared" si="1825"/>
        <v>781.516572</v>
      </c>
      <c r="BK331" s="15">
        <f>BJ331/BJ$328</f>
        <v>1.1798791793106571E-2</v>
      </c>
      <c r="BL331" s="25">
        <f t="shared" si="1826"/>
        <v>1.0278623101156843</v>
      </c>
      <c r="BM331" s="7">
        <f t="shared" si="1827"/>
        <v>624.13647600000013</v>
      </c>
      <c r="BN331" s="15">
        <f>BM331/BM$328</f>
        <v>1.0681781208283418E-2</v>
      </c>
      <c r="BO331" s="25">
        <f t="shared" si="1828"/>
        <v>0.93055293299702091</v>
      </c>
      <c r="BP331" s="7">
        <f t="shared" si="1829"/>
        <v>808.51390800000001</v>
      </c>
      <c r="BQ331" s="15">
        <f>BP331/BP$328</f>
        <v>1.3209932325790376E-2</v>
      </c>
      <c r="BR331" s="25">
        <f t="shared" si="1830"/>
        <v>1.1507950809668219</v>
      </c>
      <c r="BS331" s="7">
        <f t="shared" si="1831"/>
        <v>535.28535999999997</v>
      </c>
      <c r="BT331" s="15">
        <f>BS331/BS$328</f>
        <v>9.9775459002031715E-3</v>
      </c>
      <c r="BU331" s="25">
        <f t="shared" si="1832"/>
        <v>0.86920284365555922</v>
      </c>
      <c r="BV331" s="15">
        <f t="shared" ref="BV331:BV501" si="1848">L331</f>
        <v>9.6555794360086763E-3</v>
      </c>
      <c r="BW331" s="15">
        <f t="shared" ref="BW331:BW501" si="1849">O331</f>
        <v>9.0620706869428431E-3</v>
      </c>
      <c r="BX331" s="15">
        <f t="shared" ref="BX331:BX501" si="1850">R331</f>
        <v>1.0127272065514106E-2</v>
      </c>
      <c r="BY331" s="15">
        <f t="shared" ref="BY331:BY501" si="1851">U331</f>
        <v>1.0669486400392059E-2</v>
      </c>
      <c r="BZ331" s="15">
        <f t="shared" ref="BZ331:BZ501" si="1852">X331</f>
        <v>1.5916335749079247E-2</v>
      </c>
      <c r="CA331" s="15">
        <f t="shared" si="1532"/>
        <v>1.1059542502839833E-2</v>
      </c>
      <c r="CB331" s="15">
        <f t="shared" ref="CB331:CB501" si="1853">AD331</f>
        <v>9.2573383462479612E-3</v>
      </c>
      <c r="CC331" s="15">
        <f t="shared" ref="CC331:CC501" si="1854">AG331</f>
        <v>1.0273877057289325E-2</v>
      </c>
      <c r="CD331" s="15">
        <f t="shared" ref="CD331:CD501" si="1855">AJ331</f>
        <v>1.143966873458405E-2</v>
      </c>
      <c r="CE331" s="15">
        <f t="shared" ref="CE331:CE501" si="1856">AM331</f>
        <v>1.5064611146335283E-2</v>
      </c>
      <c r="CF331" s="15">
        <f t="shared" ref="CF331:CF501" si="1857">AP331</f>
        <v>1.6022543100954585E-2</v>
      </c>
      <c r="CG331" s="15">
        <f t="shared" ref="CG331:CG501" si="1858">AS331</f>
        <v>1.1683436046511628E-2</v>
      </c>
      <c r="CH331" s="15">
        <f t="shared" si="1807"/>
        <v>1.2214983447064389E-2</v>
      </c>
      <c r="CI331" s="15">
        <f t="shared" ref="CI331:CI501" si="1859">AY331</f>
        <v>8.5682196888821113E-3</v>
      </c>
      <c r="CJ331" s="15">
        <f t="shared" ref="CJ331:CJ501" si="1860">BB331</f>
        <v>1.2497751212921453E-2</v>
      </c>
      <c r="CK331" s="15">
        <f t="shared" ref="CK331:CK501" si="1861">BE331</f>
        <v>9.5192698081190442E-3</v>
      </c>
      <c r="CL331" s="15">
        <f t="shared" ref="CL331:CL501" si="1862">BH331</f>
        <v>9.5745120964412494E-3</v>
      </c>
      <c r="CM331" s="15"/>
      <c r="CN331" s="15"/>
      <c r="CP331" s="15"/>
      <c r="CQ331" s="15"/>
      <c r="CS331" s="15"/>
      <c r="CT331" s="15"/>
      <c r="CV331" s="15"/>
      <c r="CW331" s="15"/>
      <c r="CY331" s="15"/>
      <c r="CZ331" s="15"/>
      <c r="DB331" s="15"/>
      <c r="DC331" s="15"/>
      <c r="DE331" s="15"/>
      <c r="DF331" s="15"/>
    </row>
    <row r="332" spans="1:110" x14ac:dyDescent="0.3">
      <c r="A332" s="3">
        <v>332</v>
      </c>
      <c r="B332" s="3" t="s">
        <v>150</v>
      </c>
      <c r="C332" s="3" t="s">
        <v>217</v>
      </c>
      <c r="D332" s="39">
        <v>41852</v>
      </c>
      <c r="E332" s="3"/>
      <c r="F332" s="29"/>
      <c r="G332" s="3"/>
      <c r="H332" s="3"/>
      <c r="I332" s="3"/>
      <c r="J332" s="3"/>
      <c r="K332" s="29"/>
      <c r="L332" s="3"/>
      <c r="M332" s="29"/>
      <c r="N332" s="29"/>
      <c r="O332" s="3"/>
      <c r="P332" s="29"/>
      <c r="Q332" s="29"/>
      <c r="R332" s="3"/>
      <c r="S332" s="29"/>
      <c r="T332" s="29"/>
      <c r="U332" s="3"/>
      <c r="V332" s="29"/>
      <c r="W332" s="29"/>
      <c r="X332" s="3"/>
      <c r="Y332" s="29"/>
      <c r="Z332" s="29"/>
      <c r="AA332" s="3"/>
      <c r="AB332" s="29"/>
      <c r="AC332" s="29"/>
      <c r="AD332" s="3"/>
      <c r="AE332" s="29"/>
      <c r="AF332" s="29"/>
      <c r="AG332" s="3"/>
      <c r="AH332" s="29"/>
      <c r="AI332" s="29"/>
      <c r="AJ332" s="3"/>
      <c r="AK332" s="29"/>
      <c r="AL332" s="29"/>
      <c r="AM332" s="3"/>
      <c r="AN332" s="29"/>
      <c r="AO332" s="29"/>
      <c r="AP332" s="3"/>
      <c r="AQ332" s="29"/>
      <c r="AR332" s="29"/>
      <c r="AS332" s="3"/>
      <c r="AT332" s="29"/>
      <c r="AU332" s="29"/>
      <c r="AV332" s="3"/>
      <c r="AW332" s="29"/>
      <c r="AX332" s="29"/>
      <c r="AY332" s="3"/>
      <c r="AZ332" s="29"/>
      <c r="BA332" s="29"/>
      <c r="BB332" s="3"/>
      <c r="BC332" s="29"/>
      <c r="BD332" s="29"/>
      <c r="BE332" s="3"/>
      <c r="BF332" s="29"/>
      <c r="BG332" s="29"/>
      <c r="BH332" s="3"/>
      <c r="BI332" s="29"/>
      <c r="BJ332" s="29"/>
      <c r="BK332" s="29"/>
      <c r="BL332" s="29"/>
      <c r="BM332" s="29"/>
      <c r="BN332" s="29"/>
      <c r="BO332" s="29"/>
      <c r="BP332" s="29"/>
      <c r="BQ332" s="29"/>
      <c r="BR332" s="29"/>
      <c r="BS332" s="29"/>
      <c r="BT332" s="29"/>
      <c r="BU332" s="29"/>
      <c r="BV332" s="15">
        <f t="shared" si="1848"/>
        <v>0</v>
      </c>
      <c r="BW332" s="15">
        <f t="shared" si="1849"/>
        <v>0</v>
      </c>
      <c r="BX332" s="15">
        <f t="shared" si="1850"/>
        <v>0</v>
      </c>
      <c r="BY332" s="15">
        <f t="shared" si="1851"/>
        <v>0</v>
      </c>
      <c r="BZ332" s="15">
        <f t="shared" si="1852"/>
        <v>0</v>
      </c>
      <c r="CA332" s="15">
        <f t="shared" si="1532"/>
        <v>0</v>
      </c>
      <c r="CB332" s="15">
        <f t="shared" si="1853"/>
        <v>0</v>
      </c>
      <c r="CC332" s="15">
        <f t="shared" si="1854"/>
        <v>0</v>
      </c>
      <c r="CD332" s="15">
        <f t="shared" si="1855"/>
        <v>0</v>
      </c>
      <c r="CE332" s="15">
        <f t="shared" si="1856"/>
        <v>0</v>
      </c>
      <c r="CF332" s="15">
        <f t="shared" si="1857"/>
        <v>0</v>
      </c>
      <c r="CG332" s="15">
        <f t="shared" si="1858"/>
        <v>0</v>
      </c>
      <c r="CH332" s="15">
        <f t="shared" si="1807"/>
        <v>0</v>
      </c>
      <c r="CI332" s="15">
        <f t="shared" si="1859"/>
        <v>0</v>
      </c>
      <c r="CJ332" s="15">
        <f t="shared" si="1860"/>
        <v>0</v>
      </c>
      <c r="CK332" s="15">
        <f t="shared" si="1861"/>
        <v>0</v>
      </c>
      <c r="CL332" s="15">
        <f t="shared" si="1862"/>
        <v>0</v>
      </c>
      <c r="CM332" s="15"/>
      <c r="CN332" s="15"/>
      <c r="CP332" s="15"/>
      <c r="CQ332" s="15"/>
      <c r="CS332" s="15"/>
      <c r="CT332" s="15"/>
      <c r="CV332" s="15"/>
      <c r="CW332" s="15"/>
      <c r="CY332" s="15"/>
      <c r="CZ332" s="15"/>
      <c r="DB332" s="15"/>
      <c r="DC332" s="15"/>
      <c r="DE332" s="15"/>
      <c r="DF332" s="15"/>
    </row>
    <row r="333" spans="1:110" x14ac:dyDescent="0.3">
      <c r="A333" s="3">
        <v>333</v>
      </c>
      <c r="B333" s="3" t="s">
        <v>357</v>
      </c>
      <c r="C333" s="3" t="s">
        <v>217</v>
      </c>
      <c r="D333" s="39">
        <v>41852</v>
      </c>
      <c r="E333" s="3"/>
      <c r="F333" s="7">
        <f t="shared" ref="F333:F338" si="1863">F$328*G333</f>
        <v>14826.649970085711</v>
      </c>
      <c r="G333" s="17">
        <v>6.1901252792388603E-2</v>
      </c>
      <c r="H333" s="3"/>
      <c r="I333" s="17">
        <f t="shared" ref="I333:I338" si="1864">LARGE(BV333:CL333,1)</f>
        <v>0.10634047726349299</v>
      </c>
      <c r="J333" s="17">
        <f t="shared" ref="J333:J338" si="1865">SMALL(BV333:CL333,1)</f>
        <v>2.5056476506649539E-2</v>
      </c>
      <c r="K333" s="7">
        <f t="shared" ref="K333:K338" si="1866">K$328*L333</f>
        <v>1106.5751640000976</v>
      </c>
      <c r="L333" s="17">
        <v>9.6015198611722127E-2</v>
      </c>
      <c r="M333" s="25">
        <f t="shared" si="1808"/>
        <v>1.5511026720856316</v>
      </c>
      <c r="N333" s="7">
        <f t="shared" ref="N333:N338" si="1867">N$328*O333</f>
        <v>838.43000896849776</v>
      </c>
      <c r="O333" s="17">
        <v>8.793183104022001E-2</v>
      </c>
      <c r="P333" s="25">
        <f t="shared" si="1809"/>
        <v>1.4205177936403919</v>
      </c>
      <c r="Q333" s="7">
        <f t="shared" ref="Q333:Q338" si="1868">Q$328*R333</f>
        <v>751.69973301731284</v>
      </c>
      <c r="R333" s="17">
        <v>6.8398519837790064E-2</v>
      </c>
      <c r="S333" s="25">
        <f t="shared" si="1810"/>
        <v>1.1049618021010452</v>
      </c>
      <c r="T333" s="7">
        <f t="shared" ref="T333:T338" si="1869">T$328*U333</f>
        <v>677.9680685812649</v>
      </c>
      <c r="U333" s="17">
        <v>4.1531981657759426E-2</v>
      </c>
      <c r="V333" s="25">
        <f t="shared" si="1811"/>
        <v>0.67093927480036741</v>
      </c>
      <c r="W333" s="7">
        <f t="shared" ref="W333:W338" si="1870">W$328*X333</f>
        <v>1576.6202459282754</v>
      </c>
      <c r="X333" s="17">
        <v>9.3656899484868439E-2</v>
      </c>
      <c r="Y333" s="25">
        <f t="shared" si="1812"/>
        <v>1.5130049112089137</v>
      </c>
      <c r="Z333" s="7">
        <f t="shared" ref="Z333:Z338" si="1871">Z$328*AA333</f>
        <v>949.02834901531537</v>
      </c>
      <c r="AA333" s="17">
        <v>8.9836079990090439E-2</v>
      </c>
      <c r="AB333" s="25">
        <f t="shared" si="1813"/>
        <v>1.4512804820185596</v>
      </c>
      <c r="AC333" s="7">
        <f t="shared" ref="AC333:AC338" si="1872">AC$328*AD333</f>
        <v>491.50784315443735</v>
      </c>
      <c r="AD333" s="17">
        <v>2.5056476506649539E-2</v>
      </c>
      <c r="AE333" s="25">
        <f t="shared" si="1814"/>
        <v>0.40478141194794187</v>
      </c>
      <c r="AF333" s="7">
        <f t="shared" ref="AF333:AF338" si="1873">AF$328*AG333</f>
        <v>1182.3997666927787</v>
      </c>
      <c r="AG333" s="17">
        <v>0.10634047726349299</v>
      </c>
      <c r="AH333" s="25">
        <f t="shared" si="1815"/>
        <v>1.7179050902273283</v>
      </c>
      <c r="AI333" s="7">
        <f t="shared" ref="AI333:AI338" si="1874">AI$328*AJ333</f>
        <v>735.56424571251523</v>
      </c>
      <c r="AJ333" s="17">
        <v>5.4979015301032608E-2</v>
      </c>
      <c r="AK333" s="25">
        <f t="shared" si="1816"/>
        <v>0.88817290153120854</v>
      </c>
      <c r="AL333" s="7">
        <f t="shared" ref="AL333:AL338" si="1875">AL$328*AM333</f>
        <v>1238.5525026791986</v>
      </c>
      <c r="AM333" s="17">
        <v>7.8528563446563435E-2</v>
      </c>
      <c r="AN333" s="25">
        <f t="shared" si="1817"/>
        <v>1.2686102446091259</v>
      </c>
      <c r="AO333" s="7">
        <f t="shared" ref="AO333:AO338" si="1876">AO$328*AP333</f>
        <v>884.46674878370084</v>
      </c>
      <c r="AP333" s="17">
        <v>6.3962015387886956E-2</v>
      </c>
      <c r="AQ333" s="25">
        <f t="shared" si="1818"/>
        <v>1.0332911290569509</v>
      </c>
      <c r="AR333" s="7">
        <f t="shared" ref="AR333:AR338" si="1877">AR$328*AS333</f>
        <v>753.07362259317119</v>
      </c>
      <c r="AS333" s="17">
        <v>4.0919018832491369E-2</v>
      </c>
      <c r="AT333" s="25">
        <f t="shared" si="1819"/>
        <v>0.66103700630632123</v>
      </c>
      <c r="AU333" s="7">
        <f t="shared" ref="AU333:AU338" si="1878">AU$328*AV333</f>
        <v>606.31417612622681</v>
      </c>
      <c r="AV333" s="17">
        <v>4.096440619729929E-2</v>
      </c>
      <c r="AW333" s="25">
        <f t="shared" si="1820"/>
        <v>0.66177022837793498</v>
      </c>
      <c r="AX333" s="7">
        <f t="shared" ref="AX333:AX338" si="1879">AX$328*AY333</f>
        <v>700.30862092161306</v>
      </c>
      <c r="AY333" s="17">
        <v>5.3401602937441901E-2</v>
      </c>
      <c r="AZ333" s="25">
        <f t="shared" si="1821"/>
        <v>0.8626901803836865</v>
      </c>
      <c r="BA333" s="7">
        <f t="shared" ref="BA333:BA338" si="1880">BA$328*BB333</f>
        <v>1057.5606640032356</v>
      </c>
      <c r="BB333" s="17">
        <v>6.494876030235433E-2</v>
      </c>
      <c r="BC333" s="25">
        <f t="shared" si="1822"/>
        <v>1.0492317582034536</v>
      </c>
      <c r="BD333" s="7">
        <f t="shared" ref="BD333:BD338" si="1881">BD$328*BE333</f>
        <v>696.3445191841904</v>
      </c>
      <c r="BE333" s="17">
        <v>4.5447364520571097E-2</v>
      </c>
      <c r="BF333" s="25">
        <f t="shared" si="1823"/>
        <v>0.73419135268550362</v>
      </c>
      <c r="BG333" s="7">
        <f t="shared" ref="BG333:BG338" si="1882">BG$328*BH333</f>
        <v>580.23569072388739</v>
      </c>
      <c r="BH333" s="17">
        <v>4.7909808498380599E-2</v>
      </c>
      <c r="BI333" s="25">
        <f t="shared" si="1824"/>
        <v>0.77397154883223307</v>
      </c>
      <c r="BJ333" s="7">
        <f t="shared" ref="BJ333" si="1883">K333+T333+W333+Z333+Q333</f>
        <v>5061.8915605422662</v>
      </c>
      <c r="BK333" s="15">
        <f>BJ333/BJ$328</f>
        <v>7.6420906148259526E-2</v>
      </c>
      <c r="BL333" s="25">
        <f t="shared" ref="BL333" si="1884">BK333/$G333</f>
        <v>1.2345615427941108</v>
      </c>
      <c r="BM333" s="7">
        <f t="shared" ref="BM333" si="1885">BG333+AU333+AR333+AX333</f>
        <v>2639.9321103648981</v>
      </c>
      <c r="BN333" s="15">
        <f>BM333/BM$328</f>
        <v>4.5181107485279787E-2</v>
      </c>
      <c r="BO333" s="25">
        <f t="shared" ref="BO333" si="1886">BN333/$G333</f>
        <v>0.72989003367691563</v>
      </c>
      <c r="BP333" s="7">
        <f t="shared" ref="BP333" si="1887">BA333+AO333+AL333+BD333</f>
        <v>3876.9244346503256</v>
      </c>
      <c r="BQ333" s="15">
        <f>BP333/BP$328</f>
        <v>6.33432633714619E-2</v>
      </c>
      <c r="BR333" s="25">
        <f t="shared" ref="BR333" si="1888">BQ333/$G333</f>
        <v>1.0232953375581859</v>
      </c>
      <c r="BS333" s="7">
        <f t="shared" ref="BS333" si="1889">AI333+AF333+AC333+N333</f>
        <v>3247.9018645282295</v>
      </c>
      <c r="BT333" s="15">
        <f>BS333/BS$328</f>
        <v>6.0539839783187561E-2</v>
      </c>
      <c r="BU333" s="25">
        <f t="shared" ref="BU333" si="1890">BT333/$G333</f>
        <v>0.97800669699259402</v>
      </c>
      <c r="BV333" s="15">
        <f t="shared" si="1848"/>
        <v>9.6015198611722127E-2</v>
      </c>
      <c r="BW333" s="15">
        <f t="shared" si="1849"/>
        <v>8.793183104022001E-2</v>
      </c>
      <c r="BX333" s="15">
        <f t="shared" si="1850"/>
        <v>6.8398519837790064E-2</v>
      </c>
      <c r="BY333" s="15">
        <f t="shared" si="1851"/>
        <v>4.1531981657759426E-2</v>
      </c>
      <c r="BZ333" s="15">
        <f t="shared" si="1852"/>
        <v>9.3656899484868439E-2</v>
      </c>
      <c r="CA333" s="15">
        <f t="shared" si="1532"/>
        <v>8.9836079990090439E-2</v>
      </c>
      <c r="CB333" s="15">
        <f t="shared" si="1853"/>
        <v>2.5056476506649539E-2</v>
      </c>
      <c r="CC333" s="15">
        <f t="shared" si="1854"/>
        <v>0.10634047726349299</v>
      </c>
      <c r="CD333" s="15">
        <f t="shared" si="1855"/>
        <v>5.4979015301032608E-2</v>
      </c>
      <c r="CE333" s="15">
        <f t="shared" si="1856"/>
        <v>7.8528563446563435E-2</v>
      </c>
      <c r="CF333" s="15">
        <f t="shared" si="1857"/>
        <v>6.3962015387886956E-2</v>
      </c>
      <c r="CG333" s="15">
        <f t="shared" si="1858"/>
        <v>4.0919018832491369E-2</v>
      </c>
      <c r="CH333" s="15">
        <f t="shared" si="1807"/>
        <v>4.096440619729929E-2</v>
      </c>
      <c r="CI333" s="15">
        <f t="shared" si="1859"/>
        <v>5.3401602937441901E-2</v>
      </c>
      <c r="CJ333" s="15">
        <f t="shared" si="1860"/>
        <v>6.494876030235433E-2</v>
      </c>
      <c r="CK333" s="15">
        <f t="shared" si="1861"/>
        <v>4.5447364520571097E-2</v>
      </c>
      <c r="CL333" s="15">
        <f t="shared" si="1862"/>
        <v>4.7909808498380599E-2</v>
      </c>
      <c r="CM333" s="15"/>
      <c r="CN333" s="15"/>
      <c r="CP333" s="15"/>
      <c r="CQ333" s="15"/>
      <c r="CS333" s="15"/>
      <c r="CT333" s="15"/>
      <c r="CV333" s="15"/>
      <c r="CW333" s="15"/>
      <c r="CY333" s="15"/>
      <c r="CZ333" s="15"/>
      <c r="DB333" s="15"/>
      <c r="DC333" s="15"/>
      <c r="DE333" s="15"/>
      <c r="DF333" s="15"/>
    </row>
    <row r="334" spans="1:110" x14ac:dyDescent="0.3">
      <c r="A334" s="3">
        <v>334</v>
      </c>
      <c r="B334" s="3" t="s">
        <v>358</v>
      </c>
      <c r="C334" s="3" t="s">
        <v>217</v>
      </c>
      <c r="D334" s="39">
        <v>41852</v>
      </c>
      <c r="E334" s="3"/>
      <c r="F334" s="7">
        <f t="shared" si="1863"/>
        <v>51722.327512270589</v>
      </c>
      <c r="G334" s="17">
        <v>0.21594067957411078</v>
      </c>
      <c r="H334" s="3"/>
      <c r="I334" s="17">
        <f t="shared" si="1864"/>
        <v>0.28772800771527601</v>
      </c>
      <c r="J334" s="17">
        <f t="shared" si="1865"/>
        <v>0.12648357871257782</v>
      </c>
      <c r="K334" s="7">
        <f t="shared" si="1866"/>
        <v>3251.0157755503888</v>
      </c>
      <c r="L334" s="17">
        <v>0.28208379831239816</v>
      </c>
      <c r="M334" s="25">
        <f t="shared" si="1808"/>
        <v>1.3063022625877543</v>
      </c>
      <c r="N334" s="7">
        <f t="shared" si="1867"/>
        <v>2428.3036411083185</v>
      </c>
      <c r="O334" s="17">
        <v>0.25467264196206801</v>
      </c>
      <c r="P334" s="25">
        <f t="shared" si="1809"/>
        <v>1.1793638996799787</v>
      </c>
      <c r="Q334" s="7">
        <f t="shared" si="1868"/>
        <v>2745.3187043929393</v>
      </c>
      <c r="R334" s="17">
        <v>0.24980151996296082</v>
      </c>
      <c r="S334" s="25">
        <f t="shared" si="1810"/>
        <v>1.1568062138900004</v>
      </c>
      <c r="T334" s="7">
        <f t="shared" si="1869"/>
        <v>2774.8929534579856</v>
      </c>
      <c r="U334" s="17">
        <v>0.16998854162325322</v>
      </c>
      <c r="V334" s="25">
        <f t="shared" si="1811"/>
        <v>0.78720017904228734</v>
      </c>
      <c r="W334" s="7">
        <f t="shared" si="1870"/>
        <v>4641.5764444447805</v>
      </c>
      <c r="X334" s="17">
        <v>0.27572629466821791</v>
      </c>
      <c r="Y334" s="25">
        <f t="shared" si="1812"/>
        <v>1.2768612899247116</v>
      </c>
      <c r="Z334" s="7">
        <f t="shared" si="1871"/>
        <v>3018.9916658885995</v>
      </c>
      <c r="AA334" s="17">
        <v>0.28578111187889055</v>
      </c>
      <c r="AB334" s="25">
        <f t="shared" si="1813"/>
        <v>1.323424157238565</v>
      </c>
      <c r="AC334" s="7">
        <f t="shared" si="1872"/>
        <v>2481.1018800259262</v>
      </c>
      <c r="AD334" s="17">
        <v>0.12648357871257782</v>
      </c>
      <c r="AE334" s="25">
        <f t="shared" si="1814"/>
        <v>0.5857329844568202</v>
      </c>
      <c r="AF334" s="7">
        <f t="shared" si="1873"/>
        <v>3199.2477177861538</v>
      </c>
      <c r="AG334" s="17">
        <v>0.28772800771527601</v>
      </c>
      <c r="AH334" s="25">
        <f t="shared" si="1815"/>
        <v>1.3324400399348</v>
      </c>
      <c r="AI334" s="7">
        <f t="shared" si="1874"/>
        <v>2943.496207034746</v>
      </c>
      <c r="AJ334" s="17">
        <v>0.22000868577881352</v>
      </c>
      <c r="AK334" s="25">
        <f t="shared" si="1816"/>
        <v>1.0188385357160397</v>
      </c>
      <c r="AL334" s="7">
        <f t="shared" si="1875"/>
        <v>3867.4538100972131</v>
      </c>
      <c r="AM334" s="17">
        <v>0.24521010715807845</v>
      </c>
      <c r="AN334" s="25">
        <f t="shared" si="1817"/>
        <v>1.1355438338051651</v>
      </c>
      <c r="AO334" s="7">
        <f t="shared" si="1876"/>
        <v>2925.9450748604822</v>
      </c>
      <c r="AP334" s="17">
        <v>0.21159568085482225</v>
      </c>
      <c r="AQ334" s="25">
        <f t="shared" si="1818"/>
        <v>0.97987873925441948</v>
      </c>
      <c r="AR334" s="7">
        <f t="shared" si="1877"/>
        <v>3500.2912595366233</v>
      </c>
      <c r="AS334" s="17">
        <v>0.19019187456730186</v>
      </c>
      <c r="AT334" s="25">
        <f t="shared" si="1819"/>
        <v>0.88075982229197369</v>
      </c>
      <c r="AU334" s="7">
        <f t="shared" si="1878"/>
        <v>2867.1807594002198</v>
      </c>
      <c r="AV334" s="17">
        <v>0.19371534081482467</v>
      </c>
      <c r="AW334" s="25">
        <f t="shared" si="1820"/>
        <v>0.8970766471462438</v>
      </c>
      <c r="AX334" s="7">
        <f t="shared" si="1879"/>
        <v>2678.8395132863293</v>
      </c>
      <c r="AY334" s="17">
        <v>0.20427325860045215</v>
      </c>
      <c r="AZ334" s="25">
        <f t="shared" si="1821"/>
        <v>0.94596932362781427</v>
      </c>
      <c r="BA334" s="7">
        <f t="shared" si="1880"/>
        <v>3563.1425348010321</v>
      </c>
      <c r="BB334" s="17">
        <v>0.21882592487877123</v>
      </c>
      <c r="BC334" s="25">
        <f t="shared" si="1822"/>
        <v>1.0133612865827359</v>
      </c>
      <c r="BD334" s="7">
        <f t="shared" si="1881"/>
        <v>2673.3154383448809</v>
      </c>
      <c r="BE334" s="17">
        <v>0.17447561926281693</v>
      </c>
      <c r="BF334" s="25">
        <f t="shared" si="1823"/>
        <v>0.80797939326173573</v>
      </c>
      <c r="BG334" s="7">
        <f t="shared" si="1882"/>
        <v>2162.2141322539715</v>
      </c>
      <c r="BH334" s="17">
        <v>0.17853308003087867</v>
      </c>
      <c r="BI334" s="25">
        <f t="shared" si="1824"/>
        <v>0.82676909410024413</v>
      </c>
      <c r="BJ334" s="7">
        <f t="shared" ref="BJ334:BJ338" si="1891">K334+T334+W334+Z334+Q334</f>
        <v>16431.795543734694</v>
      </c>
      <c r="BK334" s="15">
        <f t="shared" ref="BK334:BK338" si="1892">BJ334/BJ$328</f>
        <v>0.24807578156822763</v>
      </c>
      <c r="BL334" s="25">
        <f t="shared" ref="BL334:BL338" si="1893">BK334/$G334</f>
        <v>1.1488144895046886</v>
      </c>
      <c r="BM334" s="7">
        <f t="shared" ref="BM334:BM338" si="1894">BG334+AU334+AR334+AX334</f>
        <v>11208.525664477143</v>
      </c>
      <c r="BN334" s="15">
        <f t="shared" ref="BN334:BN338" si="1895">BM334/BM$328</f>
        <v>0.19182826740505124</v>
      </c>
      <c r="BO334" s="25">
        <f t="shared" ref="BO334:BO338" si="1896">BN334/$G334</f>
        <v>0.88833779621044417</v>
      </c>
      <c r="BP334" s="7">
        <f t="shared" ref="BP334:BP338" si="1897">BA334+AO334+AL334+BD334</f>
        <v>13029.856858103609</v>
      </c>
      <c r="BQ334" s="15">
        <f t="shared" ref="BQ334:BQ338" si="1898">BP334/BP$328</f>
        <v>0.21288876493919792</v>
      </c>
      <c r="BR334" s="25">
        <f t="shared" ref="BR334:BR338" si="1899">BQ334/$G334</f>
        <v>0.98586688417887725</v>
      </c>
      <c r="BS334" s="7">
        <f t="shared" ref="BS334:BS338" si="1900">AI334+AF334+AC334+N334</f>
        <v>11052.149445955143</v>
      </c>
      <c r="BT334" s="15">
        <f t="shared" ref="BT334:BT338" si="1901">BS334/BS$328</f>
        <v>0.20600848936522848</v>
      </c>
      <c r="BU334" s="25">
        <f t="shared" ref="BU334:BU338" si="1902">BT334/$G334</f>
        <v>0.95400500624305207</v>
      </c>
      <c r="BV334" s="15">
        <f t="shared" si="1848"/>
        <v>0.28208379831239816</v>
      </c>
      <c r="BW334" s="15">
        <f t="shared" si="1849"/>
        <v>0.25467264196206801</v>
      </c>
      <c r="BX334" s="15">
        <f t="shared" si="1850"/>
        <v>0.24980151996296082</v>
      </c>
      <c r="BY334" s="15">
        <f t="shared" si="1851"/>
        <v>0.16998854162325322</v>
      </c>
      <c r="BZ334" s="15">
        <f t="shared" si="1852"/>
        <v>0.27572629466821791</v>
      </c>
      <c r="CA334" s="15">
        <f t="shared" si="1532"/>
        <v>0.28578111187889055</v>
      </c>
      <c r="CB334" s="15">
        <f t="shared" si="1853"/>
        <v>0.12648357871257782</v>
      </c>
      <c r="CC334" s="15">
        <f t="shared" si="1854"/>
        <v>0.28772800771527601</v>
      </c>
      <c r="CD334" s="15">
        <f t="shared" si="1855"/>
        <v>0.22000868577881352</v>
      </c>
      <c r="CE334" s="15">
        <f t="shared" si="1856"/>
        <v>0.24521010715807845</v>
      </c>
      <c r="CF334" s="15">
        <f t="shared" si="1857"/>
        <v>0.21159568085482225</v>
      </c>
      <c r="CG334" s="15">
        <f t="shared" si="1858"/>
        <v>0.19019187456730186</v>
      </c>
      <c r="CH334" s="15">
        <f t="shared" si="1807"/>
        <v>0.19371534081482467</v>
      </c>
      <c r="CI334" s="15">
        <f t="shared" si="1859"/>
        <v>0.20427325860045215</v>
      </c>
      <c r="CJ334" s="15">
        <f t="shared" si="1860"/>
        <v>0.21882592487877123</v>
      </c>
      <c r="CK334" s="15">
        <f t="shared" si="1861"/>
        <v>0.17447561926281693</v>
      </c>
      <c r="CL334" s="15">
        <f t="shared" si="1862"/>
        <v>0.17853308003087867</v>
      </c>
      <c r="CM334" s="15"/>
      <c r="CN334" s="15"/>
      <c r="CP334" s="15"/>
      <c r="CQ334" s="15"/>
      <c r="CS334" s="15"/>
      <c r="CT334" s="15"/>
      <c r="CV334" s="15"/>
      <c r="CW334" s="15"/>
      <c r="CY334" s="15"/>
      <c r="CZ334" s="15"/>
      <c r="DB334" s="15"/>
      <c r="DC334" s="15"/>
      <c r="DE334" s="15"/>
      <c r="DF334" s="15"/>
    </row>
    <row r="335" spans="1:110" x14ac:dyDescent="0.3">
      <c r="A335" s="3">
        <v>335</v>
      </c>
      <c r="B335" s="3" t="s">
        <v>359</v>
      </c>
      <c r="C335" s="3" t="s">
        <v>217</v>
      </c>
      <c r="D335" s="39">
        <v>41852</v>
      </c>
      <c r="E335" s="3"/>
      <c r="F335" s="7">
        <f t="shared" si="1863"/>
        <v>74262.07362963022</v>
      </c>
      <c r="G335" s="17">
        <v>0.31004410314598813</v>
      </c>
      <c r="H335" s="3"/>
      <c r="I335" s="17">
        <f t="shared" si="1864"/>
        <v>0.38925028306332038</v>
      </c>
      <c r="J335" s="17">
        <f t="shared" si="1865"/>
        <v>0.24331763349335894</v>
      </c>
      <c r="K335" s="7">
        <f t="shared" si="1866"/>
        <v>3194.7437297705642</v>
      </c>
      <c r="L335" s="17">
        <v>0.27720119130330273</v>
      </c>
      <c r="M335" s="25">
        <f t="shared" si="1808"/>
        <v>0.89407019353236694</v>
      </c>
      <c r="N335" s="7">
        <f t="shared" si="1867"/>
        <v>2459.8797976738397</v>
      </c>
      <c r="O335" s="17">
        <v>0.25798424726521652</v>
      </c>
      <c r="P335" s="25">
        <f t="shared" si="1809"/>
        <v>0.83208886944623306</v>
      </c>
      <c r="Q335" s="7">
        <f t="shared" si="1868"/>
        <v>3118.275099223199</v>
      </c>
      <c r="R335" s="17">
        <v>0.28373749765452222</v>
      </c>
      <c r="S335" s="25">
        <f t="shared" si="1810"/>
        <v>0.91515205345131456</v>
      </c>
      <c r="T335" s="7">
        <f t="shared" si="1869"/>
        <v>3971.9170491455916</v>
      </c>
      <c r="U335" s="17">
        <v>0.24331763349335894</v>
      </c>
      <c r="V335" s="25">
        <f t="shared" si="1811"/>
        <v>0.78478394210513269</v>
      </c>
      <c r="W335" s="7">
        <f t="shared" si="1870"/>
        <v>5005.7640035477489</v>
      </c>
      <c r="X335" s="17">
        <v>0.29736034237541575</v>
      </c>
      <c r="Y335" s="25">
        <f t="shared" si="1812"/>
        <v>0.95909046280231924</v>
      </c>
      <c r="Z335" s="7">
        <f t="shared" si="1871"/>
        <v>3117.9490531946008</v>
      </c>
      <c r="AA335" s="17">
        <v>0.29514852832209398</v>
      </c>
      <c r="AB335" s="25">
        <f t="shared" si="1813"/>
        <v>0.95195659368215635</v>
      </c>
      <c r="AC335" s="7">
        <f t="shared" si="1872"/>
        <v>5618.4930366416384</v>
      </c>
      <c r="AD335" s="17">
        <v>0.28642399248784861</v>
      </c>
      <c r="AE335" s="25">
        <f t="shared" si="1814"/>
        <v>0.92381693307994417</v>
      </c>
      <c r="AF335" s="7">
        <f t="shared" si="1873"/>
        <v>2958.5809307353757</v>
      </c>
      <c r="AG335" s="17">
        <v>0.26608336457733389</v>
      </c>
      <c r="AH335" s="25">
        <f t="shared" si="1815"/>
        <v>0.85821133792712456</v>
      </c>
      <c r="AI335" s="7">
        <f t="shared" si="1874"/>
        <v>5011.3966262848826</v>
      </c>
      <c r="AJ335" s="17">
        <v>0.37457183842476138</v>
      </c>
      <c r="AK335" s="25">
        <f t="shared" si="1816"/>
        <v>1.2081243752873105</v>
      </c>
      <c r="AL335" s="7">
        <f t="shared" si="1875"/>
        <v>6038.1106913918411</v>
      </c>
      <c r="AM335" s="17">
        <v>0.38283735045598788</v>
      </c>
      <c r="AN335" s="25">
        <f t="shared" si="1817"/>
        <v>1.2347835245739995</v>
      </c>
      <c r="AO335" s="7">
        <f t="shared" si="1876"/>
        <v>5382.5529141995939</v>
      </c>
      <c r="AP335" s="17">
        <v>0.38925028306332038</v>
      </c>
      <c r="AQ335" s="25">
        <f t="shared" si="1818"/>
        <v>1.2554674612857806</v>
      </c>
      <c r="AR335" s="7">
        <f t="shared" si="1877"/>
        <v>6933.6958990630965</v>
      </c>
      <c r="AS335" s="17">
        <v>0.376749396819338</v>
      </c>
      <c r="AT335" s="25">
        <f t="shared" si="1819"/>
        <v>1.2151477580011927</v>
      </c>
      <c r="AU335" s="7">
        <f t="shared" si="1878"/>
        <v>4895.1762380172058</v>
      </c>
      <c r="AV335" s="17">
        <v>0.33073280440627023</v>
      </c>
      <c r="AW335" s="25">
        <f t="shared" si="1820"/>
        <v>1.0667282526916519</v>
      </c>
      <c r="AX335" s="7">
        <f t="shared" si="1879"/>
        <v>3582.4084013941861</v>
      </c>
      <c r="AY335" s="17">
        <v>0.27317434813132424</v>
      </c>
      <c r="AZ335" s="25">
        <f t="shared" si="1821"/>
        <v>0.88108222462369068</v>
      </c>
      <c r="BA335" s="7">
        <f t="shared" si="1880"/>
        <v>6260.6418597099046</v>
      </c>
      <c r="BB335" s="17">
        <v>0.38448945892709602</v>
      </c>
      <c r="BC335" s="25">
        <f t="shared" si="1822"/>
        <v>1.2401121486450408</v>
      </c>
      <c r="BD335" s="7">
        <f t="shared" si="1881"/>
        <v>3763.9728729010722</v>
      </c>
      <c r="BE335" s="17">
        <v>0.24565806506337765</v>
      </c>
      <c r="BF335" s="25">
        <f t="shared" si="1823"/>
        <v>0.79233264742244258</v>
      </c>
      <c r="BG335" s="7">
        <f t="shared" si="1882"/>
        <v>2948.5154267358926</v>
      </c>
      <c r="BH335" s="17">
        <v>0.24345763576384219</v>
      </c>
      <c r="BI335" s="25">
        <f t="shared" si="1824"/>
        <v>0.78523549809043502</v>
      </c>
      <c r="BJ335" s="7">
        <f t="shared" si="1891"/>
        <v>18408.648934881705</v>
      </c>
      <c r="BK335" s="15">
        <f t="shared" si="1892"/>
        <v>0.2779209344457283</v>
      </c>
      <c r="BL335" s="25">
        <f t="shared" si="1893"/>
        <v>0.89639161534017553</v>
      </c>
      <c r="BM335" s="7">
        <f t="shared" si="1894"/>
        <v>18359.795965210382</v>
      </c>
      <c r="BN335" s="15">
        <f t="shared" si="1895"/>
        <v>0.31421865420520934</v>
      </c>
      <c r="BO335" s="25">
        <f t="shared" si="1896"/>
        <v>1.0134643781864014</v>
      </c>
      <c r="BP335" s="7">
        <f t="shared" si="1897"/>
        <v>21445.27833820241</v>
      </c>
      <c r="BQ335" s="15">
        <f t="shared" si="1898"/>
        <v>0.35038441856388219</v>
      </c>
      <c r="BR335" s="25">
        <f t="shared" si="1899"/>
        <v>1.1301115389990157</v>
      </c>
      <c r="BS335" s="7">
        <f t="shared" si="1900"/>
        <v>16048.350391335734</v>
      </c>
      <c r="BT335" s="15">
        <f t="shared" si="1901"/>
        <v>0.29913605829252615</v>
      </c>
      <c r="BU335" s="25">
        <f t="shared" si="1902"/>
        <v>0.96481776385108098</v>
      </c>
      <c r="BV335" s="15">
        <f t="shared" si="1848"/>
        <v>0.27720119130330273</v>
      </c>
      <c r="BW335" s="15">
        <f t="shared" si="1849"/>
        <v>0.25798424726521652</v>
      </c>
      <c r="BX335" s="15">
        <f t="shared" si="1850"/>
        <v>0.28373749765452222</v>
      </c>
      <c r="BY335" s="15">
        <f t="shared" si="1851"/>
        <v>0.24331763349335894</v>
      </c>
      <c r="BZ335" s="15">
        <f t="shared" si="1852"/>
        <v>0.29736034237541575</v>
      </c>
      <c r="CA335" s="15">
        <f t="shared" si="1532"/>
        <v>0.29514852832209398</v>
      </c>
      <c r="CB335" s="15">
        <f t="shared" si="1853"/>
        <v>0.28642399248784861</v>
      </c>
      <c r="CC335" s="15">
        <f t="shared" si="1854"/>
        <v>0.26608336457733389</v>
      </c>
      <c r="CD335" s="15">
        <f t="shared" si="1855"/>
        <v>0.37457183842476138</v>
      </c>
      <c r="CE335" s="15">
        <f t="shared" si="1856"/>
        <v>0.38283735045598788</v>
      </c>
      <c r="CF335" s="15">
        <f t="shared" si="1857"/>
        <v>0.38925028306332038</v>
      </c>
      <c r="CG335" s="15">
        <f t="shared" si="1858"/>
        <v>0.376749396819338</v>
      </c>
      <c r="CH335" s="15">
        <f t="shared" si="1807"/>
        <v>0.33073280440627023</v>
      </c>
      <c r="CI335" s="15">
        <f t="shared" si="1859"/>
        <v>0.27317434813132424</v>
      </c>
      <c r="CJ335" s="15">
        <f t="shared" si="1860"/>
        <v>0.38448945892709602</v>
      </c>
      <c r="CK335" s="15">
        <f t="shared" si="1861"/>
        <v>0.24565806506337765</v>
      </c>
      <c r="CL335" s="15">
        <f t="shared" si="1862"/>
        <v>0.24345763576384219</v>
      </c>
      <c r="CM335" s="15"/>
      <c r="CN335" s="15"/>
      <c r="CP335" s="15"/>
      <c r="CQ335" s="15"/>
      <c r="CS335" s="15"/>
      <c r="CT335" s="15"/>
      <c r="CV335" s="15"/>
      <c r="CW335" s="15"/>
      <c r="CY335" s="15"/>
      <c r="CZ335" s="15"/>
      <c r="DB335" s="15"/>
      <c r="DC335" s="15"/>
      <c r="DE335" s="15"/>
      <c r="DF335" s="15"/>
    </row>
    <row r="336" spans="1:110" x14ac:dyDescent="0.3">
      <c r="A336" s="3">
        <v>336</v>
      </c>
      <c r="B336" s="3" t="s">
        <v>360</v>
      </c>
      <c r="C336" s="3" t="s">
        <v>217</v>
      </c>
      <c r="D336" s="39">
        <v>41852</v>
      </c>
      <c r="E336" s="3"/>
      <c r="F336" s="7">
        <f t="shared" si="1863"/>
        <v>31024.054051446623</v>
      </c>
      <c r="G336" s="17">
        <v>0.12952540299784412</v>
      </c>
      <c r="H336" s="3"/>
      <c r="I336" s="17">
        <f t="shared" si="1864"/>
        <v>0.18060667730709223</v>
      </c>
      <c r="J336" s="17">
        <f t="shared" si="1865"/>
        <v>9.0833383748424285E-2</v>
      </c>
      <c r="K336" s="7">
        <f t="shared" si="1866"/>
        <v>1656.872765874012</v>
      </c>
      <c r="L336" s="17">
        <v>0.1437633636333199</v>
      </c>
      <c r="M336" s="25">
        <f t="shared" si="1808"/>
        <v>1.1099240790295997</v>
      </c>
      <c r="N336" s="7">
        <f t="shared" si="1867"/>
        <v>1387.0632513489409</v>
      </c>
      <c r="O336" s="17">
        <v>0.14547071330350717</v>
      </c>
      <c r="P336" s="25">
        <f t="shared" si="1809"/>
        <v>1.1231056606396232</v>
      </c>
      <c r="Q336" s="7">
        <f t="shared" si="1868"/>
        <v>1801.9637227517117</v>
      </c>
      <c r="R336" s="17">
        <v>0.16396394201562436</v>
      </c>
      <c r="S336" s="25">
        <f t="shared" si="1810"/>
        <v>1.2658825081467104</v>
      </c>
      <c r="T336" s="7">
        <f t="shared" si="1869"/>
        <v>2546.6885019492188</v>
      </c>
      <c r="U336" s="17">
        <v>0.1560088521164677</v>
      </c>
      <c r="V336" s="25">
        <f t="shared" si="1811"/>
        <v>1.2044652902493913</v>
      </c>
      <c r="W336" s="7">
        <f t="shared" si="1870"/>
        <v>2026.7312417088738</v>
      </c>
      <c r="X336" s="17">
        <v>0.12039510762200747</v>
      </c>
      <c r="Y336" s="25">
        <f t="shared" si="1812"/>
        <v>0.92950961614851246</v>
      </c>
      <c r="Z336" s="7">
        <f t="shared" si="1871"/>
        <v>1321.3262434800718</v>
      </c>
      <c r="AA336" s="17">
        <v>0.12507821312760997</v>
      </c>
      <c r="AB336" s="25">
        <f t="shared" si="1813"/>
        <v>0.96566550060988288</v>
      </c>
      <c r="AC336" s="7">
        <f t="shared" si="1872"/>
        <v>2805.1907418017522</v>
      </c>
      <c r="AD336" s="17">
        <v>0.1430052376530257</v>
      </c>
      <c r="AE336" s="25">
        <f t="shared" si="1814"/>
        <v>1.1040709725134454</v>
      </c>
      <c r="AF336" s="7">
        <f t="shared" si="1873"/>
        <v>1359.8112222916238</v>
      </c>
      <c r="AG336" s="17">
        <v>0.1222961797186459</v>
      </c>
      <c r="AH336" s="25">
        <f t="shared" si="1815"/>
        <v>0.94418683044500118</v>
      </c>
      <c r="AI336" s="7">
        <f t="shared" si="1874"/>
        <v>1367.9728646725987</v>
      </c>
      <c r="AJ336" s="17">
        <v>0.1022477662510351</v>
      </c>
      <c r="AK336" s="25">
        <f t="shared" si="1816"/>
        <v>0.78940318952520039</v>
      </c>
      <c r="AL336" s="7">
        <f t="shared" si="1875"/>
        <v>1432.6241284801479</v>
      </c>
      <c r="AM336" s="17">
        <v>9.0833383748424285E-2</v>
      </c>
      <c r="AN336" s="25">
        <f t="shared" si="1817"/>
        <v>0.70127852642107702</v>
      </c>
      <c r="AO336" s="7">
        <f t="shared" si="1876"/>
        <v>1314.153803099621</v>
      </c>
      <c r="AP336" s="17">
        <v>9.5035710377467525E-2</v>
      </c>
      <c r="AQ336" s="25">
        <f t="shared" si="1818"/>
        <v>0.73372256080955289</v>
      </c>
      <c r="AR336" s="7">
        <f t="shared" si="1877"/>
        <v>1944.6158675289712</v>
      </c>
      <c r="AS336" s="17">
        <v>0.10566267482769894</v>
      </c>
      <c r="AT336" s="25">
        <f t="shared" si="1819"/>
        <v>0.81576796815260733</v>
      </c>
      <c r="AU336" s="7">
        <f t="shared" si="1878"/>
        <v>1910.3527356526263</v>
      </c>
      <c r="AV336" s="17">
        <v>0.12906916665445756</v>
      </c>
      <c r="AW336" s="25">
        <f t="shared" si="1820"/>
        <v>0.99647763038888859</v>
      </c>
      <c r="AX336" s="7">
        <f t="shared" si="1879"/>
        <v>1913.1846886890885</v>
      </c>
      <c r="AY336" s="17">
        <v>0.14588872111400705</v>
      </c>
      <c r="AZ336" s="25">
        <f t="shared" si="1821"/>
        <v>1.1263328871204923</v>
      </c>
      <c r="BA336" s="7">
        <f t="shared" si="1880"/>
        <v>1505.6805688817365</v>
      </c>
      <c r="BB336" s="17">
        <v>9.2469481599320544E-2</v>
      </c>
      <c r="BC336" s="25">
        <f t="shared" si="1822"/>
        <v>0.71391000884096567</v>
      </c>
      <c r="BD336" s="7">
        <f t="shared" si="1881"/>
        <v>2767.2555096992673</v>
      </c>
      <c r="BE336" s="17">
        <v>0.18060667730709223</v>
      </c>
      <c r="BF336" s="25">
        <f t="shared" si="1823"/>
        <v>1.394372633684053</v>
      </c>
      <c r="BG336" s="7">
        <f t="shared" si="1882"/>
        <v>1962.5661935363685</v>
      </c>
      <c r="BH336" s="17">
        <v>0.16204823660609102</v>
      </c>
      <c r="BI336" s="25">
        <f t="shared" si="1824"/>
        <v>1.2510923174567403</v>
      </c>
      <c r="BJ336" s="7">
        <f t="shared" si="1891"/>
        <v>9353.5824757638875</v>
      </c>
      <c r="BK336" s="15">
        <f t="shared" si="1892"/>
        <v>0.14121386046716922</v>
      </c>
      <c r="BL336" s="25">
        <f t="shared" si="1893"/>
        <v>1.0902406570355905</v>
      </c>
      <c r="BM336" s="7">
        <f t="shared" si="1894"/>
        <v>7730.7194854070549</v>
      </c>
      <c r="BN336" s="15">
        <f t="shared" si="1895"/>
        <v>0.13230736754076766</v>
      </c>
      <c r="BO336" s="25">
        <f t="shared" si="1896"/>
        <v>1.0214781384850804</v>
      </c>
      <c r="BP336" s="7">
        <f t="shared" si="1897"/>
        <v>7019.7140101607729</v>
      </c>
      <c r="BQ336" s="15">
        <f t="shared" si="1898"/>
        <v>0.11469183906806263</v>
      </c>
      <c r="BR336" s="25">
        <f t="shared" si="1899"/>
        <v>0.8854775697549585</v>
      </c>
      <c r="BS336" s="7">
        <f t="shared" si="1900"/>
        <v>6920.0380801149158</v>
      </c>
      <c r="BT336" s="15">
        <f t="shared" si="1901"/>
        <v>0.12898727059432452</v>
      </c>
      <c r="BU336" s="25">
        <f t="shared" si="1902"/>
        <v>0.99584535240914429</v>
      </c>
      <c r="BV336" s="15">
        <f t="shared" si="1848"/>
        <v>0.1437633636333199</v>
      </c>
      <c r="BW336" s="15">
        <f t="shared" si="1849"/>
        <v>0.14547071330350717</v>
      </c>
      <c r="BX336" s="15">
        <f t="shared" si="1850"/>
        <v>0.16396394201562436</v>
      </c>
      <c r="BY336" s="15">
        <f t="shared" si="1851"/>
        <v>0.1560088521164677</v>
      </c>
      <c r="BZ336" s="15">
        <f t="shared" si="1852"/>
        <v>0.12039510762200747</v>
      </c>
      <c r="CA336" s="15">
        <f t="shared" si="1532"/>
        <v>0.12507821312760997</v>
      </c>
      <c r="CB336" s="15">
        <f t="shared" si="1853"/>
        <v>0.1430052376530257</v>
      </c>
      <c r="CC336" s="15">
        <f t="shared" si="1854"/>
        <v>0.1222961797186459</v>
      </c>
      <c r="CD336" s="15">
        <f t="shared" si="1855"/>
        <v>0.1022477662510351</v>
      </c>
      <c r="CE336" s="15">
        <f t="shared" si="1856"/>
        <v>9.0833383748424285E-2</v>
      </c>
      <c r="CF336" s="15">
        <f t="shared" si="1857"/>
        <v>9.5035710377467525E-2</v>
      </c>
      <c r="CG336" s="15">
        <f t="shared" si="1858"/>
        <v>0.10566267482769894</v>
      </c>
      <c r="CH336" s="15">
        <f t="shared" si="1807"/>
        <v>0.12906916665445756</v>
      </c>
      <c r="CI336" s="15">
        <f t="shared" si="1859"/>
        <v>0.14588872111400705</v>
      </c>
      <c r="CJ336" s="15">
        <f t="shared" si="1860"/>
        <v>9.2469481599320544E-2</v>
      </c>
      <c r="CK336" s="15">
        <f t="shared" si="1861"/>
        <v>0.18060667730709223</v>
      </c>
      <c r="CL336" s="15">
        <f t="shared" si="1862"/>
        <v>0.16204823660609102</v>
      </c>
      <c r="CM336" s="15"/>
      <c r="CN336" s="15"/>
      <c r="CP336" s="15"/>
      <c r="CQ336" s="15"/>
      <c r="CS336" s="15"/>
      <c r="CT336" s="15"/>
      <c r="CV336" s="15"/>
      <c r="CW336" s="15"/>
      <c r="CY336" s="15"/>
      <c r="CZ336" s="15"/>
      <c r="DB336" s="15"/>
      <c r="DC336" s="15"/>
      <c r="DE336" s="15"/>
      <c r="DF336" s="15"/>
    </row>
    <row r="337" spans="1:110" x14ac:dyDescent="0.3">
      <c r="A337" s="3">
        <v>337</v>
      </c>
      <c r="B337" s="3" t="s">
        <v>361</v>
      </c>
      <c r="C337" s="3" t="s">
        <v>217</v>
      </c>
      <c r="D337" s="39">
        <v>41852</v>
      </c>
      <c r="E337" s="3"/>
      <c r="F337" s="7">
        <f t="shared" si="1863"/>
        <v>25547.754945615503</v>
      </c>
      <c r="G337" s="17">
        <v>0.10666185823211953</v>
      </c>
      <c r="H337" s="3"/>
      <c r="I337" s="17">
        <f t="shared" si="1864"/>
        <v>0.15099830839897124</v>
      </c>
      <c r="J337" s="17">
        <f t="shared" si="1865"/>
        <v>7.6200297162878794E-2</v>
      </c>
      <c r="K337" s="7">
        <f t="shared" si="1866"/>
        <v>969.97680604790696</v>
      </c>
      <c r="L337" s="17">
        <v>8.4162846511748976E-2</v>
      </c>
      <c r="M337" s="25">
        <f t="shared" si="1808"/>
        <v>0.78906225624339132</v>
      </c>
      <c r="N337" s="7">
        <f t="shared" si="1867"/>
        <v>927.91251277566607</v>
      </c>
      <c r="O337" s="17">
        <v>9.7316466992728487E-2</v>
      </c>
      <c r="P337" s="25">
        <f t="shared" si="1809"/>
        <v>0.91238300743782819</v>
      </c>
      <c r="Q337" s="7">
        <f t="shared" si="1868"/>
        <v>1113.1409367205656</v>
      </c>
      <c r="R337" s="17">
        <v>0.10128670943772208</v>
      </c>
      <c r="S337" s="25">
        <f t="shared" si="1810"/>
        <v>0.9496057083245264</v>
      </c>
      <c r="T337" s="7">
        <f t="shared" si="1869"/>
        <v>2265.0480857250818</v>
      </c>
      <c r="U337" s="17">
        <v>0.13875570238453086</v>
      </c>
      <c r="V337" s="25">
        <f t="shared" si="1811"/>
        <v>1.3008933529225424</v>
      </c>
      <c r="W337" s="7">
        <f t="shared" si="1870"/>
        <v>1358.7009088148045</v>
      </c>
      <c r="X337" s="17">
        <v>8.0711708970821222E-2</v>
      </c>
      <c r="Y337" s="25">
        <f t="shared" si="1812"/>
        <v>0.75670638322440331</v>
      </c>
      <c r="Z337" s="7">
        <f t="shared" si="1871"/>
        <v>813.83799304583181</v>
      </c>
      <c r="AA337" s="17">
        <v>7.7038810398128724E-2</v>
      </c>
      <c r="AB337" s="25">
        <f t="shared" si="1813"/>
        <v>0.72227140680856527</v>
      </c>
      <c r="AC337" s="7">
        <f t="shared" si="1872"/>
        <v>2961.9828175542198</v>
      </c>
      <c r="AD337" s="17">
        <v>0.15099830839897124</v>
      </c>
      <c r="AE337" s="25">
        <f t="shared" si="1814"/>
        <v>1.4156729584662391</v>
      </c>
      <c r="AF337" s="7">
        <f t="shared" si="1873"/>
        <v>890.18745018621007</v>
      </c>
      <c r="AG337" s="17">
        <v>8.0060027896952074E-2</v>
      </c>
      <c r="AH337" s="25">
        <f t="shared" si="1815"/>
        <v>0.75059659773340859</v>
      </c>
      <c r="AI337" s="7">
        <f t="shared" si="1874"/>
        <v>1279.1218060133981</v>
      </c>
      <c r="AJ337" s="17">
        <v>9.5606682563225812E-2</v>
      </c>
      <c r="AK337" s="25">
        <f t="shared" si="1816"/>
        <v>0.89635305579586622</v>
      </c>
      <c r="AL337" s="7">
        <f t="shared" si="1875"/>
        <v>1201.8310868529243</v>
      </c>
      <c r="AM337" s="17">
        <v>7.6200297162878794E-2</v>
      </c>
      <c r="AN337" s="25">
        <f t="shared" si="1817"/>
        <v>0.71440999084274603</v>
      </c>
      <c r="AO337" s="7">
        <f t="shared" si="1876"/>
        <v>1277.4271428371392</v>
      </c>
      <c r="AP337" s="17">
        <v>9.2379747095540879E-2</v>
      </c>
      <c r="AQ337" s="25">
        <f t="shared" si="1818"/>
        <v>0.86609917196925579</v>
      </c>
      <c r="AR337" s="7">
        <f t="shared" si="1877"/>
        <v>2028.3055473238426</v>
      </c>
      <c r="AS337" s="17">
        <v>0.11021003843315814</v>
      </c>
      <c r="AT337" s="25">
        <f t="shared" si="1819"/>
        <v>1.0332656889711878</v>
      </c>
      <c r="AU337" s="7">
        <f t="shared" si="1878"/>
        <v>1728.7271795322613</v>
      </c>
      <c r="AV337" s="17">
        <v>0.11679799875226413</v>
      </c>
      <c r="AW337" s="25">
        <f t="shared" si="1820"/>
        <v>1.095030601267851</v>
      </c>
      <c r="AX337" s="7">
        <f t="shared" si="1879"/>
        <v>1545.920385837717</v>
      </c>
      <c r="AY337" s="17">
        <v>0.11788320770456893</v>
      </c>
      <c r="AZ337" s="25">
        <f t="shared" si="1821"/>
        <v>1.1052048938433952</v>
      </c>
      <c r="BA337" s="7">
        <f t="shared" si="1880"/>
        <v>1410.9347736851864</v>
      </c>
      <c r="BB337" s="17">
        <v>8.6650787550524258E-2</v>
      </c>
      <c r="BC337" s="25">
        <f t="shared" si="1822"/>
        <v>0.81238775497379012</v>
      </c>
      <c r="BD337" s="7">
        <f t="shared" si="1881"/>
        <v>2131.7577243589103</v>
      </c>
      <c r="BE337" s="17">
        <v>0.13913051327234763</v>
      </c>
      <c r="BF337" s="25">
        <f t="shared" si="1823"/>
        <v>1.3044073634041629</v>
      </c>
      <c r="BG337" s="7">
        <f t="shared" si="1882"/>
        <v>1642.9417883038354</v>
      </c>
      <c r="BH337" s="17">
        <v>0.13565698854791805</v>
      </c>
      <c r="BI337" s="25">
        <f t="shared" si="1824"/>
        <v>1.2718416010782296</v>
      </c>
      <c r="BJ337" s="7">
        <f t="shared" si="1891"/>
        <v>6520.7047303541895</v>
      </c>
      <c r="BK337" s="15">
        <f t="shared" si="1892"/>
        <v>9.8445049298038698E-2</v>
      </c>
      <c r="BL337" s="25">
        <f t="shared" si="1893"/>
        <v>0.9229639435289112</v>
      </c>
      <c r="BM337" s="7">
        <f t="shared" si="1894"/>
        <v>6945.8949009976559</v>
      </c>
      <c r="BN337" s="15">
        <f t="shared" si="1895"/>
        <v>0.11887549034738415</v>
      </c>
      <c r="BO337" s="25">
        <f t="shared" si="1896"/>
        <v>1.1145079629935293</v>
      </c>
      <c r="BP337" s="7">
        <f t="shared" si="1897"/>
        <v>6021.95072773416</v>
      </c>
      <c r="BQ337" s="15">
        <f t="shared" si="1898"/>
        <v>9.8389849321692022E-2</v>
      </c>
      <c r="BR337" s="25">
        <f t="shared" si="1899"/>
        <v>0.92244642042119862</v>
      </c>
      <c r="BS337" s="7">
        <f t="shared" si="1900"/>
        <v>6059.204586529494</v>
      </c>
      <c r="BT337" s="15">
        <f t="shared" si="1901"/>
        <v>0.11294161282651111</v>
      </c>
      <c r="BU337" s="25">
        <f t="shared" si="1902"/>
        <v>1.0588753533688253</v>
      </c>
      <c r="BV337" s="15">
        <f t="shared" si="1848"/>
        <v>8.4162846511748976E-2</v>
      </c>
      <c r="BW337" s="15">
        <f t="shared" si="1849"/>
        <v>9.7316466992728487E-2</v>
      </c>
      <c r="BX337" s="15">
        <f t="shared" si="1850"/>
        <v>0.10128670943772208</v>
      </c>
      <c r="BY337" s="15">
        <f t="shared" si="1851"/>
        <v>0.13875570238453086</v>
      </c>
      <c r="BZ337" s="15">
        <f t="shared" si="1852"/>
        <v>8.0711708970821222E-2</v>
      </c>
      <c r="CA337" s="15">
        <f t="shared" si="1532"/>
        <v>7.7038810398128724E-2</v>
      </c>
      <c r="CB337" s="15">
        <f t="shared" si="1853"/>
        <v>0.15099830839897124</v>
      </c>
      <c r="CC337" s="15">
        <f t="shared" si="1854"/>
        <v>8.0060027896952074E-2</v>
      </c>
      <c r="CD337" s="15">
        <f t="shared" si="1855"/>
        <v>9.5606682563225812E-2</v>
      </c>
      <c r="CE337" s="15">
        <f t="shared" si="1856"/>
        <v>7.6200297162878794E-2</v>
      </c>
      <c r="CF337" s="15">
        <f t="shared" si="1857"/>
        <v>9.2379747095540879E-2</v>
      </c>
      <c r="CG337" s="15">
        <f t="shared" si="1858"/>
        <v>0.11021003843315814</v>
      </c>
      <c r="CH337" s="15">
        <f t="shared" si="1807"/>
        <v>0.11679799875226413</v>
      </c>
      <c r="CI337" s="15">
        <f t="shared" si="1859"/>
        <v>0.11788320770456893</v>
      </c>
      <c r="CJ337" s="15">
        <f t="shared" si="1860"/>
        <v>8.6650787550524258E-2</v>
      </c>
      <c r="CK337" s="15">
        <f t="shared" si="1861"/>
        <v>0.13913051327234763</v>
      </c>
      <c r="CL337" s="15">
        <f t="shared" si="1862"/>
        <v>0.13565698854791805</v>
      </c>
      <c r="CM337" s="15"/>
      <c r="CN337" s="15"/>
      <c r="CP337" s="15"/>
      <c r="CQ337" s="15"/>
      <c r="CS337" s="15"/>
      <c r="CT337" s="15"/>
      <c r="CV337" s="15"/>
      <c r="CW337" s="15"/>
      <c r="CY337" s="15"/>
      <c r="CZ337" s="15"/>
      <c r="DB337" s="15"/>
      <c r="DC337" s="15"/>
      <c r="DE337" s="15"/>
      <c r="DF337" s="15"/>
    </row>
    <row r="338" spans="1:110" x14ac:dyDescent="0.3">
      <c r="A338" s="3">
        <v>338</v>
      </c>
      <c r="B338" s="3" t="s">
        <v>362</v>
      </c>
      <c r="C338" s="3" t="s">
        <v>217</v>
      </c>
      <c r="D338" s="39">
        <v>41852</v>
      </c>
      <c r="E338" s="3"/>
      <c r="F338" s="7">
        <f t="shared" si="1863"/>
        <v>42138.139890951323</v>
      </c>
      <c r="G338" s="17">
        <v>0.17592670325754869</v>
      </c>
      <c r="H338" s="3"/>
      <c r="I338" s="17">
        <f t="shared" si="1864"/>
        <v>0.26803240624092717</v>
      </c>
      <c r="J338" s="17">
        <f t="shared" si="1865"/>
        <v>0.11677360162750788</v>
      </c>
      <c r="K338" s="7">
        <f t="shared" si="1866"/>
        <v>1345.8157587570283</v>
      </c>
      <c r="L338" s="17">
        <v>0.11677360162750788</v>
      </c>
      <c r="M338" s="25">
        <f t="shared" si="1808"/>
        <v>0.6637628027199296</v>
      </c>
      <c r="N338" s="7">
        <f t="shared" si="1867"/>
        <v>1493.4107881247373</v>
      </c>
      <c r="O338" s="17">
        <v>0.15662409943625982</v>
      </c>
      <c r="P338" s="25">
        <f t="shared" si="1809"/>
        <v>0.89028042097150684</v>
      </c>
      <c r="Q338" s="7">
        <f t="shared" si="1868"/>
        <v>1459.6018038942709</v>
      </c>
      <c r="R338" s="17">
        <v>0.13281181109138043</v>
      </c>
      <c r="S338" s="25">
        <f t="shared" si="1810"/>
        <v>0.75492695896739437</v>
      </c>
      <c r="T338" s="7">
        <f t="shared" si="1869"/>
        <v>4087.4853411408576</v>
      </c>
      <c r="U338" s="17">
        <v>0.25039728872462985</v>
      </c>
      <c r="V338" s="25">
        <f t="shared" si="1811"/>
        <v>1.4233046154344153</v>
      </c>
      <c r="W338" s="7">
        <f t="shared" si="1870"/>
        <v>2224.6071555555181</v>
      </c>
      <c r="X338" s="17">
        <v>0.13214964687866926</v>
      </c>
      <c r="Y338" s="25">
        <f t="shared" si="1812"/>
        <v>0.75116309481004817</v>
      </c>
      <c r="Z338" s="7">
        <f t="shared" si="1871"/>
        <v>1342.8666953755812</v>
      </c>
      <c r="AA338" s="17">
        <v>0.1271172562831864</v>
      </c>
      <c r="AB338" s="25">
        <f t="shared" si="1813"/>
        <v>0.72255805360652114</v>
      </c>
      <c r="AC338" s="7">
        <f t="shared" si="1872"/>
        <v>5257.7236808220277</v>
      </c>
      <c r="AD338" s="17">
        <v>0.26803240624092717</v>
      </c>
      <c r="AE338" s="25">
        <f t="shared" si="1814"/>
        <v>1.5235458931356198</v>
      </c>
      <c r="AF338" s="7">
        <f t="shared" si="1873"/>
        <v>1528.7729123078584</v>
      </c>
      <c r="AG338" s="17">
        <v>0.13749194282829916</v>
      </c>
      <c r="AH338" s="25">
        <f t="shared" si="1815"/>
        <v>0.78152969550629958</v>
      </c>
      <c r="AI338" s="7">
        <f t="shared" si="1874"/>
        <v>2041.448250281858</v>
      </c>
      <c r="AJ338" s="17">
        <v>0.15258601168113148</v>
      </c>
      <c r="AK338" s="25">
        <f t="shared" si="1816"/>
        <v>0.86732718146688903</v>
      </c>
      <c r="AL338" s="7">
        <f t="shared" si="1875"/>
        <v>1993.4277804986755</v>
      </c>
      <c r="AM338" s="17">
        <v>0.12639029802806717</v>
      </c>
      <c r="AN338" s="25">
        <f t="shared" si="1817"/>
        <v>0.71842588809862207</v>
      </c>
      <c r="AO338" s="7">
        <f t="shared" si="1876"/>
        <v>2043.4543162194632</v>
      </c>
      <c r="AP338" s="17">
        <v>0.14777656322096205</v>
      </c>
      <c r="AQ338" s="25">
        <f t="shared" si="1818"/>
        <v>0.83998938469632933</v>
      </c>
      <c r="AR338" s="7">
        <f t="shared" si="1877"/>
        <v>3244.0178039542966</v>
      </c>
      <c r="AS338" s="17">
        <v>0.17626699652001176</v>
      </c>
      <c r="AT338" s="25">
        <f t="shared" si="1819"/>
        <v>1.0019342899978345</v>
      </c>
      <c r="AU338" s="7">
        <f t="shared" si="1878"/>
        <v>2793.2489112714593</v>
      </c>
      <c r="AV338" s="17">
        <v>0.1887202831748841</v>
      </c>
      <c r="AW338" s="25">
        <f t="shared" si="1820"/>
        <v>1.0727210803160803</v>
      </c>
      <c r="AX338" s="7">
        <f t="shared" si="1879"/>
        <v>2693.3383898710663</v>
      </c>
      <c r="AY338" s="17">
        <v>0.20537886151220575</v>
      </c>
      <c r="AZ338" s="25">
        <f t="shared" si="1821"/>
        <v>1.1674115282632247</v>
      </c>
      <c r="BA338" s="7">
        <f t="shared" si="1880"/>
        <v>2485.0395989189051</v>
      </c>
      <c r="BB338" s="17">
        <v>0.15261558674193362</v>
      </c>
      <c r="BC338" s="25">
        <f t="shared" si="1822"/>
        <v>0.86749529159601968</v>
      </c>
      <c r="BD338" s="7">
        <f t="shared" si="1881"/>
        <v>3289.3539355116795</v>
      </c>
      <c r="BE338" s="17">
        <v>0.21468176057379451</v>
      </c>
      <c r="BF338" s="25">
        <f t="shared" si="1823"/>
        <v>1.2202909313858408</v>
      </c>
      <c r="BG338" s="7">
        <f t="shared" si="1882"/>
        <v>2814.526768446045</v>
      </c>
      <c r="BH338" s="17">
        <v>0.23239425055288954</v>
      </c>
      <c r="BI338" s="25">
        <f t="shared" si="1824"/>
        <v>1.3209720085112657</v>
      </c>
      <c r="BJ338" s="7">
        <f t="shared" si="1891"/>
        <v>10460.376754723256</v>
      </c>
      <c r="BK338" s="15">
        <f t="shared" si="1892"/>
        <v>0.15792346807257659</v>
      </c>
      <c r="BL338" s="25">
        <f t="shared" si="1893"/>
        <v>0.89766627321711256</v>
      </c>
      <c r="BM338" s="7">
        <f t="shared" si="1894"/>
        <v>11545.131873542869</v>
      </c>
      <c r="BN338" s="15">
        <f t="shared" si="1895"/>
        <v>0.19758911301630785</v>
      </c>
      <c r="BO338" s="25">
        <f t="shared" si="1896"/>
        <v>1.1231331535102229</v>
      </c>
      <c r="BP338" s="7">
        <f t="shared" si="1897"/>
        <v>9811.2756311487228</v>
      </c>
      <c r="BQ338" s="15">
        <f t="shared" si="1898"/>
        <v>0.16030186473570335</v>
      </c>
      <c r="BR338" s="25">
        <f t="shared" si="1899"/>
        <v>0.91118552083039206</v>
      </c>
      <c r="BS338" s="7">
        <f t="shared" si="1900"/>
        <v>10321.35563153648</v>
      </c>
      <c r="BT338" s="15">
        <f t="shared" si="1901"/>
        <v>0.19238672913822216</v>
      </c>
      <c r="BU338" s="25">
        <f t="shared" si="1902"/>
        <v>1.0935618389698165</v>
      </c>
      <c r="BV338" s="15">
        <f t="shared" si="1848"/>
        <v>0.11677360162750788</v>
      </c>
      <c r="BW338" s="15">
        <f t="shared" si="1849"/>
        <v>0.15662409943625982</v>
      </c>
      <c r="BX338" s="15">
        <f t="shared" si="1850"/>
        <v>0.13281181109138043</v>
      </c>
      <c r="BY338" s="15">
        <f t="shared" si="1851"/>
        <v>0.25039728872462985</v>
      </c>
      <c r="BZ338" s="15">
        <f t="shared" si="1852"/>
        <v>0.13214964687866926</v>
      </c>
      <c r="CA338" s="15">
        <f t="shared" si="1532"/>
        <v>0.1271172562831864</v>
      </c>
      <c r="CB338" s="15">
        <f t="shared" si="1853"/>
        <v>0.26803240624092717</v>
      </c>
      <c r="CC338" s="15">
        <f t="shared" si="1854"/>
        <v>0.13749194282829916</v>
      </c>
      <c r="CD338" s="15">
        <f t="shared" si="1855"/>
        <v>0.15258601168113148</v>
      </c>
      <c r="CE338" s="15">
        <f t="shared" si="1856"/>
        <v>0.12639029802806717</v>
      </c>
      <c r="CF338" s="15">
        <f t="shared" si="1857"/>
        <v>0.14777656322096205</v>
      </c>
      <c r="CG338" s="15">
        <f t="shared" si="1858"/>
        <v>0.17626699652001176</v>
      </c>
      <c r="CH338" s="15">
        <f t="shared" si="1807"/>
        <v>0.1887202831748841</v>
      </c>
      <c r="CI338" s="15">
        <f t="shared" si="1859"/>
        <v>0.20537886151220575</v>
      </c>
      <c r="CJ338" s="15">
        <f t="shared" si="1860"/>
        <v>0.15261558674193362</v>
      </c>
      <c r="CK338" s="15">
        <f t="shared" si="1861"/>
        <v>0.21468176057379451</v>
      </c>
      <c r="CL338" s="15">
        <f t="shared" si="1862"/>
        <v>0.23239425055288954</v>
      </c>
      <c r="CM338" s="15"/>
      <c r="CN338" s="15"/>
      <c r="CP338" s="15"/>
      <c r="CQ338" s="15"/>
      <c r="CS338" s="15"/>
      <c r="CT338" s="15"/>
      <c r="CV338" s="15"/>
      <c r="CW338" s="15"/>
      <c r="CY338" s="15"/>
      <c r="CZ338" s="15"/>
      <c r="DB338" s="15"/>
      <c r="DC338" s="15"/>
      <c r="DE338" s="15"/>
      <c r="DF338" s="15"/>
    </row>
    <row r="339" spans="1:110" x14ac:dyDescent="0.3">
      <c r="A339" s="3">
        <v>339</v>
      </c>
      <c r="B339" s="35"/>
      <c r="D339" s="39"/>
      <c r="E339" s="3"/>
      <c r="F339" s="7"/>
      <c r="G339" s="17"/>
      <c r="H339" s="3"/>
      <c r="I339" s="17"/>
      <c r="J339" s="17"/>
      <c r="K339" s="7"/>
      <c r="L339" s="17"/>
      <c r="M339" s="25"/>
      <c r="N339" s="7"/>
      <c r="O339" s="17"/>
      <c r="P339" s="25"/>
      <c r="Q339" s="7"/>
      <c r="R339" s="17"/>
      <c r="S339" s="25"/>
      <c r="T339" s="7"/>
      <c r="U339" s="17"/>
      <c r="V339" s="25"/>
      <c r="W339" s="7"/>
      <c r="X339" s="17"/>
      <c r="Y339" s="25"/>
      <c r="Z339" s="7"/>
      <c r="AA339" s="17"/>
      <c r="AB339" s="25"/>
      <c r="AC339" s="7"/>
      <c r="AD339" s="17"/>
      <c r="AE339" s="25"/>
      <c r="AF339" s="7"/>
      <c r="AG339" s="17"/>
      <c r="AH339" s="25"/>
      <c r="AI339" s="7"/>
      <c r="AJ339" s="17"/>
      <c r="AK339" s="25"/>
      <c r="AL339" s="7"/>
      <c r="AM339" s="17"/>
      <c r="AN339" s="25"/>
      <c r="AO339" s="7"/>
      <c r="AP339" s="17"/>
      <c r="AQ339" s="25"/>
      <c r="AR339" s="7"/>
      <c r="AS339" s="17"/>
      <c r="AT339" s="25"/>
      <c r="AU339" s="7"/>
      <c r="AV339" s="17"/>
      <c r="AW339" s="25"/>
      <c r="AX339" s="7"/>
      <c r="AY339" s="17"/>
      <c r="AZ339" s="25"/>
      <c r="BA339" s="7"/>
      <c r="BB339" s="17"/>
      <c r="BC339" s="25"/>
      <c r="BD339" s="7"/>
      <c r="BE339" s="17"/>
      <c r="BF339" s="25"/>
      <c r="BG339" s="7"/>
      <c r="BH339" s="17"/>
      <c r="BI339" s="25"/>
      <c r="BJ339" s="25"/>
      <c r="BK339" s="25"/>
      <c r="BL339" s="25"/>
      <c r="BM339" s="25"/>
      <c r="BN339" s="25"/>
      <c r="BO339" s="25"/>
      <c r="BP339" s="25"/>
      <c r="BQ339" s="25"/>
      <c r="BR339" s="25"/>
      <c r="BS339" s="25"/>
      <c r="BT339" s="25"/>
      <c r="BU339" s="25"/>
      <c r="BV339" s="15"/>
      <c r="BW339" s="15"/>
      <c r="BX339" s="15"/>
      <c r="BY339" s="15"/>
      <c r="BZ339" s="15"/>
      <c r="CA339" s="15"/>
      <c r="CB339" s="15"/>
      <c r="CC339" s="15"/>
      <c r="CD339" s="15"/>
      <c r="CE339" s="15"/>
      <c r="CF339" s="15"/>
      <c r="CG339" s="15"/>
      <c r="CH339" s="15"/>
      <c r="CI339" s="15"/>
      <c r="CJ339" s="15"/>
      <c r="CK339" s="15"/>
      <c r="CL339" s="15"/>
      <c r="CM339" s="15"/>
      <c r="CN339" s="15"/>
      <c r="CP339" s="15"/>
      <c r="CQ339" s="15"/>
      <c r="CS339" s="15"/>
      <c r="CT339" s="15"/>
      <c r="CV339" s="15"/>
      <c r="CW339" s="15"/>
      <c r="CY339" s="15"/>
      <c r="CZ339" s="15"/>
      <c r="DB339" s="15"/>
      <c r="DC339" s="15"/>
      <c r="DE339" s="15"/>
      <c r="DF339" s="15"/>
    </row>
    <row r="340" spans="1:110" x14ac:dyDescent="0.3">
      <c r="A340" s="3">
        <v>340</v>
      </c>
      <c r="B340" s="35"/>
      <c r="D340" s="39"/>
      <c r="E340" s="3"/>
      <c r="F340" s="7"/>
      <c r="G340" s="17"/>
      <c r="H340" s="3"/>
      <c r="I340" s="17"/>
      <c r="J340" s="17"/>
      <c r="K340" s="7"/>
      <c r="L340" s="17"/>
      <c r="M340" s="25"/>
      <c r="N340" s="7"/>
      <c r="O340" s="17"/>
      <c r="P340" s="25"/>
      <c r="Q340" s="7"/>
      <c r="R340" s="17"/>
      <c r="S340" s="25"/>
      <c r="T340" s="7"/>
      <c r="U340" s="17"/>
      <c r="V340" s="25"/>
      <c r="W340" s="7"/>
      <c r="X340" s="17"/>
      <c r="Y340" s="25"/>
      <c r="Z340" s="7"/>
      <c r="AA340" s="17"/>
      <c r="AB340" s="25"/>
      <c r="AC340" s="7"/>
      <c r="AD340" s="17"/>
      <c r="AE340" s="25"/>
      <c r="AF340" s="7"/>
      <c r="AG340" s="17"/>
      <c r="AH340" s="25"/>
      <c r="AI340" s="7"/>
      <c r="AJ340" s="17"/>
      <c r="AK340" s="25"/>
      <c r="AL340" s="7"/>
      <c r="AM340" s="17"/>
      <c r="AN340" s="25"/>
      <c r="AO340" s="7"/>
      <c r="AP340" s="17"/>
      <c r="AQ340" s="25"/>
      <c r="AR340" s="7"/>
      <c r="AS340" s="17"/>
      <c r="AT340" s="25"/>
      <c r="AU340" s="7"/>
      <c r="AV340" s="17"/>
      <c r="AW340" s="25"/>
      <c r="AX340" s="7"/>
      <c r="AY340" s="17"/>
      <c r="AZ340" s="25"/>
      <c r="BA340" s="7"/>
      <c r="BB340" s="17"/>
      <c r="BC340" s="25"/>
      <c r="BD340" s="7"/>
      <c r="BE340" s="17"/>
      <c r="BF340" s="25"/>
      <c r="BG340" s="7"/>
      <c r="BH340" s="17"/>
      <c r="BI340" s="25"/>
      <c r="BJ340" s="25"/>
      <c r="BK340" s="25"/>
      <c r="BL340" s="25"/>
      <c r="BM340" s="25"/>
      <c r="BN340" s="25"/>
      <c r="BO340" s="25"/>
      <c r="BP340" s="25"/>
      <c r="BQ340" s="25"/>
      <c r="BR340" s="25"/>
      <c r="BS340" s="25"/>
      <c r="BT340" s="25"/>
      <c r="BU340" s="25"/>
      <c r="BV340" s="15"/>
      <c r="BW340" s="15"/>
      <c r="BX340" s="15"/>
      <c r="BY340" s="15"/>
      <c r="BZ340" s="15"/>
      <c r="CA340" s="15"/>
      <c r="CB340" s="15"/>
      <c r="CC340" s="15"/>
      <c r="CD340" s="15"/>
      <c r="CE340" s="15"/>
      <c r="CF340" s="15"/>
      <c r="CG340" s="15"/>
      <c r="CH340" s="15"/>
      <c r="CI340" s="15"/>
      <c r="CJ340" s="15"/>
      <c r="CK340" s="15"/>
      <c r="CL340" s="15"/>
      <c r="CM340" s="15"/>
      <c r="CN340" s="15"/>
      <c r="CP340" s="15"/>
      <c r="CQ340" s="15"/>
      <c r="CS340" s="15"/>
      <c r="CT340" s="15"/>
      <c r="CV340" s="15"/>
      <c r="CW340" s="15"/>
      <c r="CY340" s="15"/>
      <c r="CZ340" s="15"/>
      <c r="DB340" s="15"/>
      <c r="DC340" s="15"/>
      <c r="DE340" s="15"/>
      <c r="DF340" s="15"/>
    </row>
    <row r="341" spans="1:110" x14ac:dyDescent="0.3">
      <c r="A341" s="3">
        <v>341</v>
      </c>
      <c r="B341" s="35"/>
      <c r="D341" s="39"/>
      <c r="E341" s="3"/>
      <c r="F341" s="7"/>
      <c r="G341" s="17"/>
      <c r="H341" s="3"/>
      <c r="I341" s="17"/>
      <c r="J341" s="17"/>
      <c r="K341" s="7"/>
      <c r="L341" s="17"/>
      <c r="M341" s="25"/>
      <c r="N341" s="7"/>
      <c r="O341" s="17"/>
      <c r="P341" s="25"/>
      <c r="Q341" s="7"/>
      <c r="R341" s="17"/>
      <c r="S341" s="25"/>
      <c r="T341" s="7"/>
      <c r="U341" s="17"/>
      <c r="V341" s="25"/>
      <c r="W341" s="7"/>
      <c r="X341" s="17"/>
      <c r="Y341" s="25"/>
      <c r="Z341" s="7"/>
      <c r="AA341" s="17"/>
      <c r="AB341" s="25"/>
      <c r="AC341" s="7"/>
      <c r="AD341" s="17"/>
      <c r="AE341" s="25"/>
      <c r="AF341" s="7"/>
      <c r="AG341" s="17"/>
      <c r="AH341" s="25"/>
      <c r="AI341" s="7"/>
      <c r="AJ341" s="17"/>
      <c r="AK341" s="25"/>
      <c r="AL341" s="7"/>
      <c r="AM341" s="17"/>
      <c r="AN341" s="25"/>
      <c r="AO341" s="7"/>
      <c r="AP341" s="17"/>
      <c r="AQ341" s="25"/>
      <c r="AR341" s="7"/>
      <c r="AS341" s="17"/>
      <c r="AT341" s="25"/>
      <c r="AU341" s="7"/>
      <c r="AV341" s="17"/>
      <c r="AW341" s="25"/>
      <c r="AX341" s="7"/>
      <c r="AY341" s="17"/>
      <c r="AZ341" s="25"/>
      <c r="BA341" s="7"/>
      <c r="BB341" s="17"/>
      <c r="BC341" s="25"/>
      <c r="BD341" s="7"/>
      <c r="BE341" s="17"/>
      <c r="BF341" s="25"/>
      <c r="BG341" s="7"/>
      <c r="BH341" s="17"/>
      <c r="BI341" s="25"/>
      <c r="BJ341" s="25"/>
      <c r="BK341" s="25"/>
      <c r="BL341" s="25"/>
      <c r="BM341" s="25"/>
      <c r="BN341" s="25"/>
      <c r="BO341" s="25"/>
      <c r="BP341" s="25"/>
      <c r="BQ341" s="25"/>
      <c r="BR341" s="25"/>
      <c r="BS341" s="25"/>
      <c r="BT341" s="25"/>
      <c r="BU341" s="25"/>
      <c r="BV341" s="15"/>
      <c r="BW341" s="15"/>
      <c r="BX341" s="15"/>
      <c r="BY341" s="15"/>
      <c r="BZ341" s="15"/>
      <c r="CA341" s="15"/>
      <c r="CB341" s="15"/>
      <c r="CC341" s="15"/>
      <c r="CD341" s="15"/>
      <c r="CE341" s="15"/>
      <c r="CF341" s="15"/>
      <c r="CG341" s="15"/>
      <c r="CH341" s="15"/>
      <c r="CI341" s="15"/>
      <c r="CJ341" s="15"/>
      <c r="CK341" s="15"/>
      <c r="CL341" s="15"/>
      <c r="CM341" s="15"/>
      <c r="CN341" s="15"/>
      <c r="CP341" s="15"/>
      <c r="CQ341" s="15"/>
      <c r="CS341" s="15"/>
      <c r="CT341" s="15"/>
      <c r="CV341" s="15"/>
      <c r="CW341" s="15"/>
      <c r="CY341" s="15"/>
      <c r="CZ341" s="15"/>
      <c r="DB341" s="15"/>
      <c r="DC341" s="15"/>
      <c r="DE341" s="15"/>
      <c r="DF341" s="15"/>
    </row>
    <row r="342" spans="1:110" x14ac:dyDescent="0.3">
      <c r="A342" s="3">
        <v>342</v>
      </c>
      <c r="B342" s="35"/>
      <c r="D342" s="39"/>
      <c r="E342" s="3"/>
      <c r="F342" s="7"/>
      <c r="G342" s="17"/>
      <c r="H342" s="3"/>
      <c r="I342" s="17"/>
      <c r="J342" s="17"/>
      <c r="K342" s="7"/>
      <c r="L342" s="17"/>
      <c r="M342" s="25"/>
      <c r="N342" s="7"/>
      <c r="O342" s="17"/>
      <c r="P342" s="25"/>
      <c r="Q342" s="7"/>
      <c r="R342" s="17"/>
      <c r="S342" s="25"/>
      <c r="T342" s="7"/>
      <c r="U342" s="17"/>
      <c r="V342" s="25"/>
      <c r="W342" s="7"/>
      <c r="X342" s="17"/>
      <c r="Y342" s="25"/>
      <c r="Z342" s="7"/>
      <c r="AA342" s="17"/>
      <c r="AB342" s="25"/>
      <c r="AC342" s="7"/>
      <c r="AD342" s="17"/>
      <c r="AE342" s="25"/>
      <c r="AF342" s="7"/>
      <c r="AG342" s="17"/>
      <c r="AH342" s="25"/>
      <c r="AI342" s="7"/>
      <c r="AJ342" s="17"/>
      <c r="AK342" s="25"/>
      <c r="AL342" s="7"/>
      <c r="AM342" s="17"/>
      <c r="AN342" s="25"/>
      <c r="AO342" s="7"/>
      <c r="AP342" s="17"/>
      <c r="AQ342" s="25"/>
      <c r="AR342" s="7"/>
      <c r="AS342" s="17"/>
      <c r="AT342" s="25"/>
      <c r="AU342" s="7"/>
      <c r="AV342" s="17"/>
      <c r="AW342" s="25"/>
      <c r="AX342" s="7"/>
      <c r="AY342" s="17"/>
      <c r="AZ342" s="25"/>
      <c r="BA342" s="7"/>
      <c r="BB342" s="17"/>
      <c r="BC342" s="25"/>
      <c r="BD342" s="7"/>
      <c r="BE342" s="17"/>
      <c r="BF342" s="25"/>
      <c r="BG342" s="7"/>
      <c r="BH342" s="17"/>
      <c r="BI342" s="25"/>
      <c r="BJ342" s="25"/>
      <c r="BK342" s="25"/>
      <c r="BL342" s="25"/>
      <c r="BM342" s="25"/>
      <c r="BN342" s="25"/>
      <c r="BO342" s="25"/>
      <c r="BP342" s="25"/>
      <c r="BQ342" s="25"/>
      <c r="BR342" s="25"/>
      <c r="BS342" s="25"/>
      <c r="BT342" s="25"/>
      <c r="BU342" s="25"/>
      <c r="BV342" s="15"/>
      <c r="BW342" s="15"/>
      <c r="BX342" s="15"/>
      <c r="BY342" s="15"/>
      <c r="BZ342" s="15"/>
      <c r="CA342" s="15"/>
      <c r="CB342" s="15"/>
      <c r="CC342" s="15"/>
      <c r="CD342" s="15"/>
      <c r="CE342" s="15"/>
      <c r="CF342" s="15"/>
      <c r="CG342" s="15"/>
      <c r="CH342" s="15"/>
      <c r="CI342" s="15"/>
      <c r="CJ342" s="15"/>
      <c r="CK342" s="15"/>
      <c r="CL342" s="15"/>
      <c r="CM342" s="15"/>
      <c r="CN342" s="15"/>
      <c r="CP342" s="15"/>
      <c r="CQ342" s="15"/>
      <c r="CS342" s="15"/>
      <c r="CT342" s="15"/>
      <c r="CV342" s="15"/>
      <c r="CW342" s="15"/>
      <c r="CY342" s="15"/>
      <c r="CZ342" s="15"/>
      <c r="DB342" s="15"/>
      <c r="DC342" s="15"/>
      <c r="DE342" s="15"/>
      <c r="DF342" s="15"/>
    </row>
    <row r="343" spans="1:110" x14ac:dyDescent="0.3">
      <c r="A343" s="3">
        <v>343</v>
      </c>
      <c r="B343" s="35"/>
      <c r="D343" s="39"/>
      <c r="E343" s="3"/>
      <c r="F343" s="7"/>
      <c r="G343" s="17"/>
      <c r="H343" s="3"/>
      <c r="I343" s="17"/>
      <c r="J343" s="17"/>
      <c r="K343" s="7"/>
      <c r="L343" s="17"/>
      <c r="M343" s="25"/>
      <c r="N343" s="7"/>
      <c r="O343" s="17"/>
      <c r="P343" s="25"/>
      <c r="Q343" s="7"/>
      <c r="R343" s="17"/>
      <c r="S343" s="25"/>
      <c r="T343" s="7"/>
      <c r="U343" s="17"/>
      <c r="V343" s="25"/>
      <c r="W343" s="7"/>
      <c r="X343" s="17"/>
      <c r="Y343" s="25"/>
      <c r="Z343" s="7"/>
      <c r="AA343" s="17"/>
      <c r="AB343" s="25"/>
      <c r="AC343" s="7"/>
      <c r="AD343" s="17"/>
      <c r="AE343" s="25"/>
      <c r="AF343" s="7"/>
      <c r="AG343" s="17"/>
      <c r="AH343" s="25"/>
      <c r="AI343" s="7"/>
      <c r="AJ343" s="17"/>
      <c r="AK343" s="25"/>
      <c r="AL343" s="7"/>
      <c r="AM343" s="17"/>
      <c r="AN343" s="25"/>
      <c r="AO343" s="7"/>
      <c r="AP343" s="17"/>
      <c r="AQ343" s="25"/>
      <c r="AR343" s="7"/>
      <c r="AS343" s="17"/>
      <c r="AT343" s="25"/>
      <c r="AU343" s="7"/>
      <c r="AV343" s="17"/>
      <c r="AW343" s="25"/>
      <c r="AX343" s="7"/>
      <c r="AY343" s="17"/>
      <c r="AZ343" s="25"/>
      <c r="BA343" s="7"/>
      <c r="BB343" s="17"/>
      <c r="BC343" s="25"/>
      <c r="BD343" s="7"/>
      <c r="BE343" s="17"/>
      <c r="BF343" s="25"/>
      <c r="BG343" s="7"/>
      <c r="BH343" s="17"/>
      <c r="BI343" s="25"/>
      <c r="BJ343" s="25"/>
      <c r="BK343" s="25"/>
      <c r="BL343" s="25"/>
      <c r="BM343" s="25"/>
      <c r="BN343" s="25"/>
      <c r="BO343" s="25"/>
      <c r="BP343" s="25"/>
      <c r="BQ343" s="25"/>
      <c r="BR343" s="25"/>
      <c r="BS343" s="25"/>
      <c r="BT343" s="25"/>
      <c r="BU343" s="25"/>
      <c r="BV343" s="15"/>
      <c r="BW343" s="15"/>
      <c r="BX343" s="15"/>
      <c r="BY343" s="15"/>
      <c r="BZ343" s="15"/>
      <c r="CA343" s="15"/>
      <c r="CB343" s="15"/>
      <c r="CC343" s="15"/>
      <c r="CD343" s="15"/>
      <c r="CE343" s="15"/>
      <c r="CF343" s="15"/>
      <c r="CG343" s="15"/>
      <c r="CH343" s="15"/>
      <c r="CI343" s="15"/>
      <c r="CJ343" s="15"/>
      <c r="CK343" s="15"/>
      <c r="CL343" s="15"/>
      <c r="CM343" s="15"/>
      <c r="CN343" s="15"/>
      <c r="CP343" s="15"/>
      <c r="CQ343" s="15"/>
      <c r="CS343" s="15"/>
      <c r="CT343" s="15"/>
      <c r="CV343" s="15"/>
      <c r="CW343" s="15"/>
      <c r="CY343" s="15"/>
      <c r="CZ343" s="15"/>
      <c r="DB343" s="15"/>
      <c r="DC343" s="15"/>
      <c r="DE343" s="15"/>
      <c r="DF343" s="15"/>
    </row>
    <row r="344" spans="1:110" x14ac:dyDescent="0.3">
      <c r="A344" s="3">
        <v>344</v>
      </c>
      <c r="B344" s="35"/>
      <c r="D344" s="39"/>
      <c r="E344" s="3"/>
      <c r="F344" s="7"/>
      <c r="G344" s="17"/>
      <c r="H344" s="3"/>
      <c r="I344" s="17"/>
      <c r="J344" s="17"/>
      <c r="K344" s="7"/>
      <c r="L344" s="17"/>
      <c r="M344" s="25"/>
      <c r="N344" s="7"/>
      <c r="O344" s="17"/>
      <c r="P344" s="25"/>
      <c r="Q344" s="7"/>
      <c r="R344" s="17"/>
      <c r="S344" s="25"/>
      <c r="T344" s="7"/>
      <c r="U344" s="17"/>
      <c r="V344" s="25"/>
      <c r="W344" s="7"/>
      <c r="X344" s="17"/>
      <c r="Y344" s="25"/>
      <c r="Z344" s="7"/>
      <c r="AA344" s="17"/>
      <c r="AB344" s="25"/>
      <c r="AC344" s="7"/>
      <c r="AD344" s="17"/>
      <c r="AE344" s="25"/>
      <c r="AF344" s="7"/>
      <c r="AG344" s="17"/>
      <c r="AH344" s="25"/>
      <c r="AI344" s="7"/>
      <c r="AJ344" s="17"/>
      <c r="AK344" s="25"/>
      <c r="AL344" s="7"/>
      <c r="AM344" s="17"/>
      <c r="AN344" s="25"/>
      <c r="AO344" s="7"/>
      <c r="AP344" s="17"/>
      <c r="AQ344" s="25"/>
      <c r="AR344" s="7"/>
      <c r="AS344" s="17"/>
      <c r="AT344" s="25"/>
      <c r="AU344" s="7"/>
      <c r="AV344" s="17"/>
      <c r="AW344" s="25"/>
      <c r="AX344" s="7"/>
      <c r="AY344" s="17"/>
      <c r="AZ344" s="25"/>
      <c r="BA344" s="7"/>
      <c r="BB344" s="17"/>
      <c r="BC344" s="25"/>
      <c r="BD344" s="7"/>
      <c r="BE344" s="17"/>
      <c r="BF344" s="25"/>
      <c r="BG344" s="7"/>
      <c r="BH344" s="17"/>
      <c r="BI344" s="25"/>
      <c r="BJ344" s="25"/>
      <c r="BK344" s="25"/>
      <c r="BL344" s="25"/>
      <c r="BM344" s="25"/>
      <c r="BN344" s="25"/>
      <c r="BO344" s="25"/>
      <c r="BP344" s="25"/>
      <c r="BQ344" s="25"/>
      <c r="BR344" s="25"/>
      <c r="BS344" s="25"/>
      <c r="BT344" s="25"/>
      <c r="BU344" s="25"/>
      <c r="BV344" s="15"/>
      <c r="BW344" s="15"/>
      <c r="BX344" s="15"/>
      <c r="BY344" s="15"/>
      <c r="BZ344" s="15"/>
      <c r="CA344" s="15"/>
      <c r="CB344" s="15"/>
      <c r="CC344" s="15"/>
      <c r="CD344" s="15"/>
      <c r="CE344" s="15"/>
      <c r="CF344" s="15"/>
      <c r="CG344" s="15"/>
      <c r="CH344" s="15"/>
      <c r="CI344" s="15"/>
      <c r="CJ344" s="15"/>
      <c r="CK344" s="15"/>
      <c r="CL344" s="15"/>
      <c r="CM344" s="15"/>
      <c r="CN344" s="15"/>
      <c r="CP344" s="15"/>
      <c r="CQ344" s="15"/>
      <c r="CS344" s="15"/>
      <c r="CT344" s="15"/>
      <c r="CV344" s="15"/>
      <c r="CW344" s="15"/>
      <c r="CY344" s="15"/>
      <c r="CZ344" s="15"/>
      <c r="DB344" s="15"/>
      <c r="DC344" s="15"/>
      <c r="DE344" s="15"/>
      <c r="DF344" s="15"/>
    </row>
    <row r="345" spans="1:110" x14ac:dyDescent="0.3">
      <c r="A345" s="3">
        <v>345</v>
      </c>
      <c r="B345" s="35"/>
      <c r="D345" s="39"/>
      <c r="E345" s="3"/>
      <c r="F345" s="7"/>
      <c r="G345" s="17"/>
      <c r="H345" s="3"/>
      <c r="I345" s="17"/>
      <c r="J345" s="17"/>
      <c r="K345" s="7"/>
      <c r="L345" s="17"/>
      <c r="M345" s="25"/>
      <c r="N345" s="7"/>
      <c r="O345" s="17"/>
      <c r="P345" s="25"/>
      <c r="Q345" s="7"/>
      <c r="R345" s="17"/>
      <c r="S345" s="25"/>
      <c r="T345" s="7"/>
      <c r="U345" s="17"/>
      <c r="V345" s="25"/>
      <c r="W345" s="7"/>
      <c r="X345" s="17"/>
      <c r="Y345" s="25"/>
      <c r="Z345" s="7"/>
      <c r="AA345" s="17"/>
      <c r="AB345" s="25"/>
      <c r="AC345" s="7"/>
      <c r="AD345" s="17"/>
      <c r="AE345" s="25"/>
      <c r="AF345" s="7"/>
      <c r="AG345" s="17"/>
      <c r="AH345" s="25"/>
      <c r="AI345" s="7"/>
      <c r="AJ345" s="17"/>
      <c r="AK345" s="25"/>
      <c r="AL345" s="7"/>
      <c r="AM345" s="17"/>
      <c r="AN345" s="25"/>
      <c r="AO345" s="7"/>
      <c r="AP345" s="17"/>
      <c r="AQ345" s="25"/>
      <c r="AR345" s="7"/>
      <c r="AS345" s="17"/>
      <c r="AT345" s="25"/>
      <c r="AU345" s="7"/>
      <c r="AV345" s="17"/>
      <c r="AW345" s="25"/>
      <c r="AX345" s="7"/>
      <c r="AY345" s="17"/>
      <c r="AZ345" s="25"/>
      <c r="BA345" s="7"/>
      <c r="BB345" s="17"/>
      <c r="BC345" s="25"/>
      <c r="BD345" s="7"/>
      <c r="BE345" s="17"/>
      <c r="BF345" s="25"/>
      <c r="BG345" s="7"/>
      <c r="BH345" s="17"/>
      <c r="BI345" s="25"/>
      <c r="BJ345" s="25"/>
      <c r="BK345" s="25"/>
      <c r="BL345" s="25"/>
      <c r="BM345" s="25"/>
      <c r="BN345" s="25"/>
      <c r="BO345" s="25"/>
      <c r="BP345" s="25"/>
      <c r="BQ345" s="25"/>
      <c r="BR345" s="25"/>
      <c r="BS345" s="25"/>
      <c r="BT345" s="25"/>
      <c r="BU345" s="25"/>
      <c r="BV345" s="15"/>
      <c r="BW345" s="15"/>
      <c r="BX345" s="15"/>
      <c r="BY345" s="15"/>
      <c r="BZ345" s="15"/>
      <c r="CA345" s="15"/>
      <c r="CB345" s="15"/>
      <c r="CC345" s="15"/>
      <c r="CD345" s="15"/>
      <c r="CE345" s="15"/>
      <c r="CF345" s="15"/>
      <c r="CG345" s="15"/>
      <c r="CH345" s="15"/>
      <c r="CI345" s="15"/>
      <c r="CJ345" s="15"/>
      <c r="CK345" s="15"/>
      <c r="CL345" s="15"/>
      <c r="CM345" s="15"/>
      <c r="CN345" s="15"/>
      <c r="CP345" s="15"/>
      <c r="CQ345" s="15"/>
      <c r="CS345" s="15"/>
      <c r="CT345" s="15"/>
      <c r="CV345" s="15"/>
      <c r="CW345" s="15"/>
      <c r="CY345" s="15"/>
      <c r="CZ345" s="15"/>
      <c r="DB345" s="15"/>
      <c r="DC345" s="15"/>
      <c r="DE345" s="15"/>
      <c r="DF345" s="15"/>
    </row>
    <row r="346" spans="1:110" x14ac:dyDescent="0.3">
      <c r="A346" s="3">
        <v>346</v>
      </c>
      <c r="B346" s="35"/>
      <c r="D346" s="39"/>
      <c r="E346" s="3"/>
      <c r="F346" s="7"/>
      <c r="G346" s="17"/>
      <c r="H346" s="3"/>
      <c r="I346" s="17"/>
      <c r="J346" s="17"/>
      <c r="K346" s="7"/>
      <c r="L346" s="17"/>
      <c r="M346" s="25"/>
      <c r="N346" s="7"/>
      <c r="O346" s="17"/>
      <c r="P346" s="25"/>
      <c r="Q346" s="7"/>
      <c r="R346" s="17"/>
      <c r="S346" s="25"/>
      <c r="T346" s="7"/>
      <c r="U346" s="17"/>
      <c r="V346" s="25"/>
      <c r="W346" s="7"/>
      <c r="X346" s="17"/>
      <c r="Y346" s="25"/>
      <c r="Z346" s="7"/>
      <c r="AA346" s="17"/>
      <c r="AB346" s="25"/>
      <c r="AC346" s="7"/>
      <c r="AD346" s="17"/>
      <c r="AE346" s="25"/>
      <c r="AF346" s="7"/>
      <c r="AG346" s="17"/>
      <c r="AH346" s="25"/>
      <c r="AI346" s="7"/>
      <c r="AJ346" s="17"/>
      <c r="AK346" s="25"/>
      <c r="AL346" s="7"/>
      <c r="AM346" s="17"/>
      <c r="AN346" s="25"/>
      <c r="AO346" s="7"/>
      <c r="AP346" s="17"/>
      <c r="AQ346" s="25"/>
      <c r="AR346" s="7"/>
      <c r="AS346" s="17"/>
      <c r="AT346" s="25"/>
      <c r="AU346" s="7"/>
      <c r="AV346" s="17"/>
      <c r="AW346" s="25"/>
      <c r="AX346" s="7"/>
      <c r="AY346" s="17"/>
      <c r="AZ346" s="25"/>
      <c r="BA346" s="7"/>
      <c r="BB346" s="17"/>
      <c r="BC346" s="25"/>
      <c r="BD346" s="7"/>
      <c r="BE346" s="17"/>
      <c r="BF346" s="25"/>
      <c r="BG346" s="7"/>
      <c r="BH346" s="17"/>
      <c r="BI346" s="25"/>
      <c r="BJ346" s="25"/>
      <c r="BK346" s="25"/>
      <c r="BL346" s="25"/>
      <c r="BM346" s="25"/>
      <c r="BN346" s="25"/>
      <c r="BO346" s="25"/>
      <c r="BP346" s="25"/>
      <c r="BQ346" s="25"/>
      <c r="BR346" s="25"/>
      <c r="BS346" s="25"/>
      <c r="BT346" s="25"/>
      <c r="BU346" s="25"/>
      <c r="BV346" s="15"/>
      <c r="BW346" s="15"/>
      <c r="BX346" s="15"/>
      <c r="BY346" s="15"/>
      <c r="BZ346" s="15"/>
      <c r="CA346" s="15"/>
      <c r="CB346" s="15"/>
      <c r="CC346" s="15"/>
      <c r="CD346" s="15"/>
      <c r="CE346" s="15"/>
      <c r="CF346" s="15"/>
      <c r="CG346" s="15"/>
      <c r="CH346" s="15"/>
      <c r="CI346" s="15"/>
      <c r="CJ346" s="15"/>
      <c r="CK346" s="15"/>
      <c r="CL346" s="15"/>
      <c r="CM346" s="15"/>
      <c r="CN346" s="15"/>
      <c r="CP346" s="15"/>
      <c r="CQ346" s="15"/>
      <c r="CS346" s="15"/>
      <c r="CT346" s="15"/>
      <c r="CV346" s="15"/>
      <c r="CW346" s="15"/>
      <c r="CY346" s="15"/>
      <c r="CZ346" s="15"/>
      <c r="DB346" s="15"/>
      <c r="DC346" s="15"/>
      <c r="DE346" s="15"/>
      <c r="DF346" s="15"/>
    </row>
    <row r="347" spans="1:110" x14ac:dyDescent="0.3">
      <c r="A347" s="3">
        <v>347</v>
      </c>
      <c r="B347" s="35"/>
      <c r="D347" s="39"/>
      <c r="E347" s="3"/>
      <c r="F347" s="7"/>
      <c r="G347" s="17"/>
      <c r="H347" s="3"/>
      <c r="I347" s="17"/>
      <c r="J347" s="17"/>
      <c r="K347" s="7"/>
      <c r="L347" s="17"/>
      <c r="M347" s="25"/>
      <c r="N347" s="7"/>
      <c r="O347" s="17"/>
      <c r="P347" s="25"/>
      <c r="Q347" s="7"/>
      <c r="R347" s="17"/>
      <c r="S347" s="25"/>
      <c r="T347" s="7"/>
      <c r="U347" s="17"/>
      <c r="V347" s="25"/>
      <c r="W347" s="7"/>
      <c r="X347" s="17"/>
      <c r="Y347" s="25"/>
      <c r="Z347" s="7"/>
      <c r="AA347" s="17"/>
      <c r="AB347" s="25"/>
      <c r="AC347" s="7"/>
      <c r="AD347" s="17"/>
      <c r="AE347" s="25"/>
      <c r="AF347" s="7"/>
      <c r="AG347" s="17"/>
      <c r="AH347" s="25"/>
      <c r="AI347" s="7"/>
      <c r="AJ347" s="17"/>
      <c r="AK347" s="25"/>
      <c r="AL347" s="7"/>
      <c r="AM347" s="17"/>
      <c r="AN347" s="25"/>
      <c r="AO347" s="7"/>
      <c r="AP347" s="17"/>
      <c r="AQ347" s="25"/>
      <c r="AR347" s="7"/>
      <c r="AS347" s="17"/>
      <c r="AT347" s="25"/>
      <c r="AU347" s="7"/>
      <c r="AV347" s="17"/>
      <c r="AW347" s="25"/>
      <c r="AX347" s="7"/>
      <c r="AY347" s="17"/>
      <c r="AZ347" s="25"/>
      <c r="BA347" s="7"/>
      <c r="BB347" s="17"/>
      <c r="BC347" s="25"/>
      <c r="BD347" s="7"/>
      <c r="BE347" s="17"/>
      <c r="BF347" s="25"/>
      <c r="BG347" s="7"/>
      <c r="BH347" s="17"/>
      <c r="BI347" s="25"/>
      <c r="BJ347" s="25"/>
      <c r="BK347" s="25"/>
      <c r="BL347" s="25"/>
      <c r="BM347" s="25"/>
      <c r="BN347" s="25"/>
      <c r="BO347" s="25"/>
      <c r="BP347" s="25"/>
      <c r="BQ347" s="25"/>
      <c r="BR347" s="25"/>
      <c r="BS347" s="25"/>
      <c r="BT347" s="25"/>
      <c r="BU347" s="25"/>
      <c r="BV347" s="15"/>
      <c r="BW347" s="15"/>
      <c r="BX347" s="15"/>
      <c r="BY347" s="15"/>
      <c r="BZ347" s="15"/>
      <c r="CA347" s="15"/>
      <c r="CB347" s="15"/>
      <c r="CC347" s="15"/>
      <c r="CD347" s="15"/>
      <c r="CE347" s="15"/>
      <c r="CF347" s="15"/>
      <c r="CG347" s="15"/>
      <c r="CH347" s="15"/>
      <c r="CI347" s="15"/>
      <c r="CJ347" s="15"/>
      <c r="CK347" s="15"/>
      <c r="CL347" s="15"/>
      <c r="CM347" s="15"/>
      <c r="CN347" s="15"/>
      <c r="CP347" s="15"/>
      <c r="CQ347" s="15"/>
      <c r="CS347" s="15"/>
      <c r="CT347" s="15"/>
      <c r="CV347" s="15"/>
      <c r="CW347" s="15"/>
      <c r="CY347" s="15"/>
      <c r="CZ347" s="15"/>
      <c r="DB347" s="15"/>
      <c r="DC347" s="15"/>
      <c r="DE347" s="15"/>
      <c r="DF347" s="15"/>
    </row>
    <row r="348" spans="1:110" x14ac:dyDescent="0.3">
      <c r="A348" s="3">
        <v>348</v>
      </c>
      <c r="B348" s="35"/>
      <c r="D348" s="39"/>
      <c r="E348" s="3"/>
      <c r="F348" s="7"/>
      <c r="G348" s="17"/>
      <c r="H348" s="3"/>
      <c r="I348" s="17"/>
      <c r="J348" s="17"/>
      <c r="K348" s="7"/>
      <c r="L348" s="17"/>
      <c r="M348" s="25"/>
      <c r="N348" s="7"/>
      <c r="O348" s="17"/>
      <c r="P348" s="25"/>
      <c r="Q348" s="7"/>
      <c r="R348" s="17"/>
      <c r="S348" s="25"/>
      <c r="T348" s="7"/>
      <c r="U348" s="17"/>
      <c r="V348" s="25"/>
      <c r="W348" s="7"/>
      <c r="X348" s="17"/>
      <c r="Y348" s="25"/>
      <c r="Z348" s="7"/>
      <c r="AA348" s="17"/>
      <c r="AB348" s="25"/>
      <c r="AC348" s="7"/>
      <c r="AD348" s="17"/>
      <c r="AE348" s="25"/>
      <c r="AF348" s="7"/>
      <c r="AG348" s="17"/>
      <c r="AH348" s="25"/>
      <c r="AI348" s="7"/>
      <c r="AJ348" s="17"/>
      <c r="AK348" s="25"/>
      <c r="AL348" s="7"/>
      <c r="AM348" s="17"/>
      <c r="AN348" s="25"/>
      <c r="AO348" s="7"/>
      <c r="AP348" s="17"/>
      <c r="AQ348" s="25"/>
      <c r="AR348" s="7"/>
      <c r="AS348" s="17"/>
      <c r="AT348" s="25"/>
      <c r="AU348" s="7"/>
      <c r="AV348" s="17"/>
      <c r="AW348" s="25"/>
      <c r="AX348" s="7"/>
      <c r="AY348" s="17"/>
      <c r="AZ348" s="25"/>
      <c r="BA348" s="7"/>
      <c r="BB348" s="17"/>
      <c r="BC348" s="25"/>
      <c r="BD348" s="7"/>
      <c r="BE348" s="17"/>
      <c r="BF348" s="25"/>
      <c r="BG348" s="7"/>
      <c r="BH348" s="17"/>
      <c r="BI348" s="25"/>
      <c r="BJ348" s="25"/>
      <c r="BK348" s="25"/>
      <c r="BL348" s="25"/>
      <c r="BM348" s="25"/>
      <c r="BN348" s="25"/>
      <c r="BO348" s="25"/>
      <c r="BP348" s="25"/>
      <c r="BQ348" s="25"/>
      <c r="BR348" s="25"/>
      <c r="BS348" s="25"/>
      <c r="BT348" s="25"/>
      <c r="BU348" s="25"/>
      <c r="BV348" s="15"/>
      <c r="BW348" s="15"/>
      <c r="BX348" s="15"/>
      <c r="BY348" s="15"/>
      <c r="BZ348" s="15"/>
      <c r="CA348" s="15"/>
      <c r="CB348" s="15"/>
      <c r="CC348" s="15"/>
      <c r="CD348" s="15"/>
      <c r="CE348" s="15"/>
      <c r="CF348" s="15"/>
      <c r="CG348" s="15"/>
      <c r="CH348" s="15"/>
      <c r="CI348" s="15"/>
      <c r="CJ348" s="15"/>
      <c r="CK348" s="15"/>
      <c r="CL348" s="15"/>
      <c r="CM348" s="15"/>
      <c r="CN348" s="15"/>
      <c r="CP348" s="15"/>
      <c r="CQ348" s="15"/>
      <c r="CS348" s="15"/>
      <c r="CT348" s="15"/>
      <c r="CV348" s="15"/>
      <c r="CW348" s="15"/>
      <c r="CY348" s="15"/>
      <c r="CZ348" s="15"/>
      <c r="DB348" s="15"/>
      <c r="DC348" s="15"/>
      <c r="DE348" s="15"/>
      <c r="DF348" s="15"/>
    </row>
    <row r="349" spans="1:110" x14ac:dyDescent="0.3">
      <c r="A349" s="3">
        <v>349</v>
      </c>
      <c r="B349" s="35"/>
      <c r="D349" s="39"/>
      <c r="E349" s="3"/>
      <c r="F349" s="7"/>
      <c r="G349" s="17"/>
      <c r="H349" s="3"/>
      <c r="I349" s="17"/>
      <c r="J349" s="17"/>
      <c r="K349" s="7"/>
      <c r="L349" s="17"/>
      <c r="M349" s="25"/>
      <c r="N349" s="7"/>
      <c r="O349" s="17"/>
      <c r="P349" s="25"/>
      <c r="Q349" s="7"/>
      <c r="R349" s="17"/>
      <c r="S349" s="25"/>
      <c r="T349" s="7"/>
      <c r="U349" s="17"/>
      <c r="V349" s="25"/>
      <c r="W349" s="7"/>
      <c r="X349" s="17"/>
      <c r="Y349" s="25"/>
      <c r="Z349" s="7"/>
      <c r="AA349" s="17"/>
      <c r="AB349" s="25"/>
      <c r="AC349" s="7"/>
      <c r="AD349" s="17"/>
      <c r="AE349" s="25"/>
      <c r="AF349" s="7"/>
      <c r="AG349" s="17"/>
      <c r="AH349" s="25"/>
      <c r="AI349" s="7"/>
      <c r="AJ349" s="17"/>
      <c r="AK349" s="25"/>
      <c r="AL349" s="7"/>
      <c r="AM349" s="17"/>
      <c r="AN349" s="25"/>
      <c r="AO349" s="7"/>
      <c r="AP349" s="17"/>
      <c r="AQ349" s="25"/>
      <c r="AR349" s="7"/>
      <c r="AS349" s="17"/>
      <c r="AT349" s="25"/>
      <c r="AU349" s="7"/>
      <c r="AV349" s="17"/>
      <c r="AW349" s="25"/>
      <c r="AX349" s="7"/>
      <c r="AY349" s="17"/>
      <c r="AZ349" s="25"/>
      <c r="BA349" s="7"/>
      <c r="BB349" s="17"/>
      <c r="BC349" s="25"/>
      <c r="BD349" s="7"/>
      <c r="BE349" s="17"/>
      <c r="BF349" s="25"/>
      <c r="BG349" s="7"/>
      <c r="BH349" s="17"/>
      <c r="BI349" s="25"/>
      <c r="BJ349" s="25"/>
      <c r="BK349" s="25"/>
      <c r="BL349" s="25"/>
      <c r="BM349" s="25"/>
      <c r="BN349" s="25"/>
      <c r="BO349" s="25"/>
      <c r="BP349" s="25"/>
      <c r="BQ349" s="25"/>
      <c r="BR349" s="25"/>
      <c r="BS349" s="25"/>
      <c r="BT349" s="25"/>
      <c r="BU349" s="25"/>
      <c r="BV349" s="15"/>
      <c r="BW349" s="15"/>
      <c r="BX349" s="15"/>
      <c r="BY349" s="15"/>
      <c r="BZ349" s="15"/>
      <c r="CA349" s="15"/>
      <c r="CB349" s="15"/>
      <c r="CC349" s="15"/>
      <c r="CD349" s="15"/>
      <c r="CE349" s="15"/>
      <c r="CF349" s="15"/>
      <c r="CG349" s="15"/>
      <c r="CH349" s="15"/>
      <c r="CI349" s="15"/>
      <c r="CJ349" s="15"/>
      <c r="CK349" s="15"/>
      <c r="CL349" s="15"/>
      <c r="CM349" s="15"/>
      <c r="CN349" s="15"/>
      <c r="CP349" s="15"/>
      <c r="CQ349" s="15"/>
      <c r="CS349" s="15"/>
      <c r="CT349" s="15"/>
      <c r="CV349" s="15"/>
      <c r="CW349" s="15"/>
      <c r="CY349" s="15"/>
      <c r="CZ349" s="15"/>
      <c r="DB349" s="15"/>
      <c r="DC349" s="15"/>
      <c r="DE349" s="15"/>
      <c r="DF349" s="15"/>
    </row>
    <row r="350" spans="1:110" x14ac:dyDescent="0.3">
      <c r="A350" s="3">
        <v>350</v>
      </c>
      <c r="B350" s="35"/>
      <c r="D350" s="39"/>
      <c r="E350" s="3"/>
      <c r="F350" s="7"/>
      <c r="G350" s="17"/>
      <c r="H350" s="3"/>
      <c r="I350" s="17"/>
      <c r="J350" s="17"/>
      <c r="K350" s="7"/>
      <c r="L350" s="17"/>
      <c r="M350" s="25"/>
      <c r="N350" s="7"/>
      <c r="O350" s="17"/>
      <c r="P350" s="25"/>
      <c r="Q350" s="7"/>
      <c r="R350" s="17"/>
      <c r="S350" s="25"/>
      <c r="T350" s="7"/>
      <c r="U350" s="17"/>
      <c r="V350" s="25"/>
      <c r="W350" s="7"/>
      <c r="X350" s="17"/>
      <c r="Y350" s="25"/>
      <c r="Z350" s="7"/>
      <c r="AA350" s="17"/>
      <c r="AB350" s="25"/>
      <c r="AC350" s="7"/>
      <c r="AD350" s="17"/>
      <c r="AE350" s="25"/>
      <c r="AF350" s="7"/>
      <c r="AG350" s="17"/>
      <c r="AH350" s="25"/>
      <c r="AI350" s="7"/>
      <c r="AJ350" s="17"/>
      <c r="AK350" s="25"/>
      <c r="AL350" s="7"/>
      <c r="AM350" s="17"/>
      <c r="AN350" s="25"/>
      <c r="AO350" s="7"/>
      <c r="AP350" s="17"/>
      <c r="AQ350" s="25"/>
      <c r="AR350" s="7"/>
      <c r="AS350" s="17"/>
      <c r="AT350" s="25"/>
      <c r="AU350" s="7"/>
      <c r="AV350" s="17"/>
      <c r="AW350" s="25"/>
      <c r="AX350" s="7"/>
      <c r="AY350" s="17"/>
      <c r="AZ350" s="25"/>
      <c r="BA350" s="7"/>
      <c r="BB350" s="17"/>
      <c r="BC350" s="25"/>
      <c r="BD350" s="7"/>
      <c r="BE350" s="17"/>
      <c r="BF350" s="25"/>
      <c r="BG350" s="7"/>
      <c r="BH350" s="17"/>
      <c r="BI350" s="25"/>
      <c r="BJ350" s="25"/>
      <c r="BK350" s="25"/>
      <c r="BL350" s="25"/>
      <c r="BM350" s="25"/>
      <c r="BN350" s="25"/>
      <c r="BO350" s="25"/>
      <c r="BP350" s="25"/>
      <c r="BQ350" s="25"/>
      <c r="BR350" s="25"/>
      <c r="BS350" s="25"/>
      <c r="BT350" s="25"/>
      <c r="BU350" s="25"/>
      <c r="BV350" s="15"/>
      <c r="BW350" s="15"/>
      <c r="BX350" s="15"/>
      <c r="BY350" s="15"/>
      <c r="BZ350" s="15"/>
      <c r="CA350" s="15"/>
      <c r="CB350" s="15"/>
      <c r="CC350" s="15"/>
      <c r="CD350" s="15"/>
      <c r="CE350" s="15"/>
      <c r="CF350" s="15"/>
      <c r="CG350" s="15"/>
      <c r="CH350" s="15"/>
      <c r="CI350" s="15"/>
      <c r="CJ350" s="15"/>
      <c r="CK350" s="15"/>
      <c r="CL350" s="15"/>
      <c r="CM350" s="15"/>
      <c r="CN350" s="15"/>
      <c r="CP350" s="15"/>
      <c r="CQ350" s="15"/>
      <c r="CS350" s="15"/>
      <c r="CT350" s="15"/>
      <c r="CV350" s="15"/>
      <c r="CW350" s="15"/>
      <c r="CY350" s="15"/>
      <c r="CZ350" s="15"/>
      <c r="DB350" s="15"/>
      <c r="DC350" s="15"/>
      <c r="DE350" s="15"/>
      <c r="DF350" s="15"/>
    </row>
    <row r="351" spans="1:110" x14ac:dyDescent="0.3">
      <c r="A351" s="3">
        <v>351</v>
      </c>
      <c r="B351" s="35"/>
      <c r="D351" s="39"/>
      <c r="E351" s="3"/>
      <c r="F351" s="7"/>
      <c r="G351" s="17"/>
      <c r="H351" s="3"/>
      <c r="I351" s="17"/>
      <c r="J351" s="17"/>
      <c r="K351" s="7"/>
      <c r="L351" s="17"/>
      <c r="M351" s="25"/>
      <c r="N351" s="7"/>
      <c r="O351" s="17"/>
      <c r="P351" s="25"/>
      <c r="Q351" s="7"/>
      <c r="R351" s="17"/>
      <c r="S351" s="25"/>
      <c r="T351" s="7"/>
      <c r="U351" s="17"/>
      <c r="V351" s="25"/>
      <c r="W351" s="7"/>
      <c r="X351" s="17"/>
      <c r="Y351" s="25"/>
      <c r="Z351" s="7"/>
      <c r="AA351" s="17"/>
      <c r="AB351" s="25"/>
      <c r="AC351" s="7"/>
      <c r="AD351" s="17"/>
      <c r="AE351" s="25"/>
      <c r="AF351" s="7"/>
      <c r="AG351" s="17"/>
      <c r="AH351" s="25"/>
      <c r="AI351" s="7"/>
      <c r="AJ351" s="17"/>
      <c r="AK351" s="25"/>
      <c r="AL351" s="7"/>
      <c r="AM351" s="17"/>
      <c r="AN351" s="25"/>
      <c r="AO351" s="7"/>
      <c r="AP351" s="17"/>
      <c r="AQ351" s="25"/>
      <c r="AR351" s="7"/>
      <c r="AS351" s="17"/>
      <c r="AT351" s="25"/>
      <c r="AU351" s="7"/>
      <c r="AV351" s="17"/>
      <c r="AW351" s="25"/>
      <c r="AX351" s="7"/>
      <c r="AY351" s="17"/>
      <c r="AZ351" s="25"/>
      <c r="BA351" s="7"/>
      <c r="BB351" s="17"/>
      <c r="BC351" s="25"/>
      <c r="BD351" s="7"/>
      <c r="BE351" s="17"/>
      <c r="BF351" s="25"/>
      <c r="BG351" s="7"/>
      <c r="BH351" s="17"/>
      <c r="BI351" s="25"/>
      <c r="BJ351" s="25"/>
      <c r="BK351" s="25"/>
      <c r="BL351" s="25"/>
      <c r="BM351" s="25"/>
      <c r="BN351" s="25"/>
      <c r="BO351" s="25"/>
      <c r="BP351" s="25"/>
      <c r="BQ351" s="25"/>
      <c r="BR351" s="25"/>
      <c r="BS351" s="25"/>
      <c r="BT351" s="25"/>
      <c r="BU351" s="25"/>
      <c r="BV351" s="15"/>
      <c r="BW351" s="15"/>
      <c r="BX351" s="15"/>
      <c r="BY351" s="15"/>
      <c r="BZ351" s="15"/>
      <c r="CA351" s="15"/>
      <c r="CB351" s="15"/>
      <c r="CC351" s="15"/>
      <c r="CD351" s="15"/>
      <c r="CE351" s="15"/>
      <c r="CF351" s="15"/>
      <c r="CG351" s="15"/>
      <c r="CH351" s="15"/>
      <c r="CI351" s="15"/>
      <c r="CJ351" s="15"/>
      <c r="CK351" s="15"/>
      <c r="CL351" s="15"/>
      <c r="CM351" s="15"/>
      <c r="CN351" s="15"/>
      <c r="CP351" s="15"/>
      <c r="CQ351" s="15"/>
      <c r="CS351" s="15"/>
      <c r="CT351" s="15"/>
      <c r="CV351" s="15"/>
      <c r="CW351" s="15"/>
      <c r="CY351" s="15"/>
      <c r="CZ351" s="15"/>
      <c r="DB351" s="15"/>
      <c r="DC351" s="15"/>
      <c r="DE351" s="15"/>
      <c r="DF351" s="15"/>
    </row>
    <row r="352" spans="1:110" x14ac:dyDescent="0.3">
      <c r="A352" s="3">
        <v>352</v>
      </c>
      <c r="B352" s="35"/>
      <c r="D352" s="39"/>
      <c r="E352" s="3"/>
      <c r="F352" s="7"/>
      <c r="G352" s="17"/>
      <c r="H352" s="3"/>
      <c r="I352" s="17"/>
      <c r="J352" s="17"/>
      <c r="K352" s="7"/>
      <c r="L352" s="17"/>
      <c r="M352" s="25"/>
      <c r="N352" s="7"/>
      <c r="O352" s="17"/>
      <c r="P352" s="25"/>
      <c r="Q352" s="7"/>
      <c r="R352" s="17"/>
      <c r="S352" s="25"/>
      <c r="T352" s="7"/>
      <c r="U352" s="17"/>
      <c r="V352" s="25"/>
      <c r="W352" s="7"/>
      <c r="X352" s="17"/>
      <c r="Y352" s="25"/>
      <c r="Z352" s="7"/>
      <c r="AA352" s="17"/>
      <c r="AB352" s="25"/>
      <c r="AC352" s="7"/>
      <c r="AD352" s="17"/>
      <c r="AE352" s="25"/>
      <c r="AF352" s="7"/>
      <c r="AG352" s="17"/>
      <c r="AH352" s="25"/>
      <c r="AI352" s="7"/>
      <c r="AJ352" s="17"/>
      <c r="AK352" s="25"/>
      <c r="AL352" s="7"/>
      <c r="AM352" s="17"/>
      <c r="AN352" s="25"/>
      <c r="AO352" s="7"/>
      <c r="AP352" s="17"/>
      <c r="AQ352" s="25"/>
      <c r="AR352" s="7"/>
      <c r="AS352" s="17"/>
      <c r="AT352" s="25"/>
      <c r="AU352" s="7"/>
      <c r="AV352" s="17"/>
      <c r="AW352" s="25"/>
      <c r="AX352" s="7"/>
      <c r="AY352" s="17"/>
      <c r="AZ352" s="25"/>
      <c r="BA352" s="7"/>
      <c r="BB352" s="17"/>
      <c r="BC352" s="25"/>
      <c r="BD352" s="7"/>
      <c r="BE352" s="17"/>
      <c r="BF352" s="25"/>
      <c r="BG352" s="7"/>
      <c r="BH352" s="17"/>
      <c r="BI352" s="25"/>
      <c r="BJ352" s="25"/>
      <c r="BK352" s="25"/>
      <c r="BL352" s="25"/>
      <c r="BM352" s="25"/>
      <c r="BN352" s="25"/>
      <c r="BO352" s="25"/>
      <c r="BP352" s="25"/>
      <c r="BQ352" s="25"/>
      <c r="BR352" s="25"/>
      <c r="BS352" s="25"/>
      <c r="BT352" s="25"/>
      <c r="BU352" s="25"/>
      <c r="BV352" s="15"/>
      <c r="BW352" s="15"/>
      <c r="BX352" s="15"/>
      <c r="BY352" s="15"/>
      <c r="BZ352" s="15"/>
      <c r="CA352" s="15"/>
      <c r="CB352" s="15"/>
      <c r="CC352" s="15"/>
      <c r="CD352" s="15"/>
      <c r="CE352" s="15"/>
      <c r="CF352" s="15"/>
      <c r="CG352" s="15"/>
      <c r="CH352" s="15"/>
      <c r="CI352" s="15"/>
      <c r="CJ352" s="15"/>
      <c r="CK352" s="15"/>
      <c r="CL352" s="15"/>
      <c r="CM352" s="15"/>
      <c r="CN352" s="15"/>
      <c r="CP352" s="15"/>
      <c r="CQ352" s="15"/>
      <c r="CS352" s="15"/>
      <c r="CT352" s="15"/>
      <c r="CV352" s="15"/>
      <c r="CW352" s="15"/>
      <c r="CY352" s="15"/>
      <c r="CZ352" s="15"/>
      <c r="DB352" s="15"/>
      <c r="DC352" s="15"/>
      <c r="DE352" s="15"/>
      <c r="DF352" s="15"/>
    </row>
    <row r="353" spans="1:110" x14ac:dyDescent="0.3">
      <c r="A353" s="3">
        <v>353</v>
      </c>
      <c r="B353" s="35"/>
      <c r="D353" s="39"/>
      <c r="E353" s="3"/>
      <c r="F353" s="7"/>
      <c r="G353" s="17"/>
      <c r="H353" s="3"/>
      <c r="I353" s="17"/>
      <c r="J353" s="17"/>
      <c r="K353" s="7"/>
      <c r="L353" s="17"/>
      <c r="M353" s="25"/>
      <c r="N353" s="7"/>
      <c r="O353" s="17"/>
      <c r="P353" s="25"/>
      <c r="Q353" s="7"/>
      <c r="R353" s="17"/>
      <c r="S353" s="25"/>
      <c r="T353" s="7"/>
      <c r="U353" s="17"/>
      <c r="V353" s="25"/>
      <c r="W353" s="7"/>
      <c r="X353" s="17"/>
      <c r="Y353" s="25"/>
      <c r="Z353" s="7"/>
      <c r="AA353" s="17"/>
      <c r="AB353" s="25"/>
      <c r="AC353" s="7"/>
      <c r="AD353" s="17"/>
      <c r="AE353" s="25"/>
      <c r="AF353" s="7"/>
      <c r="AG353" s="17"/>
      <c r="AH353" s="25"/>
      <c r="AI353" s="7"/>
      <c r="AJ353" s="17"/>
      <c r="AK353" s="25"/>
      <c r="AL353" s="7"/>
      <c r="AM353" s="17"/>
      <c r="AN353" s="25"/>
      <c r="AO353" s="7"/>
      <c r="AP353" s="17"/>
      <c r="AQ353" s="25"/>
      <c r="AR353" s="7"/>
      <c r="AS353" s="17"/>
      <c r="AT353" s="25"/>
      <c r="AU353" s="7"/>
      <c r="AV353" s="17"/>
      <c r="AW353" s="25"/>
      <c r="AX353" s="7"/>
      <c r="AY353" s="17"/>
      <c r="AZ353" s="25"/>
      <c r="BA353" s="7"/>
      <c r="BB353" s="17"/>
      <c r="BC353" s="25"/>
      <c r="BD353" s="7"/>
      <c r="BE353" s="17"/>
      <c r="BF353" s="25"/>
      <c r="BG353" s="7"/>
      <c r="BH353" s="17"/>
      <c r="BI353" s="25"/>
      <c r="BJ353" s="25"/>
      <c r="BK353" s="25"/>
      <c r="BL353" s="25"/>
      <c r="BM353" s="25"/>
      <c r="BN353" s="25"/>
      <c r="BO353" s="25"/>
      <c r="BP353" s="25"/>
      <c r="BQ353" s="25"/>
      <c r="BR353" s="25"/>
      <c r="BS353" s="25"/>
      <c r="BT353" s="25"/>
      <c r="BU353" s="25"/>
      <c r="BV353" s="15"/>
      <c r="BW353" s="15"/>
      <c r="BX353" s="15"/>
      <c r="BY353" s="15"/>
      <c r="BZ353" s="15"/>
      <c r="CA353" s="15"/>
      <c r="CB353" s="15"/>
      <c r="CC353" s="15"/>
      <c r="CD353" s="15"/>
      <c r="CE353" s="15"/>
      <c r="CF353" s="15"/>
      <c r="CG353" s="15"/>
      <c r="CH353" s="15"/>
      <c r="CI353" s="15"/>
      <c r="CJ353" s="15"/>
      <c r="CK353" s="15"/>
      <c r="CL353" s="15"/>
      <c r="CM353" s="15"/>
      <c r="CN353" s="15"/>
      <c r="CP353" s="15"/>
      <c r="CQ353" s="15"/>
      <c r="CS353" s="15"/>
      <c r="CT353" s="15"/>
      <c r="CV353" s="15"/>
      <c r="CW353" s="15"/>
      <c r="CY353" s="15"/>
      <c r="CZ353" s="15"/>
      <c r="DB353" s="15"/>
      <c r="DC353" s="15"/>
      <c r="DE353" s="15"/>
      <c r="DF353" s="15"/>
    </row>
    <row r="354" spans="1:110" x14ac:dyDescent="0.3">
      <c r="A354" s="3">
        <v>354</v>
      </c>
      <c r="B354" s="35"/>
      <c r="D354" s="39"/>
      <c r="E354" s="3"/>
      <c r="F354" s="7"/>
      <c r="G354" s="17"/>
      <c r="H354" s="3"/>
      <c r="I354" s="17"/>
      <c r="J354" s="17"/>
      <c r="K354" s="7"/>
      <c r="L354" s="17"/>
      <c r="M354" s="25"/>
      <c r="N354" s="7"/>
      <c r="O354" s="17"/>
      <c r="P354" s="25"/>
      <c r="Q354" s="7"/>
      <c r="R354" s="17"/>
      <c r="S354" s="25"/>
      <c r="T354" s="7"/>
      <c r="U354" s="17"/>
      <c r="V354" s="25"/>
      <c r="W354" s="7"/>
      <c r="X354" s="17"/>
      <c r="Y354" s="25"/>
      <c r="Z354" s="7"/>
      <c r="AA354" s="17"/>
      <c r="AB354" s="25"/>
      <c r="AC354" s="7"/>
      <c r="AD354" s="17"/>
      <c r="AE354" s="25"/>
      <c r="AF354" s="7"/>
      <c r="AG354" s="17"/>
      <c r="AH354" s="25"/>
      <c r="AI354" s="7"/>
      <c r="AJ354" s="17"/>
      <c r="AK354" s="25"/>
      <c r="AL354" s="7"/>
      <c r="AM354" s="17"/>
      <c r="AN354" s="25"/>
      <c r="AO354" s="7"/>
      <c r="AP354" s="17"/>
      <c r="AQ354" s="25"/>
      <c r="AR354" s="7"/>
      <c r="AS354" s="17"/>
      <c r="AT354" s="25"/>
      <c r="AU354" s="7"/>
      <c r="AV354" s="17"/>
      <c r="AW354" s="25"/>
      <c r="AX354" s="7"/>
      <c r="AY354" s="17"/>
      <c r="AZ354" s="25"/>
      <c r="BA354" s="7"/>
      <c r="BB354" s="17"/>
      <c r="BC354" s="25"/>
      <c r="BD354" s="7"/>
      <c r="BE354" s="17"/>
      <c r="BF354" s="25"/>
      <c r="BG354" s="7"/>
      <c r="BH354" s="17"/>
      <c r="BI354" s="25"/>
      <c r="BJ354" s="25"/>
      <c r="BK354" s="25"/>
      <c r="BL354" s="25"/>
      <c r="BM354" s="25"/>
      <c r="BN354" s="25"/>
      <c r="BO354" s="25"/>
      <c r="BP354" s="25"/>
      <c r="BQ354" s="25"/>
      <c r="BR354" s="25"/>
      <c r="BS354" s="25"/>
      <c r="BT354" s="25"/>
      <c r="BU354" s="25"/>
      <c r="BV354" s="15"/>
      <c r="BW354" s="15"/>
      <c r="BX354" s="15"/>
      <c r="BY354" s="15"/>
      <c r="BZ354" s="15"/>
      <c r="CA354" s="15"/>
      <c r="CB354" s="15"/>
      <c r="CC354" s="15"/>
      <c r="CD354" s="15"/>
      <c r="CE354" s="15"/>
      <c r="CF354" s="15"/>
      <c r="CG354" s="15"/>
      <c r="CH354" s="15"/>
      <c r="CI354" s="15"/>
      <c r="CJ354" s="15"/>
      <c r="CK354" s="15"/>
      <c r="CL354" s="15"/>
      <c r="CM354" s="15"/>
      <c r="CN354" s="15"/>
      <c r="CP354" s="15"/>
      <c r="CQ354" s="15"/>
      <c r="CS354" s="15"/>
      <c r="CT354" s="15"/>
      <c r="CV354" s="15"/>
      <c r="CW354" s="15"/>
      <c r="CY354" s="15"/>
      <c r="CZ354" s="15"/>
      <c r="DB354" s="15"/>
      <c r="DC354" s="15"/>
      <c r="DE354" s="15"/>
      <c r="DF354" s="15"/>
    </row>
    <row r="355" spans="1:110" x14ac:dyDescent="0.3">
      <c r="A355" s="3">
        <v>355</v>
      </c>
      <c r="B355" s="35"/>
      <c r="D355" s="39"/>
      <c r="E355" s="3"/>
      <c r="F355" s="7"/>
      <c r="G355" s="17"/>
      <c r="H355" s="3"/>
      <c r="I355" s="17"/>
      <c r="J355" s="17"/>
      <c r="K355" s="7"/>
      <c r="L355" s="17"/>
      <c r="M355" s="25"/>
      <c r="N355" s="7"/>
      <c r="O355" s="17"/>
      <c r="P355" s="25"/>
      <c r="Q355" s="7"/>
      <c r="R355" s="17"/>
      <c r="S355" s="25"/>
      <c r="T355" s="7"/>
      <c r="U355" s="17"/>
      <c r="V355" s="25"/>
      <c r="W355" s="7"/>
      <c r="X355" s="17"/>
      <c r="Y355" s="25"/>
      <c r="Z355" s="7"/>
      <c r="AA355" s="17"/>
      <c r="AB355" s="25"/>
      <c r="AC355" s="7"/>
      <c r="AD355" s="17"/>
      <c r="AE355" s="25"/>
      <c r="AF355" s="7"/>
      <c r="AG355" s="17"/>
      <c r="AH355" s="25"/>
      <c r="AI355" s="7"/>
      <c r="AJ355" s="17"/>
      <c r="AK355" s="25"/>
      <c r="AL355" s="7"/>
      <c r="AM355" s="17"/>
      <c r="AN355" s="25"/>
      <c r="AO355" s="7"/>
      <c r="AP355" s="17"/>
      <c r="AQ355" s="25"/>
      <c r="AR355" s="7"/>
      <c r="AS355" s="17"/>
      <c r="AT355" s="25"/>
      <c r="AU355" s="7"/>
      <c r="AV355" s="17"/>
      <c r="AW355" s="25"/>
      <c r="AX355" s="7"/>
      <c r="AY355" s="17"/>
      <c r="AZ355" s="25"/>
      <c r="BA355" s="7"/>
      <c r="BB355" s="17"/>
      <c r="BC355" s="25"/>
      <c r="BD355" s="7"/>
      <c r="BE355" s="17"/>
      <c r="BF355" s="25"/>
      <c r="BG355" s="7"/>
      <c r="BH355" s="17"/>
      <c r="BI355" s="25"/>
      <c r="BJ355" s="25"/>
      <c r="BK355" s="25"/>
      <c r="BL355" s="25"/>
      <c r="BM355" s="25"/>
      <c r="BN355" s="25"/>
      <c r="BO355" s="25"/>
      <c r="BP355" s="25"/>
      <c r="BQ355" s="25"/>
      <c r="BR355" s="25"/>
      <c r="BS355" s="25"/>
      <c r="BT355" s="25"/>
      <c r="BU355" s="25"/>
      <c r="BV355" s="15"/>
      <c r="BW355" s="15"/>
      <c r="BX355" s="15"/>
      <c r="BY355" s="15"/>
      <c r="BZ355" s="15"/>
      <c r="CA355" s="15"/>
      <c r="CB355" s="15"/>
      <c r="CC355" s="15"/>
      <c r="CD355" s="15"/>
      <c r="CE355" s="15"/>
      <c r="CF355" s="15"/>
      <c r="CG355" s="15"/>
      <c r="CH355" s="15"/>
      <c r="CI355" s="15"/>
      <c r="CJ355" s="15"/>
      <c r="CK355" s="15"/>
      <c r="CL355" s="15"/>
      <c r="CM355" s="15"/>
      <c r="CN355" s="15"/>
      <c r="CP355" s="15"/>
      <c r="CQ355" s="15"/>
      <c r="CS355" s="15"/>
      <c r="CT355" s="15"/>
      <c r="CV355" s="15"/>
      <c r="CW355" s="15"/>
      <c r="CY355" s="15"/>
      <c r="CZ355" s="15"/>
      <c r="DB355" s="15"/>
      <c r="DC355" s="15"/>
      <c r="DE355" s="15"/>
      <c r="DF355" s="15"/>
    </row>
    <row r="356" spans="1:110" x14ac:dyDescent="0.3">
      <c r="A356" s="3">
        <v>356</v>
      </c>
      <c r="B356" s="35"/>
      <c r="D356" s="39"/>
      <c r="E356" s="3"/>
      <c r="F356" s="7"/>
      <c r="G356" s="17"/>
      <c r="H356" s="3"/>
      <c r="I356" s="17"/>
      <c r="J356" s="17"/>
      <c r="K356" s="7"/>
      <c r="L356" s="17"/>
      <c r="M356" s="25"/>
      <c r="N356" s="7"/>
      <c r="O356" s="17"/>
      <c r="P356" s="25"/>
      <c r="Q356" s="7"/>
      <c r="R356" s="17"/>
      <c r="S356" s="25"/>
      <c r="T356" s="7"/>
      <c r="U356" s="17"/>
      <c r="V356" s="25"/>
      <c r="W356" s="7"/>
      <c r="X356" s="17"/>
      <c r="Y356" s="25"/>
      <c r="Z356" s="7"/>
      <c r="AA356" s="17"/>
      <c r="AB356" s="25"/>
      <c r="AC356" s="7"/>
      <c r="AD356" s="17"/>
      <c r="AE356" s="25"/>
      <c r="AF356" s="7"/>
      <c r="AG356" s="17"/>
      <c r="AH356" s="25"/>
      <c r="AI356" s="7"/>
      <c r="AJ356" s="17"/>
      <c r="AK356" s="25"/>
      <c r="AL356" s="7"/>
      <c r="AM356" s="17"/>
      <c r="AN356" s="25"/>
      <c r="AO356" s="7"/>
      <c r="AP356" s="17"/>
      <c r="AQ356" s="25"/>
      <c r="AR356" s="7"/>
      <c r="AS356" s="17"/>
      <c r="AT356" s="25"/>
      <c r="AU356" s="7"/>
      <c r="AV356" s="17"/>
      <c r="AW356" s="25"/>
      <c r="AX356" s="7"/>
      <c r="AY356" s="17"/>
      <c r="AZ356" s="25"/>
      <c r="BA356" s="7"/>
      <c r="BB356" s="17"/>
      <c r="BC356" s="25"/>
      <c r="BD356" s="7"/>
      <c r="BE356" s="17"/>
      <c r="BF356" s="25"/>
      <c r="BG356" s="7"/>
      <c r="BH356" s="17"/>
      <c r="BI356" s="25"/>
      <c r="BJ356" s="25"/>
      <c r="BK356" s="25"/>
      <c r="BL356" s="25"/>
      <c r="BM356" s="25"/>
      <c r="BN356" s="25"/>
      <c r="BO356" s="25"/>
      <c r="BP356" s="25"/>
      <c r="BQ356" s="25"/>
      <c r="BR356" s="25"/>
      <c r="BS356" s="25"/>
      <c r="BT356" s="25"/>
      <c r="BU356" s="25"/>
      <c r="BV356" s="15"/>
      <c r="BW356" s="15"/>
      <c r="BX356" s="15"/>
      <c r="BY356" s="15"/>
      <c r="BZ356" s="15"/>
      <c r="CA356" s="15"/>
      <c r="CB356" s="15"/>
      <c r="CC356" s="15"/>
      <c r="CD356" s="15"/>
      <c r="CE356" s="15"/>
      <c r="CF356" s="15"/>
      <c r="CG356" s="15"/>
      <c r="CH356" s="15"/>
      <c r="CI356" s="15"/>
      <c r="CJ356" s="15"/>
      <c r="CK356" s="15"/>
      <c r="CL356" s="15"/>
      <c r="CM356" s="15"/>
      <c r="CN356" s="15"/>
      <c r="CP356" s="15"/>
      <c r="CQ356" s="15"/>
      <c r="CS356" s="15"/>
      <c r="CT356" s="15"/>
      <c r="CV356" s="15"/>
      <c r="CW356" s="15"/>
      <c r="CY356" s="15"/>
      <c r="CZ356" s="15"/>
      <c r="DB356" s="15"/>
      <c r="DC356" s="15"/>
      <c r="DE356" s="15"/>
      <c r="DF356" s="15"/>
    </row>
    <row r="357" spans="1:110" x14ac:dyDescent="0.3">
      <c r="A357" s="3">
        <v>357</v>
      </c>
      <c r="B357" s="35"/>
      <c r="D357" s="39"/>
      <c r="E357" s="3"/>
      <c r="F357" s="7"/>
      <c r="G357" s="17"/>
      <c r="H357" s="3"/>
      <c r="I357" s="17"/>
      <c r="J357" s="17"/>
      <c r="K357" s="7"/>
      <c r="L357" s="17"/>
      <c r="M357" s="25"/>
      <c r="N357" s="7"/>
      <c r="O357" s="17"/>
      <c r="P357" s="25"/>
      <c r="Q357" s="7"/>
      <c r="R357" s="17"/>
      <c r="S357" s="25"/>
      <c r="T357" s="7"/>
      <c r="U357" s="17"/>
      <c r="V357" s="25"/>
      <c r="W357" s="7"/>
      <c r="X357" s="17"/>
      <c r="Y357" s="25"/>
      <c r="Z357" s="7"/>
      <c r="AA357" s="17"/>
      <c r="AB357" s="25"/>
      <c r="AC357" s="7"/>
      <c r="AD357" s="17"/>
      <c r="AE357" s="25"/>
      <c r="AF357" s="7"/>
      <c r="AG357" s="17"/>
      <c r="AH357" s="25"/>
      <c r="AI357" s="7"/>
      <c r="AJ357" s="17"/>
      <c r="AK357" s="25"/>
      <c r="AL357" s="7"/>
      <c r="AM357" s="17"/>
      <c r="AN357" s="25"/>
      <c r="AO357" s="7"/>
      <c r="AP357" s="17"/>
      <c r="AQ357" s="25"/>
      <c r="AR357" s="7"/>
      <c r="AS357" s="17"/>
      <c r="AT357" s="25"/>
      <c r="AU357" s="7"/>
      <c r="AV357" s="17"/>
      <c r="AW357" s="25"/>
      <c r="AX357" s="7"/>
      <c r="AY357" s="17"/>
      <c r="AZ357" s="25"/>
      <c r="BA357" s="7"/>
      <c r="BB357" s="17"/>
      <c r="BC357" s="25"/>
      <c r="BD357" s="7"/>
      <c r="BE357" s="17"/>
      <c r="BF357" s="25"/>
      <c r="BG357" s="7"/>
      <c r="BH357" s="17"/>
      <c r="BI357" s="25"/>
      <c r="BJ357" s="25"/>
      <c r="BK357" s="25"/>
      <c r="BL357" s="25"/>
      <c r="BM357" s="25"/>
      <c r="BN357" s="25"/>
      <c r="BO357" s="25"/>
      <c r="BP357" s="25"/>
      <c r="BQ357" s="25"/>
      <c r="BR357" s="25"/>
      <c r="BS357" s="25"/>
      <c r="BT357" s="25"/>
      <c r="BU357" s="25"/>
      <c r="BV357" s="15"/>
      <c r="BW357" s="15"/>
      <c r="BX357" s="15"/>
      <c r="BY357" s="15"/>
      <c r="BZ357" s="15"/>
      <c r="CA357" s="15"/>
      <c r="CB357" s="15"/>
      <c r="CC357" s="15"/>
      <c r="CD357" s="15"/>
      <c r="CE357" s="15"/>
      <c r="CF357" s="15"/>
      <c r="CG357" s="15"/>
      <c r="CH357" s="15"/>
      <c r="CI357" s="15"/>
      <c r="CJ357" s="15"/>
      <c r="CK357" s="15"/>
      <c r="CL357" s="15"/>
      <c r="CM357" s="15"/>
      <c r="CN357" s="15"/>
      <c r="CP357" s="15"/>
      <c r="CQ357" s="15"/>
      <c r="CS357" s="15"/>
      <c r="CT357" s="15"/>
      <c r="CV357" s="15"/>
      <c r="CW357" s="15"/>
      <c r="CY357" s="15"/>
      <c r="CZ357" s="15"/>
      <c r="DB357" s="15"/>
      <c r="DC357" s="15"/>
      <c r="DE357" s="15"/>
      <c r="DF357" s="15"/>
    </row>
    <row r="358" spans="1:110" x14ac:dyDescent="0.3">
      <c r="A358" s="3">
        <v>358</v>
      </c>
      <c r="B358" s="35"/>
      <c r="D358" s="39"/>
      <c r="E358" s="3"/>
      <c r="F358" s="7"/>
      <c r="G358" s="17"/>
      <c r="H358" s="3"/>
      <c r="I358" s="17"/>
      <c r="J358" s="17"/>
      <c r="K358" s="7"/>
      <c r="L358" s="17"/>
      <c r="M358" s="25"/>
      <c r="N358" s="7"/>
      <c r="O358" s="17"/>
      <c r="P358" s="25"/>
      <c r="Q358" s="7"/>
      <c r="R358" s="17"/>
      <c r="S358" s="25"/>
      <c r="T358" s="7"/>
      <c r="U358" s="17"/>
      <c r="V358" s="25"/>
      <c r="W358" s="7"/>
      <c r="X358" s="17"/>
      <c r="Y358" s="25"/>
      <c r="Z358" s="7"/>
      <c r="AA358" s="17"/>
      <c r="AB358" s="25"/>
      <c r="AC358" s="7"/>
      <c r="AD358" s="17"/>
      <c r="AE358" s="25"/>
      <c r="AF358" s="7"/>
      <c r="AG358" s="17"/>
      <c r="AH358" s="25"/>
      <c r="AI358" s="7"/>
      <c r="AJ358" s="17"/>
      <c r="AK358" s="25"/>
      <c r="AL358" s="7"/>
      <c r="AM358" s="17"/>
      <c r="AN358" s="25"/>
      <c r="AO358" s="7"/>
      <c r="AP358" s="17"/>
      <c r="AQ358" s="25"/>
      <c r="AR358" s="7"/>
      <c r="AS358" s="17"/>
      <c r="AT358" s="25"/>
      <c r="AU358" s="7"/>
      <c r="AV358" s="17"/>
      <c r="AW358" s="25"/>
      <c r="AX358" s="7"/>
      <c r="AY358" s="17"/>
      <c r="AZ358" s="25"/>
      <c r="BA358" s="7"/>
      <c r="BB358" s="17"/>
      <c r="BC358" s="25"/>
      <c r="BD358" s="7"/>
      <c r="BE358" s="17"/>
      <c r="BF358" s="25"/>
      <c r="BG358" s="7"/>
      <c r="BH358" s="17"/>
      <c r="BI358" s="25"/>
      <c r="BJ358" s="25"/>
      <c r="BK358" s="25"/>
      <c r="BL358" s="25"/>
      <c r="BM358" s="25"/>
      <c r="BN358" s="25"/>
      <c r="BO358" s="25"/>
      <c r="BP358" s="25"/>
      <c r="BQ358" s="25"/>
      <c r="BR358" s="25"/>
      <c r="BS358" s="25"/>
      <c r="BT358" s="25"/>
      <c r="BU358" s="25"/>
      <c r="BV358" s="15"/>
      <c r="BW358" s="15"/>
      <c r="BX358" s="15"/>
      <c r="BY358" s="15"/>
      <c r="BZ358" s="15"/>
      <c r="CA358" s="15"/>
      <c r="CB358" s="15"/>
      <c r="CC358" s="15"/>
      <c r="CD358" s="15"/>
      <c r="CE358" s="15"/>
      <c r="CF358" s="15"/>
      <c r="CG358" s="15"/>
      <c r="CH358" s="15"/>
      <c r="CI358" s="15"/>
      <c r="CJ358" s="15"/>
      <c r="CK358" s="15"/>
      <c r="CL358" s="15"/>
      <c r="CM358" s="15"/>
      <c r="CN358" s="15"/>
      <c r="CP358" s="15"/>
      <c r="CQ358" s="15"/>
      <c r="CS358" s="15"/>
      <c r="CT358" s="15"/>
      <c r="CV358" s="15"/>
      <c r="CW358" s="15"/>
      <c r="CY358" s="15"/>
      <c r="CZ358" s="15"/>
      <c r="DB358" s="15"/>
      <c r="DC358" s="15"/>
      <c r="DE358" s="15"/>
      <c r="DF358" s="15"/>
    </row>
    <row r="359" spans="1:110" x14ac:dyDescent="0.3">
      <c r="A359" s="3">
        <v>359</v>
      </c>
      <c r="B359" s="35"/>
      <c r="D359" s="39"/>
      <c r="E359" s="3"/>
      <c r="F359" s="7"/>
      <c r="G359" s="17"/>
      <c r="H359" s="3"/>
      <c r="I359" s="17"/>
      <c r="J359" s="17"/>
      <c r="K359" s="7"/>
      <c r="L359" s="17"/>
      <c r="M359" s="25"/>
      <c r="N359" s="7"/>
      <c r="O359" s="17"/>
      <c r="P359" s="25"/>
      <c r="Q359" s="7"/>
      <c r="R359" s="17"/>
      <c r="S359" s="25"/>
      <c r="T359" s="7"/>
      <c r="U359" s="17"/>
      <c r="V359" s="25"/>
      <c r="W359" s="7"/>
      <c r="X359" s="17"/>
      <c r="Y359" s="25"/>
      <c r="Z359" s="7"/>
      <c r="AA359" s="17"/>
      <c r="AB359" s="25"/>
      <c r="AC359" s="7"/>
      <c r="AD359" s="17"/>
      <c r="AE359" s="25"/>
      <c r="AF359" s="7"/>
      <c r="AG359" s="17"/>
      <c r="AH359" s="25"/>
      <c r="AI359" s="7"/>
      <c r="AJ359" s="17"/>
      <c r="AK359" s="25"/>
      <c r="AL359" s="7"/>
      <c r="AM359" s="17"/>
      <c r="AN359" s="25"/>
      <c r="AO359" s="7"/>
      <c r="AP359" s="17"/>
      <c r="AQ359" s="25"/>
      <c r="AR359" s="7"/>
      <c r="AS359" s="17"/>
      <c r="AT359" s="25"/>
      <c r="AU359" s="7"/>
      <c r="AV359" s="17"/>
      <c r="AW359" s="25"/>
      <c r="AX359" s="7"/>
      <c r="AY359" s="17"/>
      <c r="AZ359" s="25"/>
      <c r="BA359" s="7"/>
      <c r="BB359" s="17"/>
      <c r="BC359" s="25"/>
      <c r="BD359" s="7"/>
      <c r="BE359" s="17"/>
      <c r="BF359" s="25"/>
      <c r="BG359" s="7"/>
      <c r="BH359" s="17"/>
      <c r="BI359" s="25"/>
      <c r="BJ359" s="25"/>
      <c r="BK359" s="25"/>
      <c r="BL359" s="25"/>
      <c r="BM359" s="25"/>
      <c r="BN359" s="25"/>
      <c r="BO359" s="25"/>
      <c r="BP359" s="25"/>
      <c r="BQ359" s="25"/>
      <c r="BR359" s="25"/>
      <c r="BS359" s="25"/>
      <c r="BT359" s="25"/>
      <c r="BU359" s="25"/>
      <c r="BV359" s="15"/>
      <c r="BW359" s="15"/>
      <c r="BX359" s="15"/>
      <c r="BY359" s="15"/>
      <c r="BZ359" s="15"/>
      <c r="CA359" s="15"/>
      <c r="CB359" s="15"/>
      <c r="CC359" s="15"/>
      <c r="CD359" s="15"/>
      <c r="CE359" s="15"/>
      <c r="CF359" s="15"/>
      <c r="CG359" s="15"/>
      <c r="CH359" s="15"/>
      <c r="CI359" s="15"/>
      <c r="CJ359" s="15"/>
      <c r="CK359" s="15"/>
      <c r="CL359" s="15"/>
      <c r="CM359" s="15"/>
      <c r="CN359" s="15"/>
      <c r="CP359" s="15"/>
      <c r="CQ359" s="15"/>
      <c r="CS359" s="15"/>
      <c r="CT359" s="15"/>
      <c r="CV359" s="15"/>
      <c r="CW359" s="15"/>
      <c r="CY359" s="15"/>
      <c r="CZ359" s="15"/>
      <c r="DB359" s="15"/>
      <c r="DC359" s="15"/>
      <c r="DE359" s="15"/>
      <c r="DF359" s="15"/>
    </row>
    <row r="360" spans="1:110" x14ac:dyDescent="0.3">
      <c r="A360" s="3">
        <v>360</v>
      </c>
      <c r="B360" s="3" t="s">
        <v>152</v>
      </c>
      <c r="D360" s="3"/>
      <c r="E360" s="3"/>
      <c r="F360" s="31"/>
      <c r="G360" s="3"/>
      <c r="H360" s="3"/>
      <c r="I360" s="3"/>
      <c r="J360" s="3"/>
      <c r="K360" s="31"/>
      <c r="L360" s="3"/>
      <c r="M360" s="31"/>
      <c r="N360" s="31"/>
      <c r="O360" s="3"/>
      <c r="P360" s="31"/>
      <c r="Q360" s="32"/>
      <c r="R360" s="3"/>
      <c r="S360" s="31"/>
      <c r="T360" s="31"/>
      <c r="U360" s="3"/>
      <c r="V360" s="31"/>
      <c r="W360" s="31"/>
      <c r="X360" s="3"/>
      <c r="Y360" s="31"/>
      <c r="Z360" s="32"/>
      <c r="AA360" s="3"/>
      <c r="AB360" s="31"/>
      <c r="AC360" s="31"/>
      <c r="AD360" s="3"/>
      <c r="AE360" s="31"/>
      <c r="AF360" s="31"/>
      <c r="AG360" s="3"/>
      <c r="AH360" s="31"/>
      <c r="AI360" s="31"/>
      <c r="AJ360" s="3"/>
      <c r="AK360" s="31"/>
      <c r="AL360" s="31"/>
      <c r="AM360" s="3"/>
      <c r="AN360" s="31"/>
      <c r="AO360" s="31"/>
      <c r="AP360" s="3"/>
      <c r="AQ360" s="31"/>
      <c r="AR360" s="31"/>
      <c r="AS360" s="3"/>
      <c r="AT360" s="31"/>
      <c r="AU360" s="31"/>
      <c r="AV360" s="3"/>
      <c r="AW360" s="31"/>
      <c r="AX360" s="31"/>
      <c r="AY360" s="3"/>
      <c r="AZ360" s="31"/>
      <c r="BA360" s="31"/>
      <c r="BB360" s="3"/>
      <c r="BC360" s="31"/>
      <c r="BD360" s="31"/>
      <c r="BE360" s="3"/>
      <c r="BF360" s="31"/>
      <c r="BG360" s="31"/>
      <c r="BH360" s="3"/>
      <c r="BI360" s="31"/>
      <c r="BJ360" s="31"/>
      <c r="BK360" s="31"/>
      <c r="BL360" s="31"/>
      <c r="BM360" s="31"/>
      <c r="BN360" s="31"/>
      <c r="BO360" s="31"/>
      <c r="BP360" s="31"/>
      <c r="BQ360" s="31"/>
      <c r="BR360" s="31"/>
      <c r="BS360" s="31"/>
      <c r="BT360" s="31"/>
      <c r="BU360" s="31"/>
      <c r="BV360" s="15"/>
      <c r="BW360" s="15"/>
      <c r="BX360" s="15"/>
      <c r="BY360" s="15"/>
      <c r="BZ360" s="15"/>
      <c r="CA360" s="15"/>
      <c r="CB360" s="15"/>
      <c r="CC360" s="15"/>
      <c r="CD360" s="15"/>
      <c r="CE360" s="15"/>
      <c r="CF360" s="15"/>
      <c r="CG360" s="15"/>
      <c r="CH360" s="15"/>
      <c r="CI360" s="15"/>
      <c r="CJ360" s="15"/>
      <c r="CK360" s="15"/>
      <c r="CL360" s="15"/>
      <c r="CM360" s="15"/>
      <c r="CN360" s="15"/>
      <c r="CP360" s="15"/>
      <c r="CQ360" s="15"/>
      <c r="CS360" s="15"/>
      <c r="CT360" s="15"/>
      <c r="CV360" s="15"/>
      <c r="CW360" s="15"/>
      <c r="CY360" s="15"/>
      <c r="CZ360" s="15"/>
      <c r="DB360" s="15"/>
      <c r="DC360" s="15"/>
      <c r="DE360" s="15"/>
      <c r="DF360" s="15"/>
    </row>
    <row r="361" spans="1:110" x14ac:dyDescent="0.3">
      <c r="A361" s="3">
        <v>361</v>
      </c>
      <c r="B361" s="3" t="s">
        <v>151</v>
      </c>
      <c r="C361" s="3" t="s">
        <v>217</v>
      </c>
      <c r="D361" s="39">
        <v>41852</v>
      </c>
      <c r="E361" s="3"/>
      <c r="F361" s="33">
        <v>38965.673859524199</v>
      </c>
      <c r="G361" s="3"/>
      <c r="H361" s="3"/>
      <c r="I361" s="42">
        <f t="shared" ref="I361:I373" si="1903">LARGE(BV361:CL361,1)</f>
        <v>49797.243101485081</v>
      </c>
      <c r="J361" s="42">
        <f t="shared" ref="J361:J373" si="1904">SMALL(BV361:CL361,1)</f>
        <v>26389.383403782627</v>
      </c>
      <c r="K361" s="33">
        <v>47899.415174377427</v>
      </c>
      <c r="L361" s="3"/>
      <c r="M361" s="25">
        <f>K361/$F361</f>
        <v>1.2292720856582748</v>
      </c>
      <c r="N361" s="33">
        <v>42861.324983114835</v>
      </c>
      <c r="O361" s="3"/>
      <c r="P361" s="25">
        <f>N361/$F361</f>
        <v>1.0999764853967344</v>
      </c>
      <c r="Q361" s="34">
        <v>41101.828119654238</v>
      </c>
      <c r="R361" s="3"/>
      <c r="S361" s="25">
        <f>Q361/$F361</f>
        <v>1.0548214376538469</v>
      </c>
      <c r="T361" s="33">
        <v>32491.500135426366</v>
      </c>
      <c r="U361" s="3"/>
      <c r="V361" s="25">
        <f>T361/$F361</f>
        <v>0.83384930676579638</v>
      </c>
      <c r="W361" s="33">
        <v>49797.243101485081</v>
      </c>
      <c r="X361" s="3"/>
      <c r="Y361" s="25">
        <f>W361/$F361</f>
        <v>1.2779772083760172</v>
      </c>
      <c r="Z361" s="34">
        <v>47241.898261917842</v>
      </c>
      <c r="AA361" s="3"/>
      <c r="AB361" s="25">
        <f>Z361/$F361</f>
        <v>1.212397825640855</v>
      </c>
      <c r="AC361" s="33">
        <v>26389.383403782627</v>
      </c>
      <c r="AD361" s="3"/>
      <c r="AE361" s="25">
        <f>AC361/$F361</f>
        <v>0.67724694044608169</v>
      </c>
      <c r="AF361" s="33">
        <v>49794.572247774078</v>
      </c>
      <c r="AG361" s="3"/>
      <c r="AH361" s="25">
        <f>AF361/$F361</f>
        <v>1.2779086646182309</v>
      </c>
      <c r="AI361" s="33">
        <v>37940.471615045972</v>
      </c>
      <c r="AJ361" s="3"/>
      <c r="AK361" s="25">
        <f>AI361/$F361</f>
        <v>0.97368960567256713</v>
      </c>
      <c r="AL361" s="33">
        <v>47080.002765654324</v>
      </c>
      <c r="AM361" s="3"/>
      <c r="AN361" s="25">
        <f>AL361/$F361</f>
        <v>1.2082430021711732</v>
      </c>
      <c r="AO361" s="33">
        <v>41752.971220313855</v>
      </c>
      <c r="AP361" s="3"/>
      <c r="AQ361" s="25">
        <f>AO361/$F361</f>
        <v>1.0715321226276797</v>
      </c>
      <c r="AR361" s="33">
        <v>33528.147223375352</v>
      </c>
      <c r="AS361" s="3"/>
      <c r="AT361" s="25">
        <f>AR361/$F361</f>
        <v>0.86045341713448187</v>
      </c>
      <c r="AU361" s="33">
        <v>33950.21766140125</v>
      </c>
      <c r="AV361" s="3"/>
      <c r="AW361" s="25">
        <f>AU361/$F361</f>
        <v>0.87128526979401788</v>
      </c>
      <c r="AX361" s="33">
        <v>34235.14308695287</v>
      </c>
      <c r="AY361" s="3"/>
      <c r="AZ361" s="25">
        <f>AX361/$F361</f>
        <v>0.87859748583778008</v>
      </c>
      <c r="BA361" s="33">
        <v>41470.703546336656</v>
      </c>
      <c r="BB361" s="3"/>
      <c r="BC361" s="25">
        <f>BA361/$F361</f>
        <v>1.0642881140935323</v>
      </c>
      <c r="BD361" s="33">
        <v>33347.906961584646</v>
      </c>
      <c r="BE361" s="3"/>
      <c r="BF361" s="25">
        <f>BD361/$F361</f>
        <v>0.85582780068959519</v>
      </c>
      <c r="BG361" s="33">
        <v>32974.875991379718</v>
      </c>
      <c r="BH361" s="3"/>
      <c r="BI361" s="25">
        <f>BG361/$F361</f>
        <v>0.84625447798639375</v>
      </c>
      <c r="BJ361" s="33">
        <f>((K361*K$328)+(T361*T$328)+(W361*W$328)+(Z361*Z$328)+(Q361*Q$328))/BJ$328</f>
        <v>43351.771709764937</v>
      </c>
      <c r="BL361" s="25">
        <f>BJ361/$F361</f>
        <v>1.1125631207111453</v>
      </c>
      <c r="BM361" s="33">
        <f>((BG361*BG$328)+(AU361*AU$328)+(AR361*AR$328)+(AX361*AX$328))/BM$328</f>
        <v>33679.061829185339</v>
      </c>
      <c r="BO361" s="25">
        <f>BM361/$F361</f>
        <v>0.86432643127390241</v>
      </c>
      <c r="BP361" s="33">
        <f>((BA361*BA$328)+(AO361*AO$328)+(AL361*AL$328)+(BD361*BD$328))/BP$328</f>
        <v>40946.491070415817</v>
      </c>
      <c r="BR361" s="25">
        <f>BP361/$F361</f>
        <v>1.0508349276348381</v>
      </c>
      <c r="BS361" s="33">
        <f>((AI361*AI$328)+(AF361*AF$328)+(AC361*AC$328)+(N361*N$328))/BS$328</f>
        <v>37048.375498579655</v>
      </c>
      <c r="BT361" s="25"/>
      <c r="BU361" s="25">
        <f>BS361/$F361</f>
        <v>0.95079519559044123</v>
      </c>
      <c r="BV361" s="36">
        <f>K361</f>
        <v>47899.415174377427</v>
      </c>
      <c r="BW361" s="36">
        <f>N361</f>
        <v>42861.324983114835</v>
      </c>
      <c r="BX361" s="36">
        <f>Q361</f>
        <v>41101.828119654238</v>
      </c>
      <c r="BY361" s="36">
        <f>T361</f>
        <v>32491.500135426366</v>
      </c>
      <c r="BZ361" s="36">
        <f>W361</f>
        <v>49797.243101485081</v>
      </c>
      <c r="CA361" s="36">
        <f>Z361</f>
        <v>47241.898261917842</v>
      </c>
      <c r="CB361" s="36">
        <f>AC361</f>
        <v>26389.383403782627</v>
      </c>
      <c r="CC361" s="36">
        <f>AF361</f>
        <v>49794.572247774078</v>
      </c>
      <c r="CD361" s="36">
        <f>AI361</f>
        <v>37940.471615045972</v>
      </c>
      <c r="CE361" s="36">
        <f>AL361</f>
        <v>47080.002765654324</v>
      </c>
      <c r="CF361" s="36">
        <f>AO361</f>
        <v>41752.971220313855</v>
      </c>
      <c r="CG361" s="36">
        <f>AR361</f>
        <v>33528.147223375352</v>
      </c>
      <c r="CH361" s="36">
        <f>AU361</f>
        <v>33950.21766140125</v>
      </c>
      <c r="CI361" s="36">
        <f>AX361</f>
        <v>34235.14308695287</v>
      </c>
      <c r="CJ361" s="36">
        <f>BA361</f>
        <v>41470.703546336656</v>
      </c>
      <c r="CK361" s="36">
        <f>BD361</f>
        <v>33347.906961584646</v>
      </c>
      <c r="CL361" s="36">
        <f>BG361</f>
        <v>32974.875991379718</v>
      </c>
      <c r="CM361" s="15"/>
      <c r="CN361" s="15"/>
      <c r="CP361" s="15"/>
      <c r="CQ361" s="15"/>
      <c r="CS361" s="15"/>
      <c r="CT361" s="15"/>
      <c r="CV361" s="15"/>
      <c r="CW361" s="15"/>
      <c r="CY361" s="15"/>
      <c r="CZ361" s="15"/>
      <c r="DB361" s="15"/>
      <c r="DC361" s="15"/>
      <c r="DE361" s="15"/>
      <c r="DF361" s="15"/>
    </row>
    <row r="362" spans="1:110" x14ac:dyDescent="0.3">
      <c r="A362" s="3">
        <v>362</v>
      </c>
      <c r="B362" s="3" t="s">
        <v>375</v>
      </c>
      <c r="C362" s="3" t="s">
        <v>217</v>
      </c>
      <c r="D362" s="39">
        <v>41852</v>
      </c>
      <c r="E362" s="3"/>
      <c r="F362" s="7">
        <f t="shared" ref="F362:F371" si="1905">F$328*G362</f>
        <v>43972.029674999991</v>
      </c>
      <c r="G362" s="17">
        <v>0.18358319176606641</v>
      </c>
      <c r="H362" s="3"/>
      <c r="I362" s="17">
        <f t="shared" si="1903"/>
        <v>0.28108273190252853</v>
      </c>
      <c r="J362" s="17">
        <f t="shared" si="1904"/>
        <v>0.12514360235238206</v>
      </c>
      <c r="K362" s="7">
        <f t="shared" ref="K362:K371" si="1906">K$328*L362</f>
        <v>1458.4119640000004</v>
      </c>
      <c r="L362" s="17">
        <v>0.1265433374403471</v>
      </c>
      <c r="M362" s="25">
        <f t="shared" ref="M362:M371" si="1907">L362/$G362</f>
        <v>0.68929696789233741</v>
      </c>
      <c r="N362" s="7">
        <f t="shared" ref="N362:N371" si="1908">N$328*O362</f>
        <v>1667.1625170000002</v>
      </c>
      <c r="O362" s="17">
        <v>0.17484661950707919</v>
      </c>
      <c r="P362" s="25">
        <f t="shared" ref="P362:P371" si="1909">O362/$G362</f>
        <v>0.95241082707549873</v>
      </c>
      <c r="Q362" s="7">
        <f t="shared" ref="Q362:Q371" si="1910">Q$328*R362</f>
        <v>1577.3973020000001</v>
      </c>
      <c r="R362" s="17">
        <v>0.14353023676069154</v>
      </c>
      <c r="S362" s="25">
        <f t="shared" ref="S362:S371" si="1911">R362/$G362</f>
        <v>0.78182667694102992</v>
      </c>
      <c r="T362" s="7">
        <f t="shared" ref="T362:T371" si="1912">T$328*U362</f>
        <v>4422.9101709999995</v>
      </c>
      <c r="U362" s="17">
        <v>0.27094524448664542</v>
      </c>
      <c r="V362" s="25">
        <f t="shared" ref="V362:V371" si="1913">U362/$G362</f>
        <v>1.4758717390201026</v>
      </c>
      <c r="W362" s="7">
        <f t="shared" ref="W362:W371" si="1914">W$328*X362</f>
        <v>2106.6674019999996</v>
      </c>
      <c r="X362" s="17">
        <v>0.12514360235238206</v>
      </c>
      <c r="Y362" s="25">
        <f t="shared" ref="Y362:Y371" si="1915">X362/$G362</f>
        <v>0.681672440426072</v>
      </c>
      <c r="Z362" s="7">
        <f t="shared" ref="Z362:Z371" si="1916">Z$328*AA362</f>
        <v>1421.8989080000001</v>
      </c>
      <c r="AA362" s="17">
        <v>0.13459853351003409</v>
      </c>
      <c r="AB362" s="25">
        <f t="shared" ref="AB362:AB371" si="1917">AA362/$G362</f>
        <v>0.73317460174430482</v>
      </c>
      <c r="AC362" s="7">
        <f t="shared" ref="AC362:AC371" si="1918">AC$328*AD362</f>
        <v>5513.7188689999994</v>
      </c>
      <c r="AD362" s="17">
        <v>0.28108273190252853</v>
      </c>
      <c r="AE362" s="25">
        <f t="shared" ref="AE362:AE371" si="1919">AD362/$G362</f>
        <v>1.5310918673900296</v>
      </c>
      <c r="AF362" s="7">
        <f t="shared" ref="AF362:AF371" si="1920">AF$328*AG362</f>
        <v>1538.9873120000002</v>
      </c>
      <c r="AG362" s="17">
        <v>0.13841058656353991</v>
      </c>
      <c r="AH362" s="25">
        <f t="shared" ref="AH362:AH371" si="1921">AG362/$G362</f>
        <v>0.75393931891058763</v>
      </c>
      <c r="AI362" s="7">
        <f t="shared" ref="AI362:AI371" si="1922">AI$328*AJ362</f>
        <v>2075.8362730000003</v>
      </c>
      <c r="AJ362" s="17">
        <v>0.15515631011286346</v>
      </c>
      <c r="AK362" s="25">
        <f t="shared" ref="AK362:AK371" si="1923">AJ362/$G362</f>
        <v>0.84515531416717971</v>
      </c>
      <c r="AL362" s="7">
        <f t="shared" ref="AL362:AL371" si="1924">AL$328*AM362</f>
        <v>2156.4190400000002</v>
      </c>
      <c r="AM362" s="17">
        <v>0.13672451432919097</v>
      </c>
      <c r="AN362" s="25">
        <f t="shared" ref="AN362:AN371" si="1925">AM362/$G362</f>
        <v>0.74475507814143571</v>
      </c>
      <c r="AO362" s="7">
        <f t="shared" ref="AO362:AO371" si="1926">AO$328*AP362</f>
        <v>1854.1901839999996</v>
      </c>
      <c r="AP362" s="17">
        <v>0.13408954179924787</v>
      </c>
      <c r="AQ362" s="25">
        <f t="shared" ref="AQ362:AQ371" si="1927">AP362/$G362</f>
        <v>0.73040206191704871</v>
      </c>
      <c r="AR362" s="7">
        <f t="shared" ref="AR362:AR371" si="1928">AR$328*AS362</f>
        <v>2903.7905030000002</v>
      </c>
      <c r="AS362" s="17">
        <v>0.15778040116279071</v>
      </c>
      <c r="AT362" s="25">
        <f t="shared" ref="AT362:AT371" si="1929">AS362/$G362</f>
        <v>0.85944905764491075</v>
      </c>
      <c r="AU362" s="7">
        <f t="shared" ref="AU362:AU371" si="1930">AU$328*AV362</f>
        <v>2520.3456169999995</v>
      </c>
      <c r="AV362" s="17">
        <v>0.1702821172218093</v>
      </c>
      <c r="AW362" s="25">
        <f t="shared" ref="AW362:AW371" si="1931">AV362/$G362</f>
        <v>0.92754742732000106</v>
      </c>
      <c r="AX362" s="7">
        <f t="shared" ref="AX362:AX371" si="1932">AX$328*AY362</f>
        <v>2850.5278520000006</v>
      </c>
      <c r="AY362" s="17">
        <v>0.21736524721671502</v>
      </c>
      <c r="AZ362" s="25">
        <f t="shared" ref="AZ362:AZ371" si="1933">AY362/$G362</f>
        <v>1.1840149695931634</v>
      </c>
      <c r="BA362" s="7">
        <f t="shared" ref="BA362:BA371" si="1934">BA$328*BB362</f>
        <v>2914.9313620000007</v>
      </c>
      <c r="BB362" s="17">
        <v>0.17901684959774003</v>
      </c>
      <c r="BC362" s="25">
        <f t="shared" ref="BC362:BC371" si="1935">BB362/$G362</f>
        <v>0.97512657817745585</v>
      </c>
      <c r="BD362" s="7">
        <f t="shared" ref="BD362:BD371" si="1936">BD$328*BE362</f>
        <v>3798.4710279999999</v>
      </c>
      <c r="BE362" s="17">
        <v>0.24790960892833833</v>
      </c>
      <c r="BF362" s="25">
        <f t="shared" ref="BF362:BF371" si="1937">BE362/$G362</f>
        <v>1.350393827144267</v>
      </c>
      <c r="BG362" s="7">
        <f t="shared" ref="BG362:BG371" si="1938">BG$328*BH362</f>
        <v>3190.3633710000004</v>
      </c>
      <c r="BH362" s="17">
        <v>0.26342691528362649</v>
      </c>
      <c r="BI362" s="25">
        <f t="shared" ref="BI362:BI371" si="1939">BH362/$G362</f>
        <v>1.4349184843637652</v>
      </c>
      <c r="BJ362" s="7">
        <f t="shared" ref="BJ362" si="1940">K362+T362+W362+Z362+Q362</f>
        <v>10987.285747</v>
      </c>
      <c r="BK362" s="15">
        <f>BJ362/BJ$328</f>
        <v>0.1658783723145674</v>
      </c>
      <c r="BL362" s="25">
        <f t="shared" ref="BL362" si="1941">BK362/$G362</f>
        <v>0.9035596925776318</v>
      </c>
      <c r="BM362" s="7">
        <f t="shared" ref="BM362" si="1942">BG362+AU362+AR362+AX362</f>
        <v>11465.027343000002</v>
      </c>
      <c r="BN362" s="15">
        <f>BM362/BM$328</f>
        <v>0.1962181643505049</v>
      </c>
      <c r="BO362" s="25">
        <f t="shared" ref="BO362" si="1943">BN362/$G362</f>
        <v>1.0688242341953549</v>
      </c>
      <c r="BP362" s="7">
        <f t="shared" ref="BP362" si="1944">BA362+AO362+AL362+BD362</f>
        <v>10724.011614000001</v>
      </c>
      <c r="BQ362" s="15">
        <f>BP362/BP$328</f>
        <v>0.17521463302017812</v>
      </c>
      <c r="BR362" s="25">
        <f t="shared" ref="BR362" si="1945">BQ362/$G362</f>
        <v>0.95441544149340174</v>
      </c>
      <c r="BS362" s="7">
        <f t="shared" ref="BS362" si="1946">AI362+AF362+AC362+N362</f>
        <v>10795.704971000001</v>
      </c>
      <c r="BT362" s="15">
        <f>BS362/BS$328</f>
        <v>0.2012284473335943</v>
      </c>
      <c r="BU362" s="25">
        <f t="shared" ref="BU362" si="1947">BT362/$G362</f>
        <v>1.0961158556934374</v>
      </c>
      <c r="BV362" s="15">
        <f t="shared" si="1848"/>
        <v>0.1265433374403471</v>
      </c>
      <c r="BW362" s="15">
        <f t="shared" si="1849"/>
        <v>0.17484661950707919</v>
      </c>
      <c r="BX362" s="15">
        <f t="shared" si="1850"/>
        <v>0.14353023676069154</v>
      </c>
      <c r="BY362" s="15">
        <f t="shared" si="1851"/>
        <v>0.27094524448664542</v>
      </c>
      <c r="BZ362" s="15">
        <f t="shared" si="1852"/>
        <v>0.12514360235238206</v>
      </c>
      <c r="CA362" s="15">
        <f t="shared" ref="CA362:CA371" si="1948">AA362</f>
        <v>0.13459853351003409</v>
      </c>
      <c r="CB362" s="15">
        <f t="shared" si="1853"/>
        <v>0.28108273190252853</v>
      </c>
      <c r="CC362" s="15">
        <f t="shared" si="1854"/>
        <v>0.13841058656353991</v>
      </c>
      <c r="CD362" s="15">
        <f t="shared" si="1855"/>
        <v>0.15515631011286346</v>
      </c>
      <c r="CE362" s="15">
        <f t="shared" si="1856"/>
        <v>0.13672451432919097</v>
      </c>
      <c r="CF362" s="15">
        <f t="shared" si="1857"/>
        <v>0.13408954179924787</v>
      </c>
      <c r="CG362" s="15">
        <f t="shared" si="1858"/>
        <v>0.15778040116279071</v>
      </c>
      <c r="CH362" s="15">
        <f t="shared" ref="CH362:CH371" si="1949">AV362</f>
        <v>0.1702821172218093</v>
      </c>
      <c r="CI362" s="15">
        <f t="shared" si="1859"/>
        <v>0.21736524721671502</v>
      </c>
      <c r="CJ362" s="15">
        <f t="shared" si="1860"/>
        <v>0.17901684959774003</v>
      </c>
      <c r="CK362" s="15">
        <f t="shared" si="1861"/>
        <v>0.24790960892833833</v>
      </c>
      <c r="CL362" s="15">
        <f t="shared" si="1862"/>
        <v>0.26342691528362649</v>
      </c>
      <c r="CM362" s="15"/>
      <c r="CN362" s="15"/>
      <c r="CP362" s="15"/>
      <c r="CQ362" s="15"/>
      <c r="CS362" s="15"/>
      <c r="CT362" s="15"/>
      <c r="CV362" s="15"/>
      <c r="CW362" s="15"/>
      <c r="CY362" s="15"/>
      <c r="CZ362" s="15"/>
      <c r="DB362" s="15"/>
      <c r="DC362" s="15"/>
      <c r="DE362" s="15"/>
      <c r="DF362" s="15"/>
    </row>
    <row r="363" spans="1:110" x14ac:dyDescent="0.3">
      <c r="A363" s="3">
        <v>363</v>
      </c>
      <c r="B363" s="3" t="s">
        <v>376</v>
      </c>
      <c r="C363" s="3" t="s">
        <v>217</v>
      </c>
      <c r="D363" s="39">
        <v>41852</v>
      </c>
      <c r="E363" s="3"/>
      <c r="F363" s="7">
        <f t="shared" si="1905"/>
        <v>15408.120005999999</v>
      </c>
      <c r="G363" s="17">
        <v>6.4328889767494291E-2</v>
      </c>
      <c r="H363" s="3"/>
      <c r="I363" s="17">
        <f t="shared" si="1903"/>
        <v>8.1480597879282204E-2</v>
      </c>
      <c r="J363" s="17">
        <f t="shared" si="1904"/>
        <v>4.9653902102887032E-2</v>
      </c>
      <c r="K363" s="7">
        <f t="shared" si="1906"/>
        <v>576.29131400000006</v>
      </c>
      <c r="L363" s="17">
        <v>5.0003584728850331E-2</v>
      </c>
      <c r="M363" s="25">
        <f t="shared" si="1907"/>
        <v>0.77731148337208511</v>
      </c>
      <c r="N363" s="7">
        <f t="shared" si="1908"/>
        <v>576.11896400000001</v>
      </c>
      <c r="O363" s="17">
        <v>6.0421495962244359E-2</v>
      </c>
      <c r="P363" s="25">
        <f t="shared" si="1909"/>
        <v>0.93925911329462497</v>
      </c>
      <c r="Q363" s="7">
        <f t="shared" si="1910"/>
        <v>651.79731200000026</v>
      </c>
      <c r="R363" s="17">
        <v>5.9308217652411302E-2</v>
      </c>
      <c r="S363" s="25">
        <f t="shared" si="1911"/>
        <v>0.92195307375536339</v>
      </c>
      <c r="T363" s="7">
        <f t="shared" si="1912"/>
        <v>1294.820352</v>
      </c>
      <c r="U363" s="17">
        <v>7.9320041166380792E-2</v>
      </c>
      <c r="V363" s="25">
        <f t="shared" si="1913"/>
        <v>1.2330391749814031</v>
      </c>
      <c r="W363" s="7">
        <f t="shared" si="1914"/>
        <v>835.87378800000033</v>
      </c>
      <c r="X363" s="17">
        <v>4.9653902102887032E-2</v>
      </c>
      <c r="Y363" s="25">
        <f t="shared" si="1915"/>
        <v>0.77187562667959175</v>
      </c>
      <c r="Z363" s="7">
        <f t="shared" si="1916"/>
        <v>591.98021900000015</v>
      </c>
      <c r="AA363" s="17">
        <v>5.6037506531616821E-2</v>
      </c>
      <c r="AB363" s="25">
        <f t="shared" si="1917"/>
        <v>0.87110949270467364</v>
      </c>
      <c r="AC363" s="7">
        <f t="shared" si="1918"/>
        <v>1598.3234079999997</v>
      </c>
      <c r="AD363" s="17">
        <v>8.1480597879282204E-2</v>
      </c>
      <c r="AE363" s="25">
        <f t="shared" si="1919"/>
        <v>1.2666252779082587</v>
      </c>
      <c r="AF363" s="7">
        <f t="shared" si="1920"/>
        <v>573.33797499999991</v>
      </c>
      <c r="AG363" s="17">
        <v>5.156380744671283E-2</v>
      </c>
      <c r="AH363" s="25">
        <f t="shared" si="1921"/>
        <v>0.80156532520740442</v>
      </c>
      <c r="AI363" s="7">
        <f t="shared" si="1922"/>
        <v>868.95958099999973</v>
      </c>
      <c r="AJ363" s="17">
        <v>6.4949516481052377E-2</v>
      </c>
      <c r="AK363" s="25">
        <f t="shared" si="1923"/>
        <v>1.009647713737968</v>
      </c>
      <c r="AL363" s="7">
        <f t="shared" si="1924"/>
        <v>850.78501099999994</v>
      </c>
      <c r="AM363" s="17">
        <v>5.3942747337053003E-2</v>
      </c>
      <c r="AN363" s="25">
        <f t="shared" si="1925"/>
        <v>0.83854621977807775</v>
      </c>
      <c r="AO363" s="7">
        <f t="shared" si="1926"/>
        <v>722.69260399999996</v>
      </c>
      <c r="AP363" s="17">
        <v>5.2262988429273932E-2</v>
      </c>
      <c r="AQ363" s="25">
        <f t="shared" si="1927"/>
        <v>0.81243417410388263</v>
      </c>
      <c r="AR363" s="7">
        <f t="shared" si="1928"/>
        <v>1221.7852309999998</v>
      </c>
      <c r="AS363" s="17">
        <v>6.6386939306672457E-2</v>
      </c>
      <c r="AT363" s="25">
        <f t="shared" si="1929"/>
        <v>1.0319926171058855</v>
      </c>
      <c r="AU363" s="7">
        <f t="shared" si="1930"/>
        <v>996.81837999999993</v>
      </c>
      <c r="AV363" s="17">
        <v>6.7348042699817576E-2</v>
      </c>
      <c r="AW363" s="25">
        <f t="shared" si="1931"/>
        <v>1.0469330800397068</v>
      </c>
      <c r="AX363" s="7">
        <f t="shared" si="1932"/>
        <v>978.2336200000002</v>
      </c>
      <c r="AY363" s="17">
        <v>7.4594602714656108E-2</v>
      </c>
      <c r="AZ363" s="25">
        <f t="shared" si="1933"/>
        <v>1.1595816900348423</v>
      </c>
      <c r="BA363" s="7">
        <f t="shared" si="1934"/>
        <v>1044.5121959999999</v>
      </c>
      <c r="BB363" s="17">
        <v>6.4147405023644286E-2</v>
      </c>
      <c r="BC363" s="25">
        <f t="shared" si="1935"/>
        <v>0.99717879875580084</v>
      </c>
      <c r="BD363" s="7">
        <f t="shared" si="1936"/>
        <v>1093.0833510000004</v>
      </c>
      <c r="BE363" s="17">
        <v>7.1340774768307039E-2</v>
      </c>
      <c r="BF363" s="25">
        <f t="shared" si="1937"/>
        <v>1.1090005598752908</v>
      </c>
      <c r="BG363" s="7">
        <f t="shared" si="1938"/>
        <v>932.70669999999973</v>
      </c>
      <c r="BH363" s="17">
        <v>7.7013186359507865E-2</v>
      </c>
      <c r="BI363" s="25">
        <f t="shared" si="1939"/>
        <v>1.1971788513350501</v>
      </c>
      <c r="BJ363" s="7">
        <f t="shared" ref="BJ363:BJ371" si="1950">K363+T363+W363+Z363+Q363</f>
        <v>3950.7629850000008</v>
      </c>
      <c r="BK363" s="15">
        <f t="shared" ref="BK363:BK371" si="1951">BJ363/BJ$328</f>
        <v>5.9645862357896658E-2</v>
      </c>
      <c r="BL363" s="25">
        <f t="shared" ref="BL363:BL371" si="1952">BK363/$G363</f>
        <v>0.92720179958765603</v>
      </c>
      <c r="BM363" s="7">
        <f t="shared" ref="BM363:BM371" si="1953">BG363+AU363+AR363+AX363</f>
        <v>4129.5439309999992</v>
      </c>
      <c r="BN363" s="15">
        <f t="shared" ref="BN363:BN371" si="1954">BM363/BM$328</f>
        <v>7.0675062998459687E-2</v>
      </c>
      <c r="BO363" s="25">
        <f t="shared" ref="BO363:BO371" si="1955">BN363/$G363</f>
        <v>1.0986519937449961</v>
      </c>
      <c r="BP363" s="7">
        <f t="shared" ref="BP363:BP371" si="1956">BA363+AO363+AL363+BD363</f>
        <v>3711.0731620000006</v>
      </c>
      <c r="BQ363" s="15">
        <f t="shared" ref="BQ363:BQ371" si="1957">BP363/BP$328</f>
        <v>6.0633496642431187E-2</v>
      </c>
      <c r="BR363" s="25">
        <f t="shared" ref="BR363:BR371" si="1958">BQ363/$G363</f>
        <v>0.94255468828360844</v>
      </c>
      <c r="BS363" s="7">
        <f t="shared" ref="BS363:BS371" si="1959">AI363+AF363+AC363+N363</f>
        <v>3616.7399279999991</v>
      </c>
      <c r="BT363" s="15">
        <f t="shared" ref="BT363:BT371" si="1960">BS363/BS$328</f>
        <v>6.7414861935916781E-2</v>
      </c>
      <c r="BU363" s="25">
        <f t="shared" ref="BU363:BU371" si="1961">BT363/$G363</f>
        <v>1.047971792760239</v>
      </c>
      <c r="BV363" s="15">
        <f t="shared" si="1848"/>
        <v>5.0003584728850331E-2</v>
      </c>
      <c r="BW363" s="15">
        <f t="shared" si="1849"/>
        <v>6.0421495962244359E-2</v>
      </c>
      <c r="BX363" s="15">
        <f t="shared" si="1850"/>
        <v>5.9308217652411302E-2</v>
      </c>
      <c r="BY363" s="15">
        <f t="shared" si="1851"/>
        <v>7.9320041166380792E-2</v>
      </c>
      <c r="BZ363" s="15">
        <f t="shared" si="1852"/>
        <v>4.9653902102887032E-2</v>
      </c>
      <c r="CA363" s="15">
        <f t="shared" si="1948"/>
        <v>5.6037506531616821E-2</v>
      </c>
      <c r="CB363" s="15">
        <f t="shared" si="1853"/>
        <v>8.1480597879282204E-2</v>
      </c>
      <c r="CC363" s="15">
        <f t="shared" si="1854"/>
        <v>5.156380744671283E-2</v>
      </c>
      <c r="CD363" s="15">
        <f t="shared" si="1855"/>
        <v>6.4949516481052377E-2</v>
      </c>
      <c r="CE363" s="15">
        <f t="shared" si="1856"/>
        <v>5.3942747337053003E-2</v>
      </c>
      <c r="CF363" s="15">
        <f t="shared" si="1857"/>
        <v>5.2262988429273932E-2</v>
      </c>
      <c r="CG363" s="15">
        <f t="shared" si="1858"/>
        <v>6.6386939306672457E-2</v>
      </c>
      <c r="CH363" s="15">
        <f t="shared" si="1949"/>
        <v>6.7348042699817576E-2</v>
      </c>
      <c r="CI363" s="15">
        <f t="shared" si="1859"/>
        <v>7.4594602714656108E-2</v>
      </c>
      <c r="CJ363" s="15">
        <f t="shared" si="1860"/>
        <v>6.4147405023644286E-2</v>
      </c>
      <c r="CK363" s="15">
        <f t="shared" si="1861"/>
        <v>7.1340774768307039E-2</v>
      </c>
      <c r="CL363" s="15">
        <f t="shared" si="1862"/>
        <v>7.7013186359507865E-2</v>
      </c>
      <c r="CM363" s="15"/>
      <c r="CN363" s="15"/>
      <c r="CP363" s="15"/>
      <c r="CQ363" s="15"/>
      <c r="CS363" s="15"/>
      <c r="CT363" s="15"/>
      <c r="CV363" s="15"/>
      <c r="CW363" s="15"/>
      <c r="CY363" s="15"/>
      <c r="CZ363" s="15"/>
      <c r="DB363" s="15"/>
      <c r="DC363" s="15"/>
      <c r="DE363" s="15"/>
      <c r="DF363" s="15"/>
    </row>
    <row r="364" spans="1:110" x14ac:dyDescent="0.3">
      <c r="A364" s="3">
        <v>364</v>
      </c>
      <c r="B364" s="3" t="s">
        <v>377</v>
      </c>
      <c r="C364" s="3" t="s">
        <v>217</v>
      </c>
      <c r="D364" s="39">
        <v>41852</v>
      </c>
      <c r="E364" s="3"/>
      <c r="F364" s="7">
        <f t="shared" si="1905"/>
        <v>55376.177027999991</v>
      </c>
      <c r="G364" s="17">
        <v>0.23119549863268771</v>
      </c>
      <c r="H364" s="3"/>
      <c r="I364" s="17">
        <f t="shared" si="1903"/>
        <v>0.30750073147141926</v>
      </c>
      <c r="J364" s="17">
        <f t="shared" si="1904"/>
        <v>0.16063171514099778</v>
      </c>
      <c r="K364" s="7">
        <f t="shared" si="1906"/>
        <v>1851.2805169999995</v>
      </c>
      <c r="L364" s="17">
        <v>0.16063171514099778</v>
      </c>
      <c r="M364" s="25">
        <f t="shared" si="1907"/>
        <v>0.69478738163584108</v>
      </c>
      <c r="N364" s="7">
        <f t="shared" si="1908"/>
        <v>1623.9013799999998</v>
      </c>
      <c r="O364" s="17">
        <v>0.170309531200839</v>
      </c>
      <c r="P364" s="25">
        <f t="shared" si="1909"/>
        <v>0.73664726263299185</v>
      </c>
      <c r="Q364" s="7">
        <f t="shared" si="1910"/>
        <v>2188.9187590000001</v>
      </c>
      <c r="R364" s="17">
        <v>0.19917368143767061</v>
      </c>
      <c r="S364" s="25">
        <f t="shared" si="1911"/>
        <v>0.86149463382982283</v>
      </c>
      <c r="T364" s="7">
        <f t="shared" si="1912"/>
        <v>3927.558653</v>
      </c>
      <c r="U364" s="17">
        <v>0.24060026053663319</v>
      </c>
      <c r="V364" s="25">
        <f t="shared" si="1913"/>
        <v>1.0406788279164869</v>
      </c>
      <c r="W364" s="7">
        <f t="shared" si="1914"/>
        <v>2734.62655</v>
      </c>
      <c r="X364" s="17">
        <v>0.16244662884638231</v>
      </c>
      <c r="Y364" s="25">
        <f t="shared" si="1915"/>
        <v>0.70263750724865848</v>
      </c>
      <c r="Z364" s="7">
        <f t="shared" si="1916"/>
        <v>1894.0217459999999</v>
      </c>
      <c r="AA364" s="17">
        <v>0.17929020692919348</v>
      </c>
      <c r="AB364" s="25">
        <f t="shared" si="1917"/>
        <v>0.77549177206966791</v>
      </c>
      <c r="AC364" s="7">
        <f t="shared" si="1918"/>
        <v>5971.0732440000002</v>
      </c>
      <c r="AD364" s="17">
        <v>0.30439810583197391</v>
      </c>
      <c r="AE364" s="25">
        <f t="shared" si="1919"/>
        <v>1.3166264379376478</v>
      </c>
      <c r="AF364" s="7">
        <f t="shared" si="1920"/>
        <v>1792.1949130000003</v>
      </c>
      <c r="AG364" s="17">
        <v>0.16118310216746112</v>
      </c>
      <c r="AH364" s="25">
        <f t="shared" si="1921"/>
        <v>0.69717232005256768</v>
      </c>
      <c r="AI364" s="7">
        <f t="shared" si="1922"/>
        <v>3618.776852</v>
      </c>
      <c r="AJ364" s="17">
        <v>0.27048186351745274</v>
      </c>
      <c r="AK364" s="25">
        <f t="shared" si="1923"/>
        <v>1.1699270319582706</v>
      </c>
      <c r="AL364" s="7">
        <f t="shared" si="1924"/>
        <v>3269.0213940000012</v>
      </c>
      <c r="AM364" s="17">
        <v>0.20726739753994428</v>
      </c>
      <c r="AN364" s="25">
        <f t="shared" si="1925"/>
        <v>0.89650273801065972</v>
      </c>
      <c r="AO364" s="7">
        <f t="shared" si="1926"/>
        <v>3447.0033119999998</v>
      </c>
      <c r="AP364" s="17">
        <v>0.24927706913508821</v>
      </c>
      <c r="AQ364" s="25">
        <f t="shared" si="1927"/>
        <v>1.0782090075686448</v>
      </c>
      <c r="AR364" s="7">
        <f t="shared" si="1928"/>
        <v>5659.2434620000004</v>
      </c>
      <c r="AS364" s="17">
        <v>0.30750073147141926</v>
      </c>
      <c r="AT364" s="25">
        <f t="shared" si="1929"/>
        <v>1.3300463602881891</v>
      </c>
      <c r="AU364" s="7">
        <f t="shared" si="1930"/>
        <v>4222.1329290000003</v>
      </c>
      <c r="AV364" s="17">
        <v>0.28525997763664618</v>
      </c>
      <c r="AW364" s="25">
        <f t="shared" si="1931"/>
        <v>1.2338474551784138</v>
      </c>
      <c r="AX364" s="7">
        <f t="shared" si="1932"/>
        <v>3155.6563039999992</v>
      </c>
      <c r="AY364" s="17">
        <v>0.24063262955619943</v>
      </c>
      <c r="AZ364" s="25">
        <f t="shared" si="1933"/>
        <v>1.0408188350522558</v>
      </c>
      <c r="BA364" s="7">
        <f t="shared" si="1934"/>
        <v>3834.3453170000007</v>
      </c>
      <c r="BB364" s="17">
        <v>0.23548150322422162</v>
      </c>
      <c r="BC364" s="25">
        <f t="shared" si="1935"/>
        <v>1.0185384430790467</v>
      </c>
      <c r="BD364" s="7">
        <f t="shared" si="1936"/>
        <v>3433.8164530000008</v>
      </c>
      <c r="BE364" s="17">
        <v>0.22411019795065923</v>
      </c>
      <c r="BF364" s="25">
        <f t="shared" si="1937"/>
        <v>0.96935363913254524</v>
      </c>
      <c r="BG364" s="7">
        <f t="shared" si="1938"/>
        <v>2752.6052430000009</v>
      </c>
      <c r="BH364" s="17">
        <v>0.22728141714144173</v>
      </c>
      <c r="BI364" s="25">
        <f t="shared" si="1939"/>
        <v>0.98307025217015809</v>
      </c>
      <c r="BJ364" s="7">
        <f t="shared" si="1950"/>
        <v>12596.406225000001</v>
      </c>
      <c r="BK364" s="15">
        <f t="shared" si="1951"/>
        <v>0.19017175030572037</v>
      </c>
      <c r="BL364" s="25">
        <f t="shared" si="1952"/>
        <v>0.82255818746651332</v>
      </c>
      <c r="BM364" s="7">
        <f t="shared" si="1953"/>
        <v>15789.637938</v>
      </c>
      <c r="BN364" s="15">
        <f t="shared" si="1954"/>
        <v>0.27023169498545269</v>
      </c>
      <c r="BO364" s="25">
        <f t="shared" si="1955"/>
        <v>1.1688449670673902</v>
      </c>
      <c r="BP364" s="7">
        <f t="shared" si="1956"/>
        <v>13984.186476000003</v>
      </c>
      <c r="BQ364" s="15">
        <f t="shared" si="1957"/>
        <v>0.22848111226207013</v>
      </c>
      <c r="BR364" s="25">
        <f t="shared" si="1958"/>
        <v>0.98825934593592557</v>
      </c>
      <c r="BS364" s="7">
        <f t="shared" si="1959"/>
        <v>13005.946389000001</v>
      </c>
      <c r="BT364" s="15">
        <f t="shared" si="1960"/>
        <v>0.24242663216462562</v>
      </c>
      <c r="BU364" s="25">
        <f t="shared" si="1961"/>
        <v>1.0485785129829945</v>
      </c>
      <c r="BV364" s="15">
        <f t="shared" si="1848"/>
        <v>0.16063171514099778</v>
      </c>
      <c r="BW364" s="15">
        <f t="shared" si="1849"/>
        <v>0.170309531200839</v>
      </c>
      <c r="BX364" s="15">
        <f t="shared" si="1850"/>
        <v>0.19917368143767061</v>
      </c>
      <c r="BY364" s="15">
        <f t="shared" si="1851"/>
        <v>0.24060026053663319</v>
      </c>
      <c r="BZ364" s="15">
        <f t="shared" si="1852"/>
        <v>0.16244662884638231</v>
      </c>
      <c r="CA364" s="15">
        <f t="shared" si="1948"/>
        <v>0.17929020692919348</v>
      </c>
      <c r="CB364" s="15">
        <f t="shared" si="1853"/>
        <v>0.30439810583197391</v>
      </c>
      <c r="CC364" s="15">
        <f t="shared" si="1854"/>
        <v>0.16118310216746112</v>
      </c>
      <c r="CD364" s="15">
        <f t="shared" si="1855"/>
        <v>0.27048186351745274</v>
      </c>
      <c r="CE364" s="15">
        <f t="shared" si="1856"/>
        <v>0.20726739753994428</v>
      </c>
      <c r="CF364" s="15">
        <f t="shared" si="1857"/>
        <v>0.24927706913508821</v>
      </c>
      <c r="CG364" s="15">
        <f t="shared" si="1858"/>
        <v>0.30750073147141926</v>
      </c>
      <c r="CH364" s="15">
        <f t="shared" si="1949"/>
        <v>0.28525997763664618</v>
      </c>
      <c r="CI364" s="15">
        <f t="shared" si="1859"/>
        <v>0.24063262955619943</v>
      </c>
      <c r="CJ364" s="15">
        <f t="shared" si="1860"/>
        <v>0.23548150322422162</v>
      </c>
      <c r="CK364" s="15">
        <f t="shared" si="1861"/>
        <v>0.22411019795065923</v>
      </c>
      <c r="CL364" s="15">
        <f t="shared" si="1862"/>
        <v>0.22728141714144173</v>
      </c>
      <c r="CM364" s="15"/>
      <c r="CN364" s="15"/>
      <c r="CP364" s="15"/>
      <c r="CQ364" s="15"/>
      <c r="CS364" s="15"/>
      <c r="CT364" s="15"/>
      <c r="CV364" s="15"/>
      <c r="CW364" s="15"/>
      <c r="CY364" s="15"/>
      <c r="CZ364" s="15"/>
      <c r="DB364" s="15"/>
      <c r="DC364" s="15"/>
      <c r="DE364" s="15"/>
      <c r="DF364" s="15"/>
    </row>
    <row r="365" spans="1:110" x14ac:dyDescent="0.3">
      <c r="A365" s="3">
        <v>365</v>
      </c>
      <c r="B365" s="3" t="s">
        <v>378</v>
      </c>
      <c r="C365" s="3" t="s">
        <v>217</v>
      </c>
      <c r="D365" s="39">
        <v>41852</v>
      </c>
      <c r="E365" s="3"/>
      <c r="F365" s="7">
        <f t="shared" si="1905"/>
        <v>35834.132204000001</v>
      </c>
      <c r="G365" s="17">
        <v>0.14960747577039174</v>
      </c>
      <c r="H365" s="3"/>
      <c r="I365" s="17">
        <f t="shared" si="1903"/>
        <v>0.17697646631167135</v>
      </c>
      <c r="J365" s="17">
        <f t="shared" si="1904"/>
        <v>0.12266569277812751</v>
      </c>
      <c r="K365" s="7">
        <f t="shared" si="1906"/>
        <v>1647.4831569999994</v>
      </c>
      <c r="L365" s="17">
        <v>0.14294864702819951</v>
      </c>
      <c r="M365" s="25">
        <f t="shared" si="1907"/>
        <v>0.95549133686065402</v>
      </c>
      <c r="N365" s="7">
        <f t="shared" si="1908"/>
        <v>1230.5267579999997</v>
      </c>
      <c r="O365" s="17">
        <v>0.12905367152595698</v>
      </c>
      <c r="P365" s="25">
        <f t="shared" si="1909"/>
        <v>0.86261512575762278</v>
      </c>
      <c r="Q365" s="7">
        <f t="shared" si="1910"/>
        <v>1822.6043900000004</v>
      </c>
      <c r="R365" s="17">
        <v>0.16584207370336673</v>
      </c>
      <c r="S365" s="25">
        <f t="shared" si="1911"/>
        <v>1.108514616996084</v>
      </c>
      <c r="T365" s="7">
        <f t="shared" si="1912"/>
        <v>2131.1111039999996</v>
      </c>
      <c r="U365" s="17">
        <v>0.13055079049252633</v>
      </c>
      <c r="V365" s="25">
        <f t="shared" si="1913"/>
        <v>0.87262210541462226</v>
      </c>
      <c r="W365" s="7">
        <f t="shared" si="1914"/>
        <v>2615.6769610000001</v>
      </c>
      <c r="X365" s="17">
        <v>0.15538059647142688</v>
      </c>
      <c r="Y365" s="25">
        <f t="shared" si="1915"/>
        <v>1.0385884506860832</v>
      </c>
      <c r="Z365" s="7">
        <f t="shared" si="1916"/>
        <v>1561.2614209999999</v>
      </c>
      <c r="AA365" s="17">
        <v>0.14779074413101098</v>
      </c>
      <c r="AB365" s="25">
        <f t="shared" si="1917"/>
        <v>0.98785667875200989</v>
      </c>
      <c r="AC365" s="7">
        <f t="shared" si="1918"/>
        <v>2728.2926420000003</v>
      </c>
      <c r="AD365" s="17">
        <v>0.13908506535481241</v>
      </c>
      <c r="AE365" s="25">
        <f t="shared" si="1919"/>
        <v>0.92966654666556592</v>
      </c>
      <c r="AF365" s="7">
        <f t="shared" si="1920"/>
        <v>1363.9198379999998</v>
      </c>
      <c r="AG365" s="17">
        <v>0.12266569277812751</v>
      </c>
      <c r="AH365" s="25">
        <f t="shared" si="1921"/>
        <v>0.81991686676397912</v>
      </c>
      <c r="AI365" s="7">
        <f t="shared" si="1922"/>
        <v>2142.3569319999997</v>
      </c>
      <c r="AJ365" s="17">
        <v>0.16012833036848792</v>
      </c>
      <c r="AK365" s="25">
        <f t="shared" si="1923"/>
        <v>1.0703230540046202</v>
      </c>
      <c r="AL365" s="7">
        <f t="shared" si="1924"/>
        <v>2368.5332530000001</v>
      </c>
      <c r="AM365" s="17">
        <v>0.15017329780623892</v>
      </c>
      <c r="AN365" s="25">
        <f t="shared" si="1925"/>
        <v>1.0037820438646767</v>
      </c>
      <c r="AO365" s="7">
        <f t="shared" si="1926"/>
        <v>2335.1611940000007</v>
      </c>
      <c r="AP365" s="17">
        <v>0.16887194055539489</v>
      </c>
      <c r="AQ365" s="25">
        <f t="shared" si="1927"/>
        <v>1.1287667256318732</v>
      </c>
      <c r="AR365" s="7">
        <f t="shared" si="1928"/>
        <v>3257.0748859999994</v>
      </c>
      <c r="AS365" s="17">
        <v>0.17697646631167135</v>
      </c>
      <c r="AT365" s="25">
        <f t="shared" si="1929"/>
        <v>1.1829386559752124</v>
      </c>
      <c r="AU365" s="7">
        <f t="shared" si="1930"/>
        <v>2556.7148579999998</v>
      </c>
      <c r="AV365" s="17">
        <v>0.17273933234240929</v>
      </c>
      <c r="AW365" s="25">
        <f t="shared" si="1931"/>
        <v>1.1546169832282906</v>
      </c>
      <c r="AX365" s="7">
        <f t="shared" si="1932"/>
        <v>1936.2502529999997</v>
      </c>
      <c r="AY365" s="17">
        <v>0.14764757152661276</v>
      </c>
      <c r="AZ365" s="25">
        <f t="shared" si="1933"/>
        <v>0.98689969044871184</v>
      </c>
      <c r="BA365" s="7">
        <f t="shared" si="1934"/>
        <v>2305.440779</v>
      </c>
      <c r="BB365" s="17">
        <v>0.1415857507216115</v>
      </c>
      <c r="BC365" s="25">
        <f t="shared" si="1935"/>
        <v>0.94638152266473985</v>
      </c>
      <c r="BD365" s="7">
        <f t="shared" si="1936"/>
        <v>2222.195208000001</v>
      </c>
      <c r="BE365" s="17">
        <v>0.14503297271896626</v>
      </c>
      <c r="BF365" s="25">
        <f t="shared" si="1937"/>
        <v>0.96942329901718183</v>
      </c>
      <c r="BG365" s="7">
        <f t="shared" si="1938"/>
        <v>1609.5285700000004</v>
      </c>
      <c r="BH365" s="17">
        <v>0.13289807365205189</v>
      </c>
      <c r="BI365" s="25">
        <f t="shared" si="1939"/>
        <v>0.88831171682901455</v>
      </c>
      <c r="BJ365" s="7">
        <f t="shared" si="1950"/>
        <v>9778.1370329999991</v>
      </c>
      <c r="BK365" s="15">
        <f t="shared" si="1951"/>
        <v>0.14762348888083698</v>
      </c>
      <c r="BL365" s="25">
        <f t="shared" si="1952"/>
        <v>0.98673871824025927</v>
      </c>
      <c r="BM365" s="7">
        <f t="shared" si="1953"/>
        <v>9359.5685669999984</v>
      </c>
      <c r="BN365" s="15">
        <f t="shared" si="1954"/>
        <v>0.16018429859661129</v>
      </c>
      <c r="BO365" s="25">
        <f t="shared" si="1955"/>
        <v>1.0706971544821209</v>
      </c>
      <c r="BP365" s="7">
        <f t="shared" si="1956"/>
        <v>9231.3304340000013</v>
      </c>
      <c r="BQ365" s="15">
        <f t="shared" si="1957"/>
        <v>0.15082641016256845</v>
      </c>
      <c r="BR365" s="25">
        <f t="shared" si="1958"/>
        <v>1.0081475500198096</v>
      </c>
      <c r="BS365" s="7">
        <f t="shared" si="1959"/>
        <v>7465.0961699999998</v>
      </c>
      <c r="BT365" s="15">
        <f t="shared" si="1960"/>
        <v>0.13914697701727899</v>
      </c>
      <c r="BU365" s="25">
        <f t="shared" si="1961"/>
        <v>0.93008037399703958</v>
      </c>
      <c r="BV365" s="15">
        <f t="shared" si="1848"/>
        <v>0.14294864702819951</v>
      </c>
      <c r="BW365" s="15">
        <f t="shared" si="1849"/>
        <v>0.12905367152595698</v>
      </c>
      <c r="BX365" s="15">
        <f t="shared" si="1850"/>
        <v>0.16584207370336673</v>
      </c>
      <c r="BY365" s="15">
        <f t="shared" si="1851"/>
        <v>0.13055079049252633</v>
      </c>
      <c r="BZ365" s="15">
        <f t="shared" si="1852"/>
        <v>0.15538059647142688</v>
      </c>
      <c r="CA365" s="15">
        <f t="shared" si="1948"/>
        <v>0.14779074413101098</v>
      </c>
      <c r="CB365" s="15">
        <f t="shared" si="1853"/>
        <v>0.13908506535481241</v>
      </c>
      <c r="CC365" s="15">
        <f t="shared" si="1854"/>
        <v>0.12266569277812751</v>
      </c>
      <c r="CD365" s="15">
        <f t="shared" si="1855"/>
        <v>0.16012833036848792</v>
      </c>
      <c r="CE365" s="15">
        <f t="shared" si="1856"/>
        <v>0.15017329780623892</v>
      </c>
      <c r="CF365" s="15">
        <f t="shared" si="1857"/>
        <v>0.16887194055539489</v>
      </c>
      <c r="CG365" s="15">
        <f t="shared" si="1858"/>
        <v>0.17697646631167135</v>
      </c>
      <c r="CH365" s="15">
        <f t="shared" si="1949"/>
        <v>0.17273933234240929</v>
      </c>
      <c r="CI365" s="15">
        <f t="shared" si="1859"/>
        <v>0.14764757152661276</v>
      </c>
      <c r="CJ365" s="15">
        <f t="shared" si="1860"/>
        <v>0.1415857507216115</v>
      </c>
      <c r="CK365" s="15">
        <f t="shared" si="1861"/>
        <v>0.14503297271896626</v>
      </c>
      <c r="CL365" s="15">
        <f t="shared" si="1862"/>
        <v>0.13289807365205189</v>
      </c>
      <c r="CM365" s="15"/>
      <c r="CN365" s="15"/>
      <c r="CP365" s="15"/>
      <c r="CQ365" s="15"/>
      <c r="CS365" s="15"/>
      <c r="CT365" s="15"/>
      <c r="CV365" s="15"/>
      <c r="CW365" s="15"/>
      <c r="CY365" s="15"/>
      <c r="CZ365" s="15"/>
      <c r="DB365" s="15"/>
      <c r="DC365" s="15"/>
      <c r="DE365" s="15"/>
      <c r="DF365" s="15"/>
    </row>
    <row r="366" spans="1:110" x14ac:dyDescent="0.3">
      <c r="A366" s="3">
        <v>366</v>
      </c>
      <c r="B366" s="3" t="s">
        <v>379</v>
      </c>
      <c r="C366" s="3" t="s">
        <v>217</v>
      </c>
      <c r="D366" s="39">
        <v>41852</v>
      </c>
      <c r="E366" s="3"/>
      <c r="F366" s="7">
        <f t="shared" si="1905"/>
        <v>28120.814722000006</v>
      </c>
      <c r="G366" s="17">
        <v>0.11740438091858336</v>
      </c>
      <c r="H366" s="3"/>
      <c r="I366" s="17">
        <f t="shared" si="1903"/>
        <v>0.14798138707916295</v>
      </c>
      <c r="J366" s="17">
        <f t="shared" si="1904"/>
        <v>9.8679330801386606E-2</v>
      </c>
      <c r="K366" s="7">
        <f t="shared" si="1906"/>
        <v>1695.3015929999999</v>
      </c>
      <c r="L366" s="17">
        <v>0.14709775210412146</v>
      </c>
      <c r="M366" s="25">
        <f t="shared" si="1907"/>
        <v>1.2529153593180617</v>
      </c>
      <c r="N366" s="7">
        <f t="shared" si="1908"/>
        <v>1326.3469700000001</v>
      </c>
      <c r="O366" s="17">
        <v>0.13910298584163608</v>
      </c>
      <c r="P366" s="25">
        <f t="shared" si="1909"/>
        <v>1.1848193802759377</v>
      </c>
      <c r="Q366" s="7">
        <f t="shared" si="1910"/>
        <v>1626.3154440000008</v>
      </c>
      <c r="R366" s="17">
        <v>0.14798138707916295</v>
      </c>
      <c r="S366" s="25">
        <f t="shared" si="1911"/>
        <v>1.2604417818257043</v>
      </c>
      <c r="T366" s="7">
        <f t="shared" si="1912"/>
        <v>1611.6580119999999</v>
      </c>
      <c r="U366" s="17">
        <v>9.8729356285224196E-2</v>
      </c>
      <c r="V366" s="25">
        <f t="shared" si="1913"/>
        <v>0.84093417564792772</v>
      </c>
      <c r="W366" s="7">
        <f t="shared" si="1914"/>
        <v>2015.2111549999993</v>
      </c>
      <c r="X366" s="17">
        <v>0.11971077313769747</v>
      </c>
      <c r="Y366" s="25">
        <f t="shared" si="1915"/>
        <v>1.0196448565297875</v>
      </c>
      <c r="Z366" s="7">
        <f t="shared" si="1916"/>
        <v>1383.2054799999999</v>
      </c>
      <c r="AA366" s="17">
        <v>0.13093577054146155</v>
      </c>
      <c r="AB366" s="25">
        <f t="shared" si="1917"/>
        <v>1.1152545545320138</v>
      </c>
      <c r="AC366" s="7">
        <f t="shared" si="1918"/>
        <v>1935.6937529999996</v>
      </c>
      <c r="AD366" s="17">
        <v>9.8679330801386606E-2</v>
      </c>
      <c r="AE366" s="25">
        <f t="shared" si="1919"/>
        <v>0.84050808010152489</v>
      </c>
      <c r="AF366" s="7">
        <f t="shared" si="1920"/>
        <v>1438.8490910000003</v>
      </c>
      <c r="AG366" s="17">
        <v>0.12940454096591422</v>
      </c>
      <c r="AH366" s="25">
        <f t="shared" si="1921"/>
        <v>1.1022121998637566</v>
      </c>
      <c r="AI366" s="7">
        <f t="shared" si="1922"/>
        <v>1562.0158780000006</v>
      </c>
      <c r="AJ366" s="17">
        <v>0.11675131758726366</v>
      </c>
      <c r="AK366" s="25">
        <f t="shared" si="1923"/>
        <v>0.99443748754339423</v>
      </c>
      <c r="AL366" s="7">
        <f t="shared" si="1924"/>
        <v>1759.963939</v>
      </c>
      <c r="AM366" s="17">
        <v>0.11158787338321076</v>
      </c>
      <c r="AN366" s="25">
        <f t="shared" si="1925"/>
        <v>0.95045749153597436</v>
      </c>
      <c r="AO366" s="7">
        <f t="shared" si="1926"/>
        <v>1533.5219339999999</v>
      </c>
      <c r="AP366" s="17">
        <v>0.11089976381255423</v>
      </c>
      <c r="AQ366" s="25">
        <f t="shared" si="1927"/>
        <v>0.94459647029236582</v>
      </c>
      <c r="AR366" s="7">
        <f t="shared" si="1928"/>
        <v>2124.4610729999995</v>
      </c>
      <c r="AS366" s="17">
        <v>0.11543474641382306</v>
      </c>
      <c r="AT366" s="25">
        <f t="shared" si="1929"/>
        <v>0.98322350078123411</v>
      </c>
      <c r="AU366" s="7">
        <f t="shared" si="1930"/>
        <v>1738.9062150000002</v>
      </c>
      <c r="AV366" s="17">
        <v>0.11748572495101683</v>
      </c>
      <c r="AW366" s="25">
        <f t="shared" si="1931"/>
        <v>1.000692853467622</v>
      </c>
      <c r="AX366" s="7">
        <f t="shared" si="1932"/>
        <v>1525.5573260000003</v>
      </c>
      <c r="AY366" s="17">
        <v>0.11633043510751871</v>
      </c>
      <c r="AZ366" s="25">
        <f t="shared" si="1933"/>
        <v>0.99085259167790851</v>
      </c>
      <c r="BA366" s="7">
        <f t="shared" si="1934"/>
        <v>1719.7846380000003</v>
      </c>
      <c r="BB366" s="17">
        <v>0.10561841417429223</v>
      </c>
      <c r="BC366" s="25">
        <f t="shared" si="1935"/>
        <v>0.89961220652861007</v>
      </c>
      <c r="BD366" s="7">
        <f t="shared" si="1936"/>
        <v>1836.8766190000001</v>
      </c>
      <c r="BE366" s="17">
        <v>0.11988491182613237</v>
      </c>
      <c r="BF366" s="25">
        <f t="shared" si="1937"/>
        <v>1.0211280949496184</v>
      </c>
      <c r="BG366" s="7">
        <f t="shared" si="1938"/>
        <v>1287.1456020000003</v>
      </c>
      <c r="BH366" s="17">
        <v>0.10627905226653458</v>
      </c>
      <c r="BI366" s="25">
        <f t="shared" si="1939"/>
        <v>0.90523923753949287</v>
      </c>
      <c r="BJ366" s="7">
        <f t="shared" si="1950"/>
        <v>8331.6916839999994</v>
      </c>
      <c r="BK366" s="15">
        <f t="shared" si="1951"/>
        <v>0.12578606645832388</v>
      </c>
      <c r="BL366" s="25">
        <f t="shared" si="1952"/>
        <v>1.0713915909624614</v>
      </c>
      <c r="BM366" s="7">
        <f t="shared" si="1953"/>
        <v>6676.0702160000001</v>
      </c>
      <c r="BN366" s="15">
        <f t="shared" si="1954"/>
        <v>0.11425757686120144</v>
      </c>
      <c r="BO366" s="25">
        <f t="shared" si="1955"/>
        <v>0.97319687704359059</v>
      </c>
      <c r="BP366" s="7">
        <f t="shared" si="1956"/>
        <v>6850.1471300000012</v>
      </c>
      <c r="BQ366" s="15">
        <f t="shared" si="1957"/>
        <v>0.11192136475778125</v>
      </c>
      <c r="BR366" s="25">
        <f t="shared" si="1958"/>
        <v>0.95329802757016002</v>
      </c>
      <c r="BS366" s="7">
        <f t="shared" si="1959"/>
        <v>6262.9056920000003</v>
      </c>
      <c r="BT366" s="15">
        <f t="shared" si="1960"/>
        <v>0.11673853551790342</v>
      </c>
      <c r="BU366" s="25">
        <f t="shared" si="1961"/>
        <v>0.99432861537644246</v>
      </c>
      <c r="BV366" s="15">
        <f t="shared" si="1848"/>
        <v>0.14709775210412146</v>
      </c>
      <c r="BW366" s="15">
        <f t="shared" si="1849"/>
        <v>0.13910298584163608</v>
      </c>
      <c r="BX366" s="15">
        <f t="shared" si="1850"/>
        <v>0.14798138707916295</v>
      </c>
      <c r="BY366" s="15">
        <f t="shared" si="1851"/>
        <v>9.8729356285224196E-2</v>
      </c>
      <c r="BZ366" s="15">
        <f t="shared" si="1852"/>
        <v>0.11971077313769747</v>
      </c>
      <c r="CA366" s="15">
        <f t="shared" si="1948"/>
        <v>0.13093577054146155</v>
      </c>
      <c r="CB366" s="15">
        <f t="shared" si="1853"/>
        <v>9.8679330801386606E-2</v>
      </c>
      <c r="CC366" s="15">
        <f t="shared" si="1854"/>
        <v>0.12940454096591422</v>
      </c>
      <c r="CD366" s="15">
        <f t="shared" si="1855"/>
        <v>0.11675131758726366</v>
      </c>
      <c r="CE366" s="15">
        <f t="shared" si="1856"/>
        <v>0.11158787338321076</v>
      </c>
      <c r="CF366" s="15">
        <f t="shared" si="1857"/>
        <v>0.11089976381255423</v>
      </c>
      <c r="CG366" s="15">
        <f t="shared" si="1858"/>
        <v>0.11543474641382306</v>
      </c>
      <c r="CH366" s="15">
        <f t="shared" si="1949"/>
        <v>0.11748572495101683</v>
      </c>
      <c r="CI366" s="15">
        <f t="shared" si="1859"/>
        <v>0.11633043510751871</v>
      </c>
      <c r="CJ366" s="15">
        <f t="shared" si="1860"/>
        <v>0.10561841417429223</v>
      </c>
      <c r="CK366" s="15">
        <f t="shared" si="1861"/>
        <v>0.11988491182613237</v>
      </c>
      <c r="CL366" s="15">
        <f t="shared" si="1862"/>
        <v>0.10627905226653458</v>
      </c>
      <c r="CM366" s="15"/>
      <c r="CN366" s="15"/>
      <c r="CP366" s="15"/>
      <c r="CQ366" s="15"/>
      <c r="CS366" s="15"/>
      <c r="CT366" s="15"/>
      <c r="CV366" s="15"/>
      <c r="CW366" s="15"/>
      <c r="CY366" s="15"/>
      <c r="CZ366" s="15"/>
      <c r="DB366" s="15"/>
      <c r="DC366" s="15"/>
      <c r="DE366" s="15"/>
      <c r="DF366" s="15"/>
    </row>
    <row r="367" spans="1:110" x14ac:dyDescent="0.3">
      <c r="A367" s="3">
        <v>367</v>
      </c>
      <c r="B367" s="3" t="s">
        <v>380</v>
      </c>
      <c r="C367" s="3" t="s">
        <v>217</v>
      </c>
      <c r="D367" s="39">
        <v>41852</v>
      </c>
      <c r="E367" s="3"/>
      <c r="F367" s="7">
        <f t="shared" si="1905"/>
        <v>20199.045551999996</v>
      </c>
      <c r="G367" s="17">
        <v>8.4331000421674907E-2</v>
      </c>
      <c r="H367" s="3"/>
      <c r="I367" s="17">
        <f t="shared" si="1903"/>
        <v>0.10749901492407807</v>
      </c>
      <c r="J367" s="17">
        <f t="shared" si="1904"/>
        <v>5.5784362612153346E-2</v>
      </c>
      <c r="K367" s="7">
        <f t="shared" si="1906"/>
        <v>1238.9261469999997</v>
      </c>
      <c r="L367" s="17">
        <v>0.10749901492407807</v>
      </c>
      <c r="M367" s="25">
        <f t="shared" si="1907"/>
        <v>1.2747271393266726</v>
      </c>
      <c r="N367" s="7">
        <f t="shared" si="1908"/>
        <v>948.94574200000034</v>
      </c>
      <c r="O367" s="17">
        <v>9.9522364132144769E-2</v>
      </c>
      <c r="P367" s="25">
        <f t="shared" si="1909"/>
        <v>1.1801397307574848</v>
      </c>
      <c r="Q367" s="7">
        <f t="shared" si="1910"/>
        <v>1109.7026249999999</v>
      </c>
      <c r="R367" s="17">
        <v>0.10097385122838944</v>
      </c>
      <c r="S367" s="25">
        <f t="shared" si="1911"/>
        <v>1.1973515163284718</v>
      </c>
      <c r="T367" s="7">
        <f t="shared" si="1912"/>
        <v>1089.2901719999998</v>
      </c>
      <c r="U367" s="17">
        <v>6.672936608674343E-2</v>
      </c>
      <c r="V367" s="25">
        <f t="shared" si="1913"/>
        <v>0.7912791945201747</v>
      </c>
      <c r="W367" s="7">
        <f t="shared" si="1914"/>
        <v>1714.6018310000002</v>
      </c>
      <c r="X367" s="17">
        <v>0.10185350071284306</v>
      </c>
      <c r="Y367" s="25">
        <f t="shared" si="1915"/>
        <v>1.2077824311765724</v>
      </c>
      <c r="Z367" s="7">
        <f t="shared" si="1916"/>
        <v>1061.7940709999998</v>
      </c>
      <c r="AA367" s="17">
        <v>0.10051060876561907</v>
      </c>
      <c r="AB367" s="25">
        <f t="shared" si="1917"/>
        <v>1.1918583707419845</v>
      </c>
      <c r="AC367" s="7">
        <f t="shared" si="1918"/>
        <v>1094.266057</v>
      </c>
      <c r="AD367" s="17">
        <v>5.5784362612153346E-2</v>
      </c>
      <c r="AE367" s="25">
        <f t="shared" si="1919"/>
        <v>0.66149295434915234</v>
      </c>
      <c r="AF367" s="7">
        <f t="shared" si="1920"/>
        <v>1159.5851679999998</v>
      </c>
      <c r="AG367" s="17">
        <v>0.10428862019965823</v>
      </c>
      <c r="AH367" s="25">
        <f t="shared" si="1921"/>
        <v>1.2366581645917933</v>
      </c>
      <c r="AI367" s="7">
        <f t="shared" si="1922"/>
        <v>1120.689899</v>
      </c>
      <c r="AJ367" s="17">
        <v>8.3764847821212352E-2</v>
      </c>
      <c r="AK367" s="25">
        <f t="shared" si="1923"/>
        <v>0.9932865423434839</v>
      </c>
      <c r="AL367" s="7">
        <f t="shared" si="1924"/>
        <v>1447.4678500000002</v>
      </c>
      <c r="AM367" s="17">
        <v>9.1774527643925963E-2</v>
      </c>
      <c r="AN367" s="25">
        <f t="shared" si="1925"/>
        <v>1.0882656103334676</v>
      </c>
      <c r="AO367" s="7">
        <f t="shared" si="1926"/>
        <v>1235.3897650000001</v>
      </c>
      <c r="AP367" s="17">
        <v>8.9339728449522718E-2</v>
      </c>
      <c r="AQ367" s="25">
        <f t="shared" si="1927"/>
        <v>1.0593936749570501</v>
      </c>
      <c r="AR367" s="7">
        <f t="shared" si="1928"/>
        <v>1451.5140989999998</v>
      </c>
      <c r="AS367" s="17">
        <v>7.8869490273853496E-2</v>
      </c>
      <c r="AT367" s="25">
        <f t="shared" si="1929"/>
        <v>0.93523721857309206</v>
      </c>
      <c r="AU367" s="7">
        <f t="shared" si="1930"/>
        <v>1197.707024</v>
      </c>
      <c r="AV367" s="17">
        <v>8.0920682656577259E-2</v>
      </c>
      <c r="AW367" s="25">
        <f t="shared" si="1931"/>
        <v>0.95956033074379232</v>
      </c>
      <c r="AX367" s="7">
        <f t="shared" si="1932"/>
        <v>997.15725200000043</v>
      </c>
      <c r="AY367" s="17">
        <v>7.6037612627726126E-2</v>
      </c>
      <c r="AZ367" s="25">
        <f t="shared" si="1933"/>
        <v>0.9016567128045454</v>
      </c>
      <c r="BA367" s="7">
        <f t="shared" si="1934"/>
        <v>1307.8524470000002</v>
      </c>
      <c r="BB367" s="17">
        <v>8.0320115887735688E-2</v>
      </c>
      <c r="BC367" s="25">
        <f t="shared" si="1935"/>
        <v>0.95243878865560883</v>
      </c>
      <c r="BD367" s="7">
        <f t="shared" si="1936"/>
        <v>1177.9259029999998</v>
      </c>
      <c r="BE367" s="17">
        <v>7.6878077470304132E-2</v>
      </c>
      <c r="BF367" s="25">
        <f t="shared" si="1937"/>
        <v>0.91162297477672027</v>
      </c>
      <c r="BG367" s="7">
        <f t="shared" si="1938"/>
        <v>846.22950000000014</v>
      </c>
      <c r="BH367" s="17">
        <v>6.9872801585335653E-2</v>
      </c>
      <c r="BI367" s="25">
        <f t="shared" si="1939"/>
        <v>0.82855416437555762</v>
      </c>
      <c r="BJ367" s="7">
        <f t="shared" si="1950"/>
        <v>6214.3148459999993</v>
      </c>
      <c r="BK367" s="15">
        <f t="shared" si="1951"/>
        <v>9.3819388649848262E-2</v>
      </c>
      <c r="BL367" s="25">
        <f t="shared" si="1952"/>
        <v>1.1125136448130484</v>
      </c>
      <c r="BM367" s="7">
        <f t="shared" si="1953"/>
        <v>4492.6078749999997</v>
      </c>
      <c r="BN367" s="15">
        <f t="shared" si="1954"/>
        <v>7.6888719407838438E-2</v>
      </c>
      <c r="BO367" s="25">
        <f t="shared" si="1955"/>
        <v>0.91174916725020094</v>
      </c>
      <c r="BP367" s="7">
        <f t="shared" si="1956"/>
        <v>5168.6359649999995</v>
      </c>
      <c r="BQ367" s="15">
        <f t="shared" si="1957"/>
        <v>8.4447936688179057E-2</v>
      </c>
      <c r="BR367" s="25">
        <f t="shared" si="1958"/>
        <v>1.0013866344039493</v>
      </c>
      <c r="BS367" s="7">
        <f t="shared" si="1959"/>
        <v>4323.4868659999993</v>
      </c>
      <c r="BT367" s="15">
        <f t="shared" si="1960"/>
        <v>8.0588396167682513E-2</v>
      </c>
      <c r="BU367" s="25">
        <f t="shared" si="1961"/>
        <v>0.95562006574950509</v>
      </c>
      <c r="BV367" s="15">
        <f t="shared" si="1848"/>
        <v>0.10749901492407807</v>
      </c>
      <c r="BW367" s="15">
        <f t="shared" si="1849"/>
        <v>9.9522364132144769E-2</v>
      </c>
      <c r="BX367" s="15">
        <f t="shared" si="1850"/>
        <v>0.10097385122838944</v>
      </c>
      <c r="BY367" s="15">
        <f t="shared" si="1851"/>
        <v>6.672936608674343E-2</v>
      </c>
      <c r="BZ367" s="15">
        <f t="shared" si="1852"/>
        <v>0.10185350071284306</v>
      </c>
      <c r="CA367" s="15">
        <f t="shared" si="1948"/>
        <v>0.10051060876561907</v>
      </c>
      <c r="CB367" s="15">
        <f t="shared" si="1853"/>
        <v>5.5784362612153346E-2</v>
      </c>
      <c r="CC367" s="15">
        <f t="shared" si="1854"/>
        <v>0.10428862019965823</v>
      </c>
      <c r="CD367" s="15">
        <f t="shared" si="1855"/>
        <v>8.3764847821212352E-2</v>
      </c>
      <c r="CE367" s="15">
        <f t="shared" si="1856"/>
        <v>9.1774527643925963E-2</v>
      </c>
      <c r="CF367" s="15">
        <f t="shared" si="1857"/>
        <v>8.9339728449522718E-2</v>
      </c>
      <c r="CG367" s="15">
        <f t="shared" si="1858"/>
        <v>7.8869490273853496E-2</v>
      </c>
      <c r="CH367" s="15">
        <f t="shared" si="1949"/>
        <v>8.0920682656577259E-2</v>
      </c>
      <c r="CI367" s="15">
        <f t="shared" si="1859"/>
        <v>7.6037612627726126E-2</v>
      </c>
      <c r="CJ367" s="15">
        <f t="shared" si="1860"/>
        <v>8.0320115887735688E-2</v>
      </c>
      <c r="CK367" s="15">
        <f t="shared" si="1861"/>
        <v>7.6878077470304132E-2</v>
      </c>
      <c r="CL367" s="15">
        <f t="shared" si="1862"/>
        <v>6.9872801585335653E-2</v>
      </c>
      <c r="CM367" s="15"/>
      <c r="CN367" s="15"/>
      <c r="CP367" s="15"/>
      <c r="CQ367" s="15"/>
      <c r="CS367" s="15"/>
      <c r="CT367" s="15"/>
      <c r="CV367" s="15"/>
      <c r="CW367" s="15"/>
      <c r="CY367" s="15"/>
      <c r="CZ367" s="15"/>
      <c r="DB367" s="15"/>
      <c r="DC367" s="15"/>
      <c r="DE367" s="15"/>
      <c r="DF367" s="15"/>
    </row>
    <row r="368" spans="1:110" x14ac:dyDescent="0.3">
      <c r="A368" s="3">
        <v>368</v>
      </c>
      <c r="B368" s="3" t="s">
        <v>381</v>
      </c>
      <c r="C368" s="3" t="s">
        <v>217</v>
      </c>
      <c r="D368" s="39">
        <v>41852</v>
      </c>
      <c r="E368" s="3"/>
      <c r="F368" s="7">
        <f t="shared" si="1905"/>
        <v>12352.548320999997</v>
      </c>
      <c r="G368" s="17">
        <v>5.1571880215095948E-2</v>
      </c>
      <c r="H368" s="3"/>
      <c r="I368" s="17">
        <f t="shared" si="1903"/>
        <v>7.3654739396459543E-2</v>
      </c>
      <c r="J368" s="17">
        <f t="shared" si="1904"/>
        <v>2.1895937805872762E-2</v>
      </c>
      <c r="K368" s="7">
        <f t="shared" si="1906"/>
        <v>847.61257600000022</v>
      </c>
      <c r="L368" s="17">
        <v>7.3545559739696328E-2</v>
      </c>
      <c r="M368" s="25">
        <f t="shared" si="1907"/>
        <v>1.4260786970138102</v>
      </c>
      <c r="N368" s="7">
        <f t="shared" si="1908"/>
        <v>652.31801499999995</v>
      </c>
      <c r="O368" s="17">
        <v>6.8413006292606188E-2</v>
      </c>
      <c r="P368" s="25">
        <f t="shared" si="1909"/>
        <v>1.3265563715588666</v>
      </c>
      <c r="Q368" s="7">
        <f t="shared" si="1910"/>
        <v>665.76426700000002</v>
      </c>
      <c r="R368" s="17">
        <v>6.057909617834395E-2</v>
      </c>
      <c r="S368" s="25">
        <f t="shared" si="1911"/>
        <v>1.1746536276296446</v>
      </c>
      <c r="T368" s="7">
        <f t="shared" si="1912"/>
        <v>584.7981299999999</v>
      </c>
      <c r="U368" s="17">
        <v>3.582443825042881E-2</v>
      </c>
      <c r="V368" s="25">
        <f t="shared" si="1913"/>
        <v>0.69465061388129101</v>
      </c>
      <c r="W368" s="7">
        <f t="shared" si="1914"/>
        <v>1239.903883</v>
      </c>
      <c r="X368" s="17">
        <v>7.3654739396459543E-2</v>
      </c>
      <c r="Y368" s="25">
        <f t="shared" si="1915"/>
        <v>1.4281957355299133</v>
      </c>
      <c r="Z368" s="7">
        <f t="shared" si="1916"/>
        <v>688.98062000000004</v>
      </c>
      <c r="AA368" s="17">
        <v>6.5219672472548285E-2</v>
      </c>
      <c r="AB368" s="25">
        <f t="shared" si="1917"/>
        <v>1.2646363134431038</v>
      </c>
      <c r="AC368" s="7">
        <f t="shared" si="1918"/>
        <v>429.51071600000012</v>
      </c>
      <c r="AD368" s="17">
        <v>2.1895937805872762E-2</v>
      </c>
      <c r="AE368" s="25">
        <f t="shared" si="1919"/>
        <v>0.42457125306560872</v>
      </c>
      <c r="AF368" s="7">
        <f t="shared" si="1920"/>
        <v>805.08437100000015</v>
      </c>
      <c r="AG368" s="17">
        <v>7.2406184998650966E-2</v>
      </c>
      <c r="AH368" s="25">
        <f t="shared" si="1921"/>
        <v>1.4039857514726886</v>
      </c>
      <c r="AI368" s="7">
        <f t="shared" si="1922"/>
        <v>646.6059349999997</v>
      </c>
      <c r="AJ368" s="17">
        <v>4.8329915165557943E-2</v>
      </c>
      <c r="AK368" s="25">
        <f t="shared" si="1923"/>
        <v>0.9371369623132525</v>
      </c>
      <c r="AL368" s="7">
        <f t="shared" si="1924"/>
        <v>971.83607500000028</v>
      </c>
      <c r="AM368" s="17">
        <v>6.1617808458026904E-2</v>
      </c>
      <c r="AN368" s="25">
        <f t="shared" si="1925"/>
        <v>1.1947946865817458</v>
      </c>
      <c r="AO368" s="7">
        <f t="shared" si="1926"/>
        <v>844.76550700000007</v>
      </c>
      <c r="AP368" s="17">
        <v>6.1090939181371137E-2</v>
      </c>
      <c r="AQ368" s="25">
        <f t="shared" si="1927"/>
        <v>1.18457847428818</v>
      </c>
      <c r="AR368" s="7">
        <f t="shared" si="1928"/>
        <v>787.70235599999978</v>
      </c>
      <c r="AS368" s="17">
        <v>4.2800606172571171E-2</v>
      </c>
      <c r="AT368" s="25">
        <f t="shared" si="1929"/>
        <v>0.82992138339844201</v>
      </c>
      <c r="AU368" s="7">
        <f t="shared" si="1930"/>
        <v>660.55681500000003</v>
      </c>
      <c r="AV368" s="17">
        <v>4.4629201743125464E-2</v>
      </c>
      <c r="AW368" s="25">
        <f t="shared" si="1931"/>
        <v>0.86537860471609784</v>
      </c>
      <c r="AX368" s="7">
        <f t="shared" si="1932"/>
        <v>595.09965999999997</v>
      </c>
      <c r="AY368" s="17">
        <v>4.5378958365105991E-2</v>
      </c>
      <c r="AZ368" s="25">
        <f t="shared" si="1933"/>
        <v>0.87991669444355092</v>
      </c>
      <c r="BA368" s="7">
        <f t="shared" si="1934"/>
        <v>816.28445200000033</v>
      </c>
      <c r="BB368" s="17">
        <v>5.0131084689553546E-2</v>
      </c>
      <c r="BC368" s="25">
        <f t="shared" si="1935"/>
        <v>0.97206238129125533</v>
      </c>
      <c r="BD368" s="7">
        <f t="shared" si="1936"/>
        <v>623.46536699999979</v>
      </c>
      <c r="BE368" s="17">
        <v>4.0690860657877546E-2</v>
      </c>
      <c r="BF368" s="25">
        <f t="shared" si="1937"/>
        <v>0.78901254885732586</v>
      </c>
      <c r="BG368" s="7">
        <f t="shared" si="1938"/>
        <v>492.25957599999992</v>
      </c>
      <c r="BH368" s="17">
        <v>4.0645658987697127E-2</v>
      </c>
      <c r="BI368" s="25">
        <f t="shared" si="1939"/>
        <v>0.78813606985380891</v>
      </c>
      <c r="BJ368" s="7">
        <f t="shared" si="1950"/>
        <v>4027.0594759999999</v>
      </c>
      <c r="BK368" s="15">
        <f t="shared" si="1951"/>
        <v>6.079773353261772E-2</v>
      </c>
      <c r="BL368" s="25">
        <f t="shared" si="1952"/>
        <v>1.1788930959864676</v>
      </c>
      <c r="BM368" s="7">
        <f t="shared" si="1953"/>
        <v>2535.6184069999995</v>
      </c>
      <c r="BN368" s="15">
        <f t="shared" si="1954"/>
        <v>4.3395831028581203E-2</v>
      </c>
      <c r="BO368" s="25">
        <f t="shared" si="1955"/>
        <v>0.84146303853157789</v>
      </c>
      <c r="BP368" s="7">
        <f t="shared" si="1956"/>
        <v>3256.3514010000004</v>
      </c>
      <c r="BQ368" s="15">
        <f t="shared" si="1957"/>
        <v>5.3204009492688512E-2</v>
      </c>
      <c r="BR368" s="25">
        <f t="shared" si="1958"/>
        <v>1.0316476589720072</v>
      </c>
      <c r="BS368" s="7">
        <f t="shared" si="1959"/>
        <v>2533.519037</v>
      </c>
      <c r="BT368" s="15">
        <f t="shared" si="1960"/>
        <v>4.7223975041473278E-2</v>
      </c>
      <c r="BU368" s="25">
        <f t="shared" si="1961"/>
        <v>0.91569232776682885</v>
      </c>
      <c r="BV368" s="15">
        <f t="shared" si="1848"/>
        <v>7.3545559739696328E-2</v>
      </c>
      <c r="BW368" s="15">
        <f t="shared" si="1849"/>
        <v>6.8413006292606188E-2</v>
      </c>
      <c r="BX368" s="15">
        <f t="shared" si="1850"/>
        <v>6.057909617834395E-2</v>
      </c>
      <c r="BY368" s="15">
        <f t="shared" si="1851"/>
        <v>3.582443825042881E-2</v>
      </c>
      <c r="BZ368" s="15">
        <f t="shared" si="1852"/>
        <v>7.3654739396459543E-2</v>
      </c>
      <c r="CA368" s="15">
        <f t="shared" si="1948"/>
        <v>6.5219672472548285E-2</v>
      </c>
      <c r="CB368" s="15">
        <f t="shared" si="1853"/>
        <v>2.1895937805872762E-2</v>
      </c>
      <c r="CC368" s="15">
        <f t="shared" si="1854"/>
        <v>7.2406184998650966E-2</v>
      </c>
      <c r="CD368" s="15">
        <f t="shared" si="1855"/>
        <v>4.8329915165557943E-2</v>
      </c>
      <c r="CE368" s="15">
        <f t="shared" si="1856"/>
        <v>6.1617808458026904E-2</v>
      </c>
      <c r="CF368" s="15">
        <f t="shared" si="1857"/>
        <v>6.1090939181371137E-2</v>
      </c>
      <c r="CG368" s="15">
        <f t="shared" si="1858"/>
        <v>4.2800606172571171E-2</v>
      </c>
      <c r="CH368" s="15">
        <f t="shared" si="1949"/>
        <v>4.4629201743125464E-2</v>
      </c>
      <c r="CI368" s="15">
        <f t="shared" si="1859"/>
        <v>4.5378958365105991E-2</v>
      </c>
      <c r="CJ368" s="15">
        <f t="shared" si="1860"/>
        <v>5.0131084689553546E-2</v>
      </c>
      <c r="CK368" s="15">
        <f t="shared" si="1861"/>
        <v>4.0690860657877546E-2</v>
      </c>
      <c r="CL368" s="15">
        <f t="shared" si="1862"/>
        <v>4.0645658987697127E-2</v>
      </c>
      <c r="CM368" s="15"/>
      <c r="CN368" s="15"/>
      <c r="CP368" s="15"/>
      <c r="CQ368" s="15"/>
      <c r="CS368" s="15"/>
      <c r="CT368" s="15"/>
      <c r="CV368" s="15"/>
      <c r="CW368" s="15"/>
      <c r="CY368" s="15"/>
      <c r="CZ368" s="15"/>
      <c r="DB368" s="15"/>
      <c r="DC368" s="15"/>
      <c r="DE368" s="15"/>
      <c r="DF368" s="15"/>
    </row>
    <row r="369" spans="1:110" x14ac:dyDescent="0.3">
      <c r="A369" s="3">
        <v>369</v>
      </c>
      <c r="B369" s="3" t="s">
        <v>382</v>
      </c>
      <c r="C369" s="3" t="s">
        <v>217</v>
      </c>
      <c r="D369" s="39">
        <v>41852</v>
      </c>
      <c r="E369" s="3"/>
      <c r="F369" s="7">
        <f t="shared" si="1905"/>
        <v>17669.125852000001</v>
      </c>
      <c r="G369" s="17">
        <v>7.3768587522597184E-2</v>
      </c>
      <c r="H369" s="3"/>
      <c r="I369" s="17">
        <f t="shared" si="1903"/>
        <v>0.13125787067182296</v>
      </c>
      <c r="J369" s="17">
        <f t="shared" si="1904"/>
        <v>1.5134388356443717E-2</v>
      </c>
      <c r="K369" s="7">
        <f t="shared" si="1906"/>
        <v>1413.1427639999999</v>
      </c>
      <c r="L369" s="17">
        <v>0.12261542420824295</v>
      </c>
      <c r="M369" s="25">
        <f t="shared" si="1907"/>
        <v>1.6621631012073093</v>
      </c>
      <c r="N369" s="7">
        <f t="shared" si="1908"/>
        <v>1054.8602020000001</v>
      </c>
      <c r="O369" s="17">
        <v>0.11063033057157839</v>
      </c>
      <c r="P369" s="25">
        <f t="shared" si="1909"/>
        <v>1.4996943046752729</v>
      </c>
      <c r="Q369" s="7">
        <f t="shared" si="1910"/>
        <v>958.62816999999995</v>
      </c>
      <c r="R369" s="17">
        <v>8.7227313011828927E-2</v>
      </c>
      <c r="S369" s="25">
        <f t="shared" si="1911"/>
        <v>1.1824452106407621</v>
      </c>
      <c r="T369" s="7">
        <f t="shared" si="1912"/>
        <v>773.62833000000035</v>
      </c>
      <c r="U369" s="17">
        <v>4.7392080985052702E-2</v>
      </c>
      <c r="V369" s="25">
        <f t="shared" si="1913"/>
        <v>0.64244257043060926</v>
      </c>
      <c r="W369" s="7">
        <f t="shared" si="1914"/>
        <v>2044.4819590000002</v>
      </c>
      <c r="X369" s="17">
        <v>0.12144956391826067</v>
      </c>
      <c r="Y369" s="25">
        <f t="shared" si="1915"/>
        <v>1.6463588093110444</v>
      </c>
      <c r="Z369" s="7">
        <f t="shared" si="1916"/>
        <v>1144.7885440000002</v>
      </c>
      <c r="AA369" s="17">
        <v>0.10836695797046575</v>
      </c>
      <c r="AB369" s="25">
        <f t="shared" si="1917"/>
        <v>1.4690122396239484</v>
      </c>
      <c r="AC369" s="7">
        <f t="shared" si="1918"/>
        <v>296.87616199999997</v>
      </c>
      <c r="AD369" s="17">
        <v>1.5134388356443717E-2</v>
      </c>
      <c r="AE369" s="25">
        <f t="shared" si="1919"/>
        <v>0.20516033808845358</v>
      </c>
      <c r="AF369" s="7">
        <f t="shared" si="1920"/>
        <v>1459.4562639999995</v>
      </c>
      <c r="AG369" s="17">
        <v>0.13125787067182296</v>
      </c>
      <c r="AH369" s="25">
        <f t="shared" si="1921"/>
        <v>1.7793192886011997</v>
      </c>
      <c r="AI369" s="7">
        <f t="shared" si="1922"/>
        <v>839.79690500000027</v>
      </c>
      <c r="AJ369" s="17">
        <v>6.276978137379477E-2</v>
      </c>
      <c r="AK369" s="25">
        <f t="shared" si="1923"/>
        <v>0.85090122343154251</v>
      </c>
      <c r="AL369" s="7">
        <f t="shared" si="1924"/>
        <v>1536.5151919999998</v>
      </c>
      <c r="AM369" s="17">
        <v>9.7420440781131101E-2</v>
      </c>
      <c r="AN369" s="25">
        <f t="shared" si="1925"/>
        <v>1.3206222872477904</v>
      </c>
      <c r="AO369" s="7">
        <f t="shared" si="1926"/>
        <v>1112.2099259999998</v>
      </c>
      <c r="AP369" s="17">
        <v>8.0431727364767128E-2</v>
      </c>
      <c r="AQ369" s="25">
        <f t="shared" si="1927"/>
        <v>1.0903248939140777</v>
      </c>
      <c r="AR369" s="7">
        <f t="shared" si="1928"/>
        <v>747.28325499999994</v>
      </c>
      <c r="AS369" s="17">
        <v>4.0604393338404689E-2</v>
      </c>
      <c r="AT369" s="25">
        <f t="shared" si="1929"/>
        <v>0.55042931825103114</v>
      </c>
      <c r="AU369" s="7">
        <f t="shared" si="1930"/>
        <v>679.34398699999963</v>
      </c>
      <c r="AV369" s="17">
        <v>4.58985194919262E-2</v>
      </c>
      <c r="AW369" s="25">
        <f t="shared" si="1931"/>
        <v>0.62219599199817022</v>
      </c>
      <c r="AX369" s="7">
        <f t="shared" si="1932"/>
        <v>817.63175099999989</v>
      </c>
      <c r="AY369" s="17">
        <v>6.2348006024096375E-2</v>
      </c>
      <c r="AZ369" s="25">
        <f t="shared" si="1933"/>
        <v>0.84518367665637628</v>
      </c>
      <c r="BA369" s="7">
        <f t="shared" si="1934"/>
        <v>1244.5656200000001</v>
      </c>
      <c r="BB369" s="17">
        <v>7.6433434870724071E-2</v>
      </c>
      <c r="BC369" s="25">
        <f t="shared" si="1935"/>
        <v>1.0361244187752758</v>
      </c>
      <c r="BD369" s="7">
        <f t="shared" si="1936"/>
        <v>827.8327730000002</v>
      </c>
      <c r="BE369" s="17">
        <v>5.4029028390549551E-2</v>
      </c>
      <c r="BF369" s="25">
        <f t="shared" si="1937"/>
        <v>0.7324124021488021</v>
      </c>
      <c r="BG369" s="7">
        <f t="shared" si="1938"/>
        <v>718.0840479999996</v>
      </c>
      <c r="BH369" s="17">
        <v>5.9291887375113497E-2</v>
      </c>
      <c r="BI369" s="25">
        <f t="shared" si="1939"/>
        <v>0.80375522110886144</v>
      </c>
      <c r="BJ369" s="7">
        <f t="shared" si="1950"/>
        <v>6334.6697670000003</v>
      </c>
      <c r="BK369" s="15">
        <f t="shared" si="1951"/>
        <v>9.5636423252864713E-2</v>
      </c>
      <c r="BL369" s="25">
        <f t="shared" si="1952"/>
        <v>1.2964383142563067</v>
      </c>
      <c r="BM369" s="7">
        <f t="shared" si="1953"/>
        <v>2962.3430409999992</v>
      </c>
      <c r="BN369" s="15">
        <f t="shared" si="1954"/>
        <v>5.0699008060927593E-2</v>
      </c>
      <c r="BO369" s="25">
        <f t="shared" si="1955"/>
        <v>0.68727096130717158</v>
      </c>
      <c r="BP369" s="7">
        <f t="shared" si="1956"/>
        <v>4721.1235109999998</v>
      </c>
      <c r="BQ369" s="15">
        <f t="shared" si="1957"/>
        <v>7.7136239049097291E-2</v>
      </c>
      <c r="BR369" s="25">
        <f t="shared" si="1958"/>
        <v>1.0456515657896868</v>
      </c>
      <c r="BS369" s="7">
        <f t="shared" si="1959"/>
        <v>3650.9895329999999</v>
      </c>
      <c r="BT369" s="15">
        <f t="shared" si="1960"/>
        <v>6.805326349046581E-2</v>
      </c>
      <c r="BU369" s="25">
        <f t="shared" si="1961"/>
        <v>0.92252360762118935</v>
      </c>
      <c r="BV369" s="15">
        <f t="shared" si="1848"/>
        <v>0.12261542420824295</v>
      </c>
      <c r="BW369" s="15">
        <f t="shared" si="1849"/>
        <v>0.11063033057157839</v>
      </c>
      <c r="BX369" s="15">
        <f t="shared" si="1850"/>
        <v>8.7227313011828927E-2</v>
      </c>
      <c r="BY369" s="15">
        <f t="shared" si="1851"/>
        <v>4.7392080985052702E-2</v>
      </c>
      <c r="BZ369" s="15">
        <f t="shared" si="1852"/>
        <v>0.12144956391826067</v>
      </c>
      <c r="CA369" s="15">
        <f t="shared" si="1948"/>
        <v>0.10836695797046575</v>
      </c>
      <c r="CB369" s="15">
        <f t="shared" si="1853"/>
        <v>1.5134388356443717E-2</v>
      </c>
      <c r="CC369" s="15">
        <f t="shared" si="1854"/>
        <v>0.13125787067182296</v>
      </c>
      <c r="CD369" s="15">
        <f t="shared" si="1855"/>
        <v>6.276978137379477E-2</v>
      </c>
      <c r="CE369" s="15">
        <f t="shared" si="1856"/>
        <v>9.7420440781131101E-2</v>
      </c>
      <c r="CF369" s="15">
        <f t="shared" si="1857"/>
        <v>8.0431727364767128E-2</v>
      </c>
      <c r="CG369" s="15">
        <f t="shared" si="1858"/>
        <v>4.0604393338404689E-2</v>
      </c>
      <c r="CH369" s="15">
        <f t="shared" si="1949"/>
        <v>4.58985194919262E-2</v>
      </c>
      <c r="CI369" s="15">
        <f t="shared" si="1859"/>
        <v>6.2348006024096375E-2</v>
      </c>
      <c r="CJ369" s="15">
        <f t="shared" si="1860"/>
        <v>7.6433434870724071E-2</v>
      </c>
      <c r="CK369" s="15">
        <f t="shared" si="1861"/>
        <v>5.4029028390549551E-2</v>
      </c>
      <c r="CL369" s="15">
        <f t="shared" si="1862"/>
        <v>5.9291887375113497E-2</v>
      </c>
      <c r="CM369" s="15"/>
      <c r="CN369" s="15"/>
      <c r="CP369" s="15"/>
      <c r="CQ369" s="15"/>
      <c r="CS369" s="15"/>
      <c r="CT369" s="15"/>
      <c r="CV369" s="15"/>
      <c r="CW369" s="15"/>
      <c r="CY369" s="15"/>
      <c r="CZ369" s="15"/>
      <c r="DB369" s="15"/>
      <c r="DC369" s="15"/>
      <c r="DE369" s="15"/>
      <c r="DF369" s="15"/>
    </row>
    <row r="370" spans="1:110" x14ac:dyDescent="0.3">
      <c r="A370" s="3">
        <v>370</v>
      </c>
      <c r="B370" s="3" t="s">
        <v>383</v>
      </c>
      <c r="C370" s="3" t="s">
        <v>217</v>
      </c>
      <c r="D370" s="39">
        <v>41852</v>
      </c>
      <c r="E370" s="3"/>
      <c r="F370" s="7">
        <f t="shared" si="1905"/>
        <v>7454.1771290000024</v>
      </c>
      <c r="G370" s="17">
        <v>3.1121184067367798E-2</v>
      </c>
      <c r="H370" s="3"/>
      <c r="I370" s="17">
        <f t="shared" si="1903"/>
        <v>6.1960168884400611E-2</v>
      </c>
      <c r="J370" s="17">
        <f t="shared" si="1904"/>
        <v>2.1865408340130503E-3</v>
      </c>
      <c r="K370" s="7">
        <f t="shared" si="1906"/>
        <v>573.16760399999998</v>
      </c>
      <c r="L370" s="17">
        <v>4.9732546984815613E-2</v>
      </c>
      <c r="M370" s="25">
        <f t="shared" si="1907"/>
        <v>1.5980287535705562</v>
      </c>
      <c r="N370" s="7">
        <f t="shared" si="1908"/>
        <v>351.57447799999994</v>
      </c>
      <c r="O370" s="17">
        <v>3.6871995595175663E-2</v>
      </c>
      <c r="P370" s="25">
        <f t="shared" si="1909"/>
        <v>1.1847876840212481</v>
      </c>
      <c r="Q370" s="7">
        <f t="shared" si="1910"/>
        <v>304.49682699999994</v>
      </c>
      <c r="R370" s="17">
        <v>2.770671765241128E-2</v>
      </c>
      <c r="S370" s="25">
        <f t="shared" si="1911"/>
        <v>0.89028481668418369</v>
      </c>
      <c r="T370" s="7">
        <f t="shared" si="1912"/>
        <v>339.63881400000008</v>
      </c>
      <c r="U370" s="17">
        <v>2.0806102303357027E-2</v>
      </c>
      <c r="V370" s="25">
        <f t="shared" si="1913"/>
        <v>0.6685511148392751</v>
      </c>
      <c r="W370" s="7">
        <f t="shared" si="1914"/>
        <v>1043.0374829999998</v>
      </c>
      <c r="X370" s="17">
        <v>6.1960168884400611E-2</v>
      </c>
      <c r="Y370" s="25">
        <f t="shared" si="1915"/>
        <v>1.9909322457100569</v>
      </c>
      <c r="Z370" s="7">
        <f t="shared" si="1916"/>
        <v>555.79187899999999</v>
      </c>
      <c r="AA370" s="17">
        <v>5.2611877981825067E-2</v>
      </c>
      <c r="AB370" s="25">
        <f t="shared" si="1917"/>
        <v>1.6905487229514315</v>
      </c>
      <c r="AC370" s="7">
        <f t="shared" si="1918"/>
        <v>42.891184999999993</v>
      </c>
      <c r="AD370" s="17">
        <v>2.1865408340130503E-3</v>
      </c>
      <c r="AE370" s="25">
        <f t="shared" si="1919"/>
        <v>7.0258921681124395E-2</v>
      </c>
      <c r="AF370" s="7">
        <f t="shared" si="1920"/>
        <v>681.02787500000011</v>
      </c>
      <c r="AG370" s="17">
        <v>6.1249021944419467E-2</v>
      </c>
      <c r="AH370" s="25">
        <f t="shared" si="1921"/>
        <v>1.9680813497273806</v>
      </c>
      <c r="AI370" s="7">
        <f t="shared" si="1922"/>
        <v>353.41371600000002</v>
      </c>
      <c r="AJ370" s="17">
        <v>2.6415555422677331E-2</v>
      </c>
      <c r="AK370" s="25">
        <f t="shared" si="1923"/>
        <v>0.84879660637255228</v>
      </c>
      <c r="AL370" s="7">
        <f t="shared" si="1924"/>
        <v>912.30646999999988</v>
      </c>
      <c r="AM370" s="17">
        <v>5.7843423154958148E-2</v>
      </c>
      <c r="AN370" s="25">
        <f t="shared" si="1925"/>
        <v>1.8586511049754699</v>
      </c>
      <c r="AO370" s="7">
        <f t="shared" si="1926"/>
        <v>515.70278799999994</v>
      </c>
      <c r="AP370" s="17">
        <v>3.7294098061903383E-2</v>
      </c>
      <c r="AQ370" s="25">
        <f t="shared" si="1927"/>
        <v>1.1983508719068376</v>
      </c>
      <c r="AR370" s="7">
        <f t="shared" si="1928"/>
        <v>197.21266299999999</v>
      </c>
      <c r="AS370" s="17">
        <v>1.071575E-2</v>
      </c>
      <c r="AT370" s="25">
        <f t="shared" si="1929"/>
        <v>0.34432333862373921</v>
      </c>
      <c r="AU370" s="7">
        <f t="shared" si="1930"/>
        <v>184.28059900000008</v>
      </c>
      <c r="AV370" s="17">
        <v>1.2450550570907376E-2</v>
      </c>
      <c r="AW370" s="25">
        <f t="shared" si="1931"/>
        <v>0.40006673730523107</v>
      </c>
      <c r="AX370" s="7">
        <f t="shared" si="1932"/>
        <v>221.87575400000009</v>
      </c>
      <c r="AY370" s="17">
        <v>1.691899908494739E-2</v>
      </c>
      <c r="AZ370" s="25">
        <f t="shared" si="1933"/>
        <v>0.5436489514127405</v>
      </c>
      <c r="BA370" s="7">
        <f t="shared" si="1934"/>
        <v>711.68368700000008</v>
      </c>
      <c r="BB370" s="17">
        <v>4.3707160044217902E-2</v>
      </c>
      <c r="BC370" s="25">
        <f t="shared" si="1935"/>
        <v>1.4044182878647977</v>
      </c>
      <c r="BD370" s="7">
        <f t="shared" si="1936"/>
        <v>241.64610600000006</v>
      </c>
      <c r="BE370" s="17">
        <v>1.5771185615454906E-2</v>
      </c>
      <c r="BF370" s="25">
        <f t="shared" si="1937"/>
        <v>0.50676688847426676</v>
      </c>
      <c r="BG370" s="7">
        <f t="shared" si="1938"/>
        <v>224.42920099999992</v>
      </c>
      <c r="BH370" s="17">
        <v>1.8531021468086856E-2</v>
      </c>
      <c r="BI370" s="25">
        <f t="shared" si="1939"/>
        <v>0.59544718568460919</v>
      </c>
      <c r="BJ370" s="7">
        <f t="shared" si="1950"/>
        <v>2816.132607</v>
      </c>
      <c r="BK370" s="15">
        <f t="shared" si="1951"/>
        <v>4.2516004755650164E-2</v>
      </c>
      <c r="BL370" s="25">
        <f t="shared" si="1952"/>
        <v>1.366143545940157</v>
      </c>
      <c r="BM370" s="7">
        <f t="shared" si="1953"/>
        <v>827.79821700000002</v>
      </c>
      <c r="BN370" s="15">
        <f t="shared" si="1954"/>
        <v>1.4167349255519426E-2</v>
      </c>
      <c r="BO370" s="25">
        <f t="shared" si="1955"/>
        <v>0.45523169121237383</v>
      </c>
      <c r="BP370" s="7">
        <f t="shared" si="1956"/>
        <v>2381.3390509999999</v>
      </c>
      <c r="BQ370" s="15">
        <f t="shared" si="1957"/>
        <v>3.8907590082509595E-2</v>
      </c>
      <c r="BR370" s="25">
        <f t="shared" si="1958"/>
        <v>1.2501963292362726</v>
      </c>
      <c r="BS370" s="7">
        <f t="shared" si="1959"/>
        <v>1428.9072540000002</v>
      </c>
      <c r="BT370" s="15">
        <f t="shared" si="1960"/>
        <v>2.6634368841916906E-2</v>
      </c>
      <c r="BU370" s="25">
        <f t="shared" si="1961"/>
        <v>0.85582761839207933</v>
      </c>
      <c r="BV370" s="15">
        <f t="shared" si="1848"/>
        <v>4.9732546984815613E-2</v>
      </c>
      <c r="BW370" s="15">
        <f t="shared" si="1849"/>
        <v>3.6871995595175663E-2</v>
      </c>
      <c r="BX370" s="15">
        <f t="shared" si="1850"/>
        <v>2.770671765241128E-2</v>
      </c>
      <c r="BY370" s="15">
        <f t="shared" si="1851"/>
        <v>2.0806102303357027E-2</v>
      </c>
      <c r="BZ370" s="15">
        <f t="shared" si="1852"/>
        <v>6.1960168884400611E-2</v>
      </c>
      <c r="CA370" s="15">
        <f t="shared" si="1948"/>
        <v>5.2611877981825067E-2</v>
      </c>
      <c r="CB370" s="15">
        <f t="shared" si="1853"/>
        <v>2.1865408340130503E-3</v>
      </c>
      <c r="CC370" s="15">
        <f t="shared" si="1854"/>
        <v>6.1249021944419467E-2</v>
      </c>
      <c r="CD370" s="15">
        <f t="shared" si="1855"/>
        <v>2.6415555422677331E-2</v>
      </c>
      <c r="CE370" s="15">
        <f t="shared" si="1856"/>
        <v>5.7843423154958148E-2</v>
      </c>
      <c r="CF370" s="15">
        <f t="shared" si="1857"/>
        <v>3.7294098061903383E-2</v>
      </c>
      <c r="CG370" s="15">
        <f t="shared" si="1858"/>
        <v>1.071575E-2</v>
      </c>
      <c r="CH370" s="15">
        <f t="shared" si="1949"/>
        <v>1.2450550570907376E-2</v>
      </c>
      <c r="CI370" s="15">
        <f t="shared" si="1859"/>
        <v>1.691899908494739E-2</v>
      </c>
      <c r="CJ370" s="15">
        <f t="shared" si="1860"/>
        <v>4.3707160044217902E-2</v>
      </c>
      <c r="CK370" s="15">
        <f t="shared" si="1861"/>
        <v>1.5771185615454906E-2</v>
      </c>
      <c r="CL370" s="15">
        <f t="shared" si="1862"/>
        <v>1.8531021468086856E-2</v>
      </c>
      <c r="CM370" s="15"/>
      <c r="CN370" s="15"/>
      <c r="CP370" s="15"/>
      <c r="CQ370" s="15"/>
      <c r="CS370" s="15"/>
      <c r="CT370" s="15"/>
      <c r="CV370" s="15"/>
      <c r="CW370" s="15"/>
      <c r="CY370" s="15"/>
      <c r="CZ370" s="15"/>
      <c r="DB370" s="15"/>
      <c r="DC370" s="15"/>
      <c r="DE370" s="15"/>
      <c r="DF370" s="15"/>
    </row>
    <row r="371" spans="1:110" x14ac:dyDescent="0.3">
      <c r="A371" s="3">
        <v>371</v>
      </c>
      <c r="B371" s="3" t="s">
        <v>384</v>
      </c>
      <c r="C371" s="3" t="s">
        <v>217</v>
      </c>
      <c r="D371" s="39">
        <v>41852</v>
      </c>
      <c r="E371" s="3"/>
      <c r="F371" s="7">
        <f t="shared" si="1905"/>
        <v>3134.8155420000012</v>
      </c>
      <c r="G371" s="17">
        <v>1.30878525974758E-2</v>
      </c>
      <c r="H371" s="3"/>
      <c r="I371" s="17">
        <f t="shared" si="1903"/>
        <v>3.1648048630484399E-2</v>
      </c>
      <c r="J371" s="17">
        <f t="shared" si="1904"/>
        <v>2.7256601753670475E-4</v>
      </c>
      <c r="K371" s="7">
        <f t="shared" si="1906"/>
        <v>223.38420300000016</v>
      </c>
      <c r="L371" s="17">
        <v>1.9382577266811293E-2</v>
      </c>
      <c r="M371" s="25">
        <f t="shared" si="1907"/>
        <v>1.480959318761699</v>
      </c>
      <c r="N371" s="7">
        <f t="shared" si="1908"/>
        <v>103.24597000000001</v>
      </c>
      <c r="O371" s="17">
        <v>1.08281038280021E-2</v>
      </c>
      <c r="P371" s="25">
        <f t="shared" si="1909"/>
        <v>0.82733998930355246</v>
      </c>
      <c r="Q371" s="7">
        <f t="shared" si="1910"/>
        <v>84.375783999999996</v>
      </c>
      <c r="R371" s="17">
        <v>7.6775053685168328E-3</v>
      </c>
      <c r="S371" s="25">
        <f t="shared" si="1911"/>
        <v>0.58661306821239423</v>
      </c>
      <c r="T371" s="7">
        <f t="shared" si="1912"/>
        <v>148.58436899999998</v>
      </c>
      <c r="U371" s="17">
        <v>9.1022034427836306E-3</v>
      </c>
      <c r="V371" s="25">
        <f t="shared" si="1913"/>
        <v>0.69546958716047391</v>
      </c>
      <c r="W371" s="7">
        <f t="shared" si="1914"/>
        <v>483.922279</v>
      </c>
      <c r="X371" s="17">
        <v>2.8746719674468339E-2</v>
      </c>
      <c r="Y371" s="25">
        <f t="shared" si="1915"/>
        <v>2.1964428052935592</v>
      </c>
      <c r="Z371" s="7">
        <f t="shared" si="1916"/>
        <v>260.27863200000007</v>
      </c>
      <c r="AA371" s="17">
        <v>2.4638265051117006E-2</v>
      </c>
      <c r="AB371" s="25">
        <f t="shared" si="1917"/>
        <v>1.8825292283524713</v>
      </c>
      <c r="AC371" s="7">
        <f t="shared" si="1918"/>
        <v>5.3466550000000002</v>
      </c>
      <c r="AD371" s="17">
        <v>2.7256601753670475E-4</v>
      </c>
      <c r="AE371" s="25">
        <f t="shared" si="1919"/>
        <v>2.0825877698933851E-2</v>
      </c>
      <c r="AF371" s="7">
        <f t="shared" si="1920"/>
        <v>306.55847800000009</v>
      </c>
      <c r="AG371" s="17">
        <v>2.7570687831639545E-2</v>
      </c>
      <c r="AH371" s="25">
        <f t="shared" si="1921"/>
        <v>2.1065860595768773</v>
      </c>
      <c r="AI371" s="7">
        <f t="shared" si="1922"/>
        <v>150.54586</v>
      </c>
      <c r="AJ371" s="17">
        <v>1.1252400029897601E-2</v>
      </c>
      <c r="AK371" s="25">
        <f t="shared" si="1923"/>
        <v>0.85975907400330931</v>
      </c>
      <c r="AL371" s="7">
        <f t="shared" si="1924"/>
        <v>499.15302299999996</v>
      </c>
      <c r="AM371" s="17">
        <v>3.1648048630484399E-2</v>
      </c>
      <c r="AN371" s="25">
        <f t="shared" si="1925"/>
        <v>2.4181238591110223</v>
      </c>
      <c r="AO371" s="7">
        <f t="shared" si="1926"/>
        <v>227.36147700000004</v>
      </c>
      <c r="AP371" s="17">
        <v>1.6442108547873882E-2</v>
      </c>
      <c r="AQ371" s="25">
        <f t="shared" si="1927"/>
        <v>1.2562877237053391</v>
      </c>
      <c r="AR371" s="7">
        <f t="shared" si="1928"/>
        <v>53.926991999999977</v>
      </c>
      <c r="AS371" s="17">
        <v>2.9301777874375123E-3</v>
      </c>
      <c r="AT371" s="25">
        <f t="shared" si="1929"/>
        <v>0.22388529864728485</v>
      </c>
      <c r="AU371" s="7">
        <f t="shared" si="1930"/>
        <v>44.190995000000015</v>
      </c>
      <c r="AV371" s="17">
        <v>2.9856763056550243E-3</v>
      </c>
      <c r="AW371" s="25">
        <f t="shared" si="1931"/>
        <v>0.22812575886061395</v>
      </c>
      <c r="AX371" s="7">
        <f t="shared" si="1932"/>
        <v>36.008775</v>
      </c>
      <c r="AY371" s="17">
        <v>2.7458269788012812E-3</v>
      </c>
      <c r="AZ371" s="25">
        <f t="shared" si="1933"/>
        <v>0.20979965646395327</v>
      </c>
      <c r="BA371" s="7">
        <f t="shared" si="1934"/>
        <v>383.59863499999983</v>
      </c>
      <c r="BB371" s="17">
        <v>2.3558228520542887E-2</v>
      </c>
      <c r="BC371" s="25">
        <f t="shared" si="1935"/>
        <v>1.8000071703960407</v>
      </c>
      <c r="BD371" s="7">
        <f t="shared" si="1936"/>
        <v>66.686445999999989</v>
      </c>
      <c r="BE371" s="17">
        <v>4.3523329852499662E-3</v>
      </c>
      <c r="BF371" s="25">
        <f t="shared" si="1937"/>
        <v>0.3325475247245207</v>
      </c>
      <c r="BG371" s="7">
        <f t="shared" si="1938"/>
        <v>57.646968999999984</v>
      </c>
      <c r="BH371" s="17">
        <v>4.7598851457352808E-3</v>
      </c>
      <c r="BI371" s="25">
        <f t="shared" si="1939"/>
        <v>0.36368725199833773</v>
      </c>
      <c r="BJ371" s="7">
        <f t="shared" si="1950"/>
        <v>1200.5452670000002</v>
      </c>
      <c r="BK371" s="15">
        <f t="shared" si="1951"/>
        <v>1.8124994595165846E-2</v>
      </c>
      <c r="BL371" s="25">
        <f t="shared" si="1952"/>
        <v>1.384871541009068</v>
      </c>
      <c r="BM371" s="7">
        <f t="shared" si="1953"/>
        <v>191.773731</v>
      </c>
      <c r="BN371" s="15">
        <f t="shared" si="1954"/>
        <v>3.2821107479034744E-3</v>
      </c>
      <c r="BO371" s="25">
        <f t="shared" si="1955"/>
        <v>0.25077534480610525</v>
      </c>
      <c r="BP371" s="7">
        <f t="shared" si="1956"/>
        <v>1176.7995809999998</v>
      </c>
      <c r="BQ371" s="15">
        <f t="shared" si="1957"/>
        <v>1.9227180475451348E-2</v>
      </c>
      <c r="BR371" s="25">
        <f t="shared" si="1958"/>
        <v>1.4690859583152407</v>
      </c>
      <c r="BS371" s="7">
        <f t="shared" si="1959"/>
        <v>565.6969630000001</v>
      </c>
      <c r="BT371" s="15">
        <f t="shared" si="1960"/>
        <v>1.054440833939123E-2</v>
      </c>
      <c r="BU371" s="25">
        <f t="shared" si="1961"/>
        <v>0.8056637451299602</v>
      </c>
      <c r="BV371" s="15">
        <f t="shared" si="1848"/>
        <v>1.9382577266811293E-2</v>
      </c>
      <c r="BW371" s="15">
        <f t="shared" si="1849"/>
        <v>1.08281038280021E-2</v>
      </c>
      <c r="BX371" s="15">
        <f t="shared" si="1850"/>
        <v>7.6775053685168328E-3</v>
      </c>
      <c r="BY371" s="15">
        <f t="shared" si="1851"/>
        <v>9.1022034427836306E-3</v>
      </c>
      <c r="BZ371" s="15">
        <f t="shared" si="1852"/>
        <v>2.8746719674468339E-2</v>
      </c>
      <c r="CA371" s="15">
        <f t="shared" si="1948"/>
        <v>2.4638265051117006E-2</v>
      </c>
      <c r="CB371" s="15">
        <f t="shared" si="1853"/>
        <v>2.7256601753670475E-4</v>
      </c>
      <c r="CC371" s="15">
        <f t="shared" si="1854"/>
        <v>2.7570687831639545E-2</v>
      </c>
      <c r="CD371" s="15">
        <f t="shared" si="1855"/>
        <v>1.1252400029897601E-2</v>
      </c>
      <c r="CE371" s="15">
        <f t="shared" si="1856"/>
        <v>3.1648048630484399E-2</v>
      </c>
      <c r="CF371" s="15">
        <f t="shared" si="1857"/>
        <v>1.6442108547873882E-2</v>
      </c>
      <c r="CG371" s="15">
        <f t="shared" si="1858"/>
        <v>2.9301777874375123E-3</v>
      </c>
      <c r="CH371" s="15">
        <f t="shared" si="1949"/>
        <v>2.9856763056550243E-3</v>
      </c>
      <c r="CI371" s="15">
        <f t="shared" si="1859"/>
        <v>2.7458269788012812E-3</v>
      </c>
      <c r="CJ371" s="15">
        <f t="shared" si="1860"/>
        <v>2.3558228520542887E-2</v>
      </c>
      <c r="CK371" s="15">
        <f t="shared" si="1861"/>
        <v>4.3523329852499662E-3</v>
      </c>
      <c r="CL371" s="15">
        <f t="shared" si="1862"/>
        <v>4.7598851457352808E-3</v>
      </c>
      <c r="CM371" s="15"/>
      <c r="CN371" s="15"/>
      <c r="CP371" s="15"/>
      <c r="CQ371" s="15"/>
      <c r="CS371" s="15"/>
      <c r="CT371" s="15"/>
      <c r="CV371" s="15"/>
      <c r="CW371" s="15"/>
      <c r="CY371" s="15"/>
      <c r="CZ371" s="15"/>
      <c r="DB371" s="15"/>
      <c r="DC371" s="15"/>
      <c r="DE371" s="15"/>
      <c r="DF371" s="15"/>
    </row>
    <row r="372" spans="1:110" x14ac:dyDescent="0.3">
      <c r="A372" s="3">
        <v>372</v>
      </c>
      <c r="B372" s="3" t="s">
        <v>154</v>
      </c>
      <c r="C372" s="3" t="s">
        <v>217</v>
      </c>
      <c r="D372" s="39">
        <v>41852</v>
      </c>
      <c r="E372" s="3"/>
      <c r="F372" s="33">
        <v>176115.39075088076</v>
      </c>
      <c r="G372" s="3"/>
      <c r="H372" s="3"/>
      <c r="I372" s="41">
        <f t="shared" si="1903"/>
        <v>242755.16845519192</v>
      </c>
      <c r="J372" s="41">
        <f t="shared" si="1904"/>
        <v>104155.98660007646</v>
      </c>
      <c r="K372" s="33">
        <v>214211.95899328418</v>
      </c>
      <c r="L372" s="3"/>
      <c r="M372" s="25">
        <f>K372/$F372</f>
        <v>1.2163159510362833</v>
      </c>
      <c r="N372" s="33">
        <v>187172.61840280017</v>
      </c>
      <c r="O372" s="3"/>
      <c r="P372" s="25">
        <f>N372/$F372</f>
        <v>1.0627839940891941</v>
      </c>
      <c r="Q372" s="34">
        <v>169228.37421111012</v>
      </c>
      <c r="R372" s="3"/>
      <c r="S372" s="25">
        <f>Q372/$F372</f>
        <v>0.96089486267834201</v>
      </c>
      <c r="T372" s="33">
        <v>135941.39302855916</v>
      </c>
      <c r="U372" s="3"/>
      <c r="V372" s="25">
        <f>T372/$F372</f>
        <v>0.77188820607309305</v>
      </c>
      <c r="W372" s="33">
        <v>242755.16845519192</v>
      </c>
      <c r="X372" s="3"/>
      <c r="Y372" s="25">
        <f>W372/$F372</f>
        <v>1.3783870189890142</v>
      </c>
      <c r="Z372" s="34">
        <v>221892.87346484282</v>
      </c>
      <c r="AA372" s="3"/>
      <c r="AB372" s="25">
        <f>Z372/$F372</f>
        <v>1.2599289165971608</v>
      </c>
      <c r="AC372" s="33">
        <v>104155.98660007646</v>
      </c>
      <c r="AD372" s="3"/>
      <c r="AE372" s="25">
        <f>AC372/$F372</f>
        <v>0.59140763425615361</v>
      </c>
      <c r="AF372" s="33">
        <v>235898.35045657886</v>
      </c>
      <c r="AG372" s="3"/>
      <c r="AH372" s="25">
        <f>AF372/$F372</f>
        <v>1.3394533518666887</v>
      </c>
      <c r="AI372" s="33">
        <v>176928.85811850661</v>
      </c>
      <c r="AJ372" s="3"/>
      <c r="AK372" s="25">
        <f>AI372/$F372</f>
        <v>1.004618945363932</v>
      </c>
      <c r="AL372" s="33">
        <v>242499.07206260465</v>
      </c>
      <c r="AM372" s="3"/>
      <c r="AN372" s="25">
        <f>AL372/$F372</f>
        <v>1.3769328792258999</v>
      </c>
      <c r="AO372" s="33">
        <v>204027.36774913222</v>
      </c>
      <c r="AP372" s="3"/>
      <c r="AQ372" s="25">
        <f>AO372/$F372</f>
        <v>1.1584868697690003</v>
      </c>
      <c r="AR372" s="33">
        <v>146483.68145098889</v>
      </c>
      <c r="AS372" s="3"/>
      <c r="AT372" s="25">
        <f>AR372/$F372</f>
        <v>0.83174832606307192</v>
      </c>
      <c r="AU372" s="33">
        <v>140731.98874303763</v>
      </c>
      <c r="AV372" s="3"/>
      <c r="AW372" s="25">
        <f>AU372/$F372</f>
        <v>0.79908966583225105</v>
      </c>
      <c r="AX372" s="33">
        <v>142877.30339011742</v>
      </c>
      <c r="AY372" s="3"/>
      <c r="AZ372" s="25">
        <f>AX372/$F372</f>
        <v>0.81127096718208247</v>
      </c>
      <c r="BA372" s="33">
        <v>210800.4110895044</v>
      </c>
      <c r="BB372" s="3"/>
      <c r="BC372" s="25">
        <f>BA372/$F372</f>
        <v>1.1969448563850185</v>
      </c>
      <c r="BD372" s="33">
        <v>131121.71233966845</v>
      </c>
      <c r="BE372" s="3"/>
      <c r="BF372" s="25">
        <f>BD372/$F372</f>
        <v>0.74452159905287951</v>
      </c>
      <c r="BG372" s="33">
        <v>135996.15676522173</v>
      </c>
      <c r="BH372" s="3"/>
      <c r="BI372" s="25">
        <f>BG372/$F372</f>
        <v>0.77219915979740461</v>
      </c>
      <c r="BJ372" s="33">
        <f>((K372*K$328)+(T372*T$328)+(W372*W$328)+(Z372*Z$328)+(Q372*Q$328))/BJ$328</f>
        <v>195937.87129298129</v>
      </c>
      <c r="BL372" s="25">
        <f>BJ372/$F372</f>
        <v>1.1125539366978998</v>
      </c>
      <c r="BM372" s="33">
        <f>((BG372*BG$328)+(AU372*AU$328)+(AR372*AR$328)+(AX372*AX$328))/BM$328</f>
        <v>142043.50932827828</v>
      </c>
      <c r="BO372" s="25">
        <f>BM372/$F372</f>
        <v>0.8065366049080972</v>
      </c>
      <c r="BP372" s="33">
        <f>((BA372*BA$328)+(AO372*AO$328)+(AL372*AL$328)+(BD372*BD$328))/BP$328</f>
        <v>197491.96595123273</v>
      </c>
      <c r="BR372" s="25">
        <f>BP372/$F372</f>
        <v>1.121378234515515</v>
      </c>
      <c r="BS372" s="33">
        <f>((AI372*AI$328)+(AF372*AF$328)+(AC372*AC$328)+(N372*N$328))/BS$328</f>
        <v>164362.79709057018</v>
      </c>
      <c r="BT372" s="25"/>
      <c r="BU372" s="25">
        <f>BS372/$F372</f>
        <v>0.93326765133812239</v>
      </c>
      <c r="BV372" s="36">
        <f>K372</f>
        <v>214211.95899328418</v>
      </c>
      <c r="BW372" s="36">
        <f>N372</f>
        <v>187172.61840280017</v>
      </c>
      <c r="BX372" s="36">
        <f>Q372</f>
        <v>169228.37421111012</v>
      </c>
      <c r="BY372" s="36">
        <f>T372</f>
        <v>135941.39302855916</v>
      </c>
      <c r="BZ372" s="36">
        <f>W372</f>
        <v>242755.16845519192</v>
      </c>
      <c r="CA372" s="36">
        <f>Z372</f>
        <v>221892.87346484282</v>
      </c>
      <c r="CB372" s="36">
        <f>AC372</f>
        <v>104155.98660007646</v>
      </c>
      <c r="CC372" s="36">
        <f>AF372</f>
        <v>235898.35045657886</v>
      </c>
      <c r="CD372" s="36">
        <f>AI372</f>
        <v>176928.85811850661</v>
      </c>
      <c r="CE372" s="36">
        <f>AL372</f>
        <v>242499.07206260465</v>
      </c>
      <c r="CF372" s="36">
        <f>AO372</f>
        <v>204027.36774913222</v>
      </c>
      <c r="CG372" s="36">
        <f>AR372</f>
        <v>146483.68145098889</v>
      </c>
      <c r="CH372" s="36">
        <f>AU372</f>
        <v>140731.98874303763</v>
      </c>
      <c r="CI372" s="36">
        <f>AX372</f>
        <v>142877.30339011742</v>
      </c>
      <c r="CJ372" s="36">
        <f>BA372</f>
        <v>210800.4110895044</v>
      </c>
      <c r="CK372" s="36">
        <f>BD372</f>
        <v>131121.71233966845</v>
      </c>
      <c r="CL372" s="36">
        <f>BG372</f>
        <v>135996.15676522173</v>
      </c>
      <c r="CM372" s="15"/>
      <c r="CN372" s="15"/>
      <c r="CP372" s="15"/>
      <c r="CQ372" s="15"/>
      <c r="CS372" s="15"/>
      <c r="CT372" s="15"/>
      <c r="CV372" s="15"/>
      <c r="CW372" s="15"/>
      <c r="CY372" s="15"/>
      <c r="CZ372" s="15"/>
      <c r="DB372" s="15"/>
      <c r="DC372" s="15"/>
      <c r="DE372" s="15"/>
      <c r="DF372" s="15"/>
    </row>
    <row r="373" spans="1:110" x14ac:dyDescent="0.3">
      <c r="A373" s="3">
        <v>373</v>
      </c>
      <c r="B373" s="3" t="s">
        <v>385</v>
      </c>
      <c r="C373" s="3" t="s">
        <v>217</v>
      </c>
      <c r="D373" s="39">
        <v>41852</v>
      </c>
      <c r="E373" s="3"/>
      <c r="F373" s="18">
        <v>4.5197573481161211</v>
      </c>
      <c r="G373" s="3"/>
      <c r="H373" s="3"/>
      <c r="I373" s="40">
        <f t="shared" si="1903"/>
        <v>5.1507871244118091</v>
      </c>
      <c r="J373" s="40">
        <f t="shared" si="1904"/>
        <v>3.9319322946029271</v>
      </c>
      <c r="K373" s="18">
        <v>4.472120551231102</v>
      </c>
      <c r="L373" s="3"/>
      <c r="M373" s="25">
        <f>K373/$F373</f>
        <v>0.9894603198322417</v>
      </c>
      <c r="N373" s="18">
        <v>4.3669349577162304</v>
      </c>
      <c r="O373" s="3"/>
      <c r="P373" s="25">
        <f>N373/$F373</f>
        <v>0.96618792146804333</v>
      </c>
      <c r="Q373" s="18">
        <v>4.117295554797666</v>
      </c>
      <c r="R373" s="3"/>
      <c r="S373" s="25">
        <f>Q373/$F373</f>
        <v>0.91095499994348039</v>
      </c>
      <c r="T373" s="18">
        <v>4.1839063281765361</v>
      </c>
      <c r="U373" s="3"/>
      <c r="V373" s="25">
        <f>T373/$F373</f>
        <v>0.92569268788742143</v>
      </c>
      <c r="W373" s="18">
        <v>4.874871646216743</v>
      </c>
      <c r="X373" s="3"/>
      <c r="Y373" s="25">
        <f>W373/$F373</f>
        <v>1.0785693281186073</v>
      </c>
      <c r="Z373" s="18">
        <v>4.6969508345034656</v>
      </c>
      <c r="AA373" s="3"/>
      <c r="AB373" s="25">
        <f>Z373/$F373</f>
        <v>1.0392042033984856</v>
      </c>
      <c r="AC373" s="18">
        <v>3.9468897399530314</v>
      </c>
      <c r="AD373" s="3"/>
      <c r="AE373" s="25">
        <f>AC373/$F373</f>
        <v>0.87325257441046777</v>
      </c>
      <c r="AF373" s="18">
        <v>4.737431005185992</v>
      </c>
      <c r="AG373" s="3"/>
      <c r="AH373" s="25">
        <f>AF373/$F373</f>
        <v>1.0481604741813406</v>
      </c>
      <c r="AI373" s="18">
        <v>4.6633278551113824</v>
      </c>
      <c r="AJ373" s="3"/>
      <c r="AK373" s="25">
        <f>AI373/$F373</f>
        <v>1.0317650917819965</v>
      </c>
      <c r="AL373" s="18">
        <v>5.1507871244118091</v>
      </c>
      <c r="AM373" s="3"/>
      <c r="AN373" s="25">
        <f>AL373/$F373</f>
        <v>1.1396158527312772</v>
      </c>
      <c r="AO373" s="18">
        <v>4.8865353000283687</v>
      </c>
      <c r="AP373" s="3"/>
      <c r="AQ373" s="25">
        <f>AO373/$F373</f>
        <v>1.081149921038377</v>
      </c>
      <c r="AR373" s="18">
        <v>4.3689763253265168</v>
      </c>
      <c r="AS373" s="3"/>
      <c r="AT373" s="25">
        <f>AR373/$F373</f>
        <v>0.96663957571694614</v>
      </c>
      <c r="AU373" s="18">
        <v>4.1452455517844564</v>
      </c>
      <c r="AV373" s="3"/>
      <c r="AW373" s="25">
        <f>AU373/$F373</f>
        <v>0.91713895957539293</v>
      </c>
      <c r="AX373" s="18">
        <v>4.1734104346293339</v>
      </c>
      <c r="AY373" s="3"/>
      <c r="AZ373" s="25">
        <f>AX373/$F373</f>
        <v>0.92337046287868796</v>
      </c>
      <c r="BA373" s="18">
        <v>5.0831163463134832</v>
      </c>
      <c r="BB373" s="3"/>
      <c r="BC373" s="25">
        <f>BA373/$F373</f>
        <v>1.1246436378785192</v>
      </c>
      <c r="BD373" s="18">
        <v>3.9319322946029271</v>
      </c>
      <c r="BE373" s="3"/>
      <c r="BF373" s="25">
        <f>BD373/$F373</f>
        <v>0.86994322742609065</v>
      </c>
      <c r="BG373" s="18">
        <v>4.1242355786500546</v>
      </c>
      <c r="BH373" s="3"/>
      <c r="BI373" s="25">
        <f>BG373/$F373</f>
        <v>0.91249048588174231</v>
      </c>
      <c r="BJ373" s="18">
        <f>BJ372/BJ361</f>
        <v>4.5197200383126788</v>
      </c>
      <c r="BK373" s="3"/>
      <c r="BL373" s="25">
        <f>BJ373/$F373</f>
        <v>0.99999174517555511</v>
      </c>
      <c r="BM373" s="18">
        <f>BM372/BM361</f>
        <v>4.2175613456425713</v>
      </c>
      <c r="BN373" s="3"/>
      <c r="BO373" s="25">
        <f>BM373/$F373</f>
        <v>0.93313888795390576</v>
      </c>
      <c r="BP373" s="18">
        <f>BP372/BP361</f>
        <v>4.8231719199480398</v>
      </c>
      <c r="BQ373" s="3"/>
      <c r="BR373" s="25">
        <f>BP373/$F373</f>
        <v>1.0671307215106105</v>
      </c>
      <c r="BS373" s="18">
        <f>BS372/BS361</f>
        <v>4.4364373573376099</v>
      </c>
      <c r="BT373" s="3"/>
      <c r="BU373" s="25">
        <f>BS373/$F373</f>
        <v>0.98156538407681559</v>
      </c>
      <c r="BV373" s="37">
        <f>K373</f>
        <v>4.472120551231102</v>
      </c>
      <c r="BW373" s="37">
        <f>N373</f>
        <v>4.3669349577162304</v>
      </c>
      <c r="BX373" s="37">
        <f>Q373</f>
        <v>4.117295554797666</v>
      </c>
      <c r="BY373" s="37">
        <f>T373</f>
        <v>4.1839063281765361</v>
      </c>
      <c r="BZ373" s="37">
        <f>W373</f>
        <v>4.874871646216743</v>
      </c>
      <c r="CA373" s="37">
        <f>Z373</f>
        <v>4.6969508345034656</v>
      </c>
      <c r="CB373" s="37">
        <f>AC373</f>
        <v>3.9468897399530314</v>
      </c>
      <c r="CC373" s="37">
        <f>AF373</f>
        <v>4.737431005185992</v>
      </c>
      <c r="CD373" s="37">
        <f>AI373</f>
        <v>4.6633278551113824</v>
      </c>
      <c r="CE373" s="37">
        <f>AL373</f>
        <v>5.1507871244118091</v>
      </c>
      <c r="CF373" s="37">
        <f>AO373</f>
        <v>4.8865353000283687</v>
      </c>
      <c r="CG373" s="37">
        <f>AR373</f>
        <v>4.3689763253265168</v>
      </c>
      <c r="CH373" s="37">
        <f>AU373</f>
        <v>4.1452455517844564</v>
      </c>
      <c r="CI373" s="37">
        <f>AX373</f>
        <v>4.1734104346293339</v>
      </c>
      <c r="CJ373" s="37">
        <f>BA373</f>
        <v>5.0831163463134832</v>
      </c>
      <c r="CK373" s="37">
        <f>BD373</f>
        <v>3.9319322946029271</v>
      </c>
      <c r="CL373" s="37">
        <f>BG373</f>
        <v>4.1242355786500546</v>
      </c>
      <c r="CM373" s="15"/>
      <c r="CN373" s="15"/>
      <c r="CP373" s="15"/>
      <c r="CQ373" s="15"/>
      <c r="CS373" s="15"/>
      <c r="CT373" s="15"/>
      <c r="CV373" s="15"/>
      <c r="CW373" s="15"/>
      <c r="CY373" s="15"/>
      <c r="CZ373" s="15"/>
      <c r="DB373" s="15"/>
      <c r="DC373" s="15"/>
      <c r="DE373" s="15"/>
      <c r="DF373" s="15"/>
    </row>
    <row r="374" spans="1:110" x14ac:dyDescent="0.3">
      <c r="A374" s="3">
        <v>374</v>
      </c>
      <c r="D374" s="39"/>
      <c r="E374" s="3"/>
      <c r="F374" s="18"/>
      <c r="G374" s="3"/>
      <c r="H374" s="3"/>
      <c r="I374" s="40"/>
      <c r="J374" s="40"/>
      <c r="K374" s="18"/>
      <c r="L374" s="3"/>
      <c r="M374" s="25"/>
      <c r="N374" s="18"/>
      <c r="O374" s="3"/>
      <c r="P374" s="25"/>
      <c r="Q374" s="18"/>
      <c r="R374" s="3"/>
      <c r="S374" s="25"/>
      <c r="T374" s="18"/>
      <c r="U374" s="3"/>
      <c r="V374" s="25"/>
      <c r="W374" s="18"/>
      <c r="X374" s="3"/>
      <c r="Y374" s="25"/>
      <c r="Z374" s="18"/>
      <c r="AA374" s="3"/>
      <c r="AB374" s="25"/>
      <c r="AC374" s="18"/>
      <c r="AD374" s="3"/>
      <c r="AE374" s="25"/>
      <c r="AF374" s="18"/>
      <c r="AG374" s="3"/>
      <c r="AH374" s="25"/>
      <c r="AI374" s="18"/>
      <c r="AJ374" s="3"/>
      <c r="AK374" s="25"/>
      <c r="AL374" s="18"/>
      <c r="AM374" s="3"/>
      <c r="AN374" s="25"/>
      <c r="AO374" s="18"/>
      <c r="AP374" s="3"/>
      <c r="AQ374" s="25"/>
      <c r="AR374" s="18"/>
      <c r="AS374" s="3"/>
      <c r="AT374" s="25"/>
      <c r="AU374" s="18"/>
      <c r="AV374" s="3"/>
      <c r="AW374" s="25"/>
      <c r="AX374" s="18"/>
      <c r="AY374" s="3"/>
      <c r="AZ374" s="25"/>
      <c r="BA374" s="18"/>
      <c r="BB374" s="3"/>
      <c r="BC374" s="25"/>
      <c r="BD374" s="18"/>
      <c r="BE374" s="3"/>
      <c r="BF374" s="25"/>
      <c r="BG374" s="18"/>
      <c r="BH374" s="3"/>
      <c r="BI374" s="25"/>
      <c r="BJ374" s="25"/>
      <c r="BK374" s="25"/>
      <c r="BL374" s="25"/>
      <c r="BM374" s="25"/>
      <c r="BN374" s="25"/>
      <c r="BO374" s="25"/>
      <c r="BP374" s="25"/>
      <c r="BQ374" s="25"/>
      <c r="BR374" s="25"/>
      <c r="BS374" s="25"/>
      <c r="BT374" s="25"/>
      <c r="BU374" s="25"/>
      <c r="BV374" s="37"/>
      <c r="BW374" s="37"/>
      <c r="BX374" s="37"/>
      <c r="BY374" s="37"/>
      <c r="BZ374" s="37"/>
      <c r="CA374" s="37"/>
      <c r="CB374" s="37"/>
      <c r="CC374" s="37"/>
      <c r="CD374" s="37"/>
      <c r="CE374" s="37"/>
      <c r="CF374" s="37"/>
      <c r="CG374" s="37"/>
      <c r="CH374" s="37"/>
      <c r="CI374" s="37"/>
      <c r="CJ374" s="37"/>
      <c r="CK374" s="37"/>
      <c r="CL374" s="37"/>
      <c r="CM374" s="15"/>
      <c r="CN374" s="15"/>
      <c r="CP374" s="15"/>
      <c r="CQ374" s="15"/>
      <c r="CS374" s="15"/>
      <c r="CT374" s="15"/>
      <c r="CV374" s="15"/>
      <c r="CW374" s="15"/>
      <c r="CY374" s="15"/>
      <c r="CZ374" s="15"/>
      <c r="DB374" s="15"/>
      <c r="DC374" s="15"/>
      <c r="DE374" s="15"/>
      <c r="DF374" s="15"/>
    </row>
    <row r="375" spans="1:110" x14ac:dyDescent="0.3">
      <c r="A375" s="3">
        <v>375</v>
      </c>
      <c r="D375" s="39"/>
      <c r="E375" s="3"/>
      <c r="F375" s="18"/>
      <c r="G375" s="3"/>
      <c r="H375" s="3"/>
      <c r="I375" s="40"/>
      <c r="J375" s="40"/>
      <c r="K375" s="18"/>
      <c r="L375" s="3"/>
      <c r="M375" s="25"/>
      <c r="N375" s="18"/>
      <c r="O375" s="3"/>
      <c r="P375" s="25"/>
      <c r="Q375" s="18"/>
      <c r="R375" s="3"/>
      <c r="S375" s="25"/>
      <c r="T375" s="18"/>
      <c r="U375" s="3"/>
      <c r="V375" s="25"/>
      <c r="W375" s="18"/>
      <c r="X375" s="3"/>
      <c r="Y375" s="25"/>
      <c r="Z375" s="18"/>
      <c r="AA375" s="3"/>
      <c r="AB375" s="25"/>
      <c r="AC375" s="18"/>
      <c r="AD375" s="3"/>
      <c r="AE375" s="25"/>
      <c r="AF375" s="18"/>
      <c r="AG375" s="3"/>
      <c r="AH375" s="25"/>
      <c r="AI375" s="18"/>
      <c r="AJ375" s="3"/>
      <c r="AK375" s="25"/>
      <c r="AL375" s="18"/>
      <c r="AM375" s="3"/>
      <c r="AN375" s="25"/>
      <c r="AO375" s="18"/>
      <c r="AP375" s="3"/>
      <c r="AQ375" s="25"/>
      <c r="AR375" s="18"/>
      <c r="AS375" s="3"/>
      <c r="AT375" s="25"/>
      <c r="AU375" s="18"/>
      <c r="AV375" s="3"/>
      <c r="AW375" s="25"/>
      <c r="AX375" s="18"/>
      <c r="AY375" s="3"/>
      <c r="AZ375" s="25"/>
      <c r="BA375" s="18"/>
      <c r="BB375" s="3"/>
      <c r="BC375" s="25"/>
      <c r="BD375" s="18"/>
      <c r="BE375" s="3"/>
      <c r="BF375" s="25"/>
      <c r="BG375" s="18"/>
      <c r="BH375" s="3"/>
      <c r="BI375" s="25"/>
      <c r="BJ375" s="25"/>
      <c r="BK375" s="25"/>
      <c r="BL375" s="25"/>
      <c r="BM375" s="25"/>
      <c r="BN375" s="25"/>
      <c r="BO375" s="25"/>
      <c r="BP375" s="25"/>
      <c r="BQ375" s="25"/>
      <c r="BR375" s="25"/>
      <c r="BS375" s="25"/>
      <c r="BT375" s="25"/>
      <c r="BU375" s="25"/>
      <c r="BV375" s="37"/>
      <c r="BW375" s="37"/>
      <c r="BX375" s="37"/>
      <c r="BY375" s="37"/>
      <c r="BZ375" s="37"/>
      <c r="CA375" s="37"/>
      <c r="CB375" s="37"/>
      <c r="CC375" s="37"/>
      <c r="CD375" s="37"/>
      <c r="CE375" s="37"/>
      <c r="CF375" s="37"/>
      <c r="CG375" s="37"/>
      <c r="CH375" s="37"/>
      <c r="CI375" s="37"/>
      <c r="CJ375" s="37"/>
      <c r="CK375" s="37"/>
      <c r="CL375" s="37"/>
      <c r="CM375" s="15"/>
      <c r="CN375" s="15"/>
      <c r="CP375" s="15"/>
      <c r="CQ375" s="15"/>
      <c r="CS375" s="15"/>
      <c r="CT375" s="15"/>
      <c r="CV375" s="15"/>
      <c r="CW375" s="15"/>
      <c r="CY375" s="15"/>
      <c r="CZ375" s="15"/>
      <c r="DB375" s="15"/>
      <c r="DC375" s="15"/>
      <c r="DE375" s="15"/>
      <c r="DF375" s="15"/>
    </row>
    <row r="376" spans="1:110" x14ac:dyDescent="0.3">
      <c r="A376" s="3">
        <v>376</v>
      </c>
      <c r="D376" s="39"/>
      <c r="E376" s="3"/>
      <c r="F376" s="18"/>
      <c r="G376" s="3"/>
      <c r="H376" s="3"/>
      <c r="I376" s="40"/>
      <c r="J376" s="40"/>
      <c r="K376" s="18"/>
      <c r="L376" s="3"/>
      <c r="M376" s="25"/>
      <c r="N376" s="18"/>
      <c r="O376" s="3"/>
      <c r="P376" s="25"/>
      <c r="Q376" s="18"/>
      <c r="R376" s="3"/>
      <c r="S376" s="25"/>
      <c r="T376" s="18"/>
      <c r="U376" s="3"/>
      <c r="V376" s="25"/>
      <c r="W376" s="18"/>
      <c r="X376" s="3"/>
      <c r="Y376" s="25"/>
      <c r="Z376" s="18"/>
      <c r="AA376" s="3"/>
      <c r="AB376" s="25"/>
      <c r="AC376" s="18"/>
      <c r="AD376" s="3"/>
      <c r="AE376" s="25"/>
      <c r="AF376" s="18"/>
      <c r="AG376" s="3"/>
      <c r="AH376" s="25"/>
      <c r="AI376" s="18"/>
      <c r="AJ376" s="3"/>
      <c r="AK376" s="25"/>
      <c r="AL376" s="18"/>
      <c r="AM376" s="3"/>
      <c r="AN376" s="25"/>
      <c r="AO376" s="18"/>
      <c r="AP376" s="3"/>
      <c r="AQ376" s="25"/>
      <c r="AR376" s="18"/>
      <c r="AS376" s="3"/>
      <c r="AT376" s="25"/>
      <c r="AU376" s="18"/>
      <c r="AV376" s="3"/>
      <c r="AW376" s="25"/>
      <c r="AX376" s="18"/>
      <c r="AY376" s="3"/>
      <c r="AZ376" s="25"/>
      <c r="BA376" s="18"/>
      <c r="BB376" s="3"/>
      <c r="BC376" s="25"/>
      <c r="BD376" s="18"/>
      <c r="BE376" s="3"/>
      <c r="BF376" s="25"/>
      <c r="BG376" s="18"/>
      <c r="BH376" s="3"/>
      <c r="BI376" s="25"/>
      <c r="BJ376" s="25"/>
      <c r="BK376" s="25"/>
      <c r="BL376" s="25"/>
      <c r="BM376" s="25"/>
      <c r="BN376" s="25"/>
      <c r="BO376" s="25"/>
      <c r="BP376" s="25"/>
      <c r="BQ376" s="25"/>
      <c r="BR376" s="25"/>
      <c r="BS376" s="25"/>
      <c r="BT376" s="25"/>
      <c r="BU376" s="25"/>
      <c r="BV376" s="37"/>
      <c r="BW376" s="37"/>
      <c r="BX376" s="37"/>
      <c r="BY376" s="37"/>
      <c r="BZ376" s="37"/>
      <c r="CA376" s="37"/>
      <c r="CB376" s="37"/>
      <c r="CC376" s="37"/>
      <c r="CD376" s="37"/>
      <c r="CE376" s="37"/>
      <c r="CF376" s="37"/>
      <c r="CG376" s="37"/>
      <c r="CH376" s="37"/>
      <c r="CI376" s="37"/>
      <c r="CJ376" s="37"/>
      <c r="CK376" s="37"/>
      <c r="CL376" s="37"/>
      <c r="CM376" s="15"/>
      <c r="CN376" s="15"/>
      <c r="CP376" s="15"/>
      <c r="CQ376" s="15"/>
      <c r="CS376" s="15"/>
      <c r="CT376" s="15"/>
      <c r="CV376" s="15"/>
      <c r="CW376" s="15"/>
      <c r="CY376" s="15"/>
      <c r="CZ376" s="15"/>
      <c r="DB376" s="15"/>
      <c r="DC376" s="15"/>
      <c r="DE376" s="15"/>
      <c r="DF376" s="15"/>
    </row>
    <row r="377" spans="1:110" x14ac:dyDescent="0.3">
      <c r="A377" s="3">
        <v>377</v>
      </c>
      <c r="D377" s="39"/>
      <c r="E377" s="3"/>
      <c r="F377" s="18"/>
      <c r="G377" s="3"/>
      <c r="H377" s="3"/>
      <c r="I377" s="40"/>
      <c r="J377" s="40"/>
      <c r="K377" s="18"/>
      <c r="L377" s="3"/>
      <c r="M377" s="25"/>
      <c r="N377" s="18"/>
      <c r="O377" s="3"/>
      <c r="P377" s="25"/>
      <c r="Q377" s="18"/>
      <c r="R377" s="3"/>
      <c r="S377" s="25"/>
      <c r="T377" s="18"/>
      <c r="U377" s="3"/>
      <c r="V377" s="25"/>
      <c r="W377" s="18"/>
      <c r="X377" s="3"/>
      <c r="Y377" s="25"/>
      <c r="Z377" s="18"/>
      <c r="AA377" s="3"/>
      <c r="AB377" s="25"/>
      <c r="AC377" s="18"/>
      <c r="AD377" s="3"/>
      <c r="AE377" s="25"/>
      <c r="AF377" s="18"/>
      <c r="AG377" s="3"/>
      <c r="AH377" s="25"/>
      <c r="AI377" s="18"/>
      <c r="AJ377" s="3"/>
      <c r="AK377" s="25"/>
      <c r="AL377" s="18"/>
      <c r="AM377" s="3"/>
      <c r="AN377" s="25"/>
      <c r="AO377" s="18"/>
      <c r="AP377" s="3"/>
      <c r="AQ377" s="25"/>
      <c r="AR377" s="18"/>
      <c r="AS377" s="3"/>
      <c r="AT377" s="25"/>
      <c r="AU377" s="18"/>
      <c r="AV377" s="3"/>
      <c r="AW377" s="25"/>
      <c r="AX377" s="18"/>
      <c r="AY377" s="3"/>
      <c r="AZ377" s="25"/>
      <c r="BA377" s="18"/>
      <c r="BB377" s="3"/>
      <c r="BC377" s="25"/>
      <c r="BD377" s="18"/>
      <c r="BE377" s="3"/>
      <c r="BF377" s="25"/>
      <c r="BG377" s="18"/>
      <c r="BH377" s="3"/>
      <c r="BI377" s="25"/>
      <c r="BJ377" s="25"/>
      <c r="BK377" s="25"/>
      <c r="BL377" s="25"/>
      <c r="BM377" s="25"/>
      <c r="BN377" s="25"/>
      <c r="BO377" s="25"/>
      <c r="BP377" s="25"/>
      <c r="BQ377" s="25"/>
      <c r="BR377" s="25"/>
      <c r="BS377" s="25"/>
      <c r="BT377" s="25"/>
      <c r="BU377" s="25"/>
      <c r="BV377" s="37"/>
      <c r="BW377" s="37"/>
      <c r="BX377" s="37"/>
      <c r="BY377" s="37"/>
      <c r="BZ377" s="37"/>
      <c r="CA377" s="37"/>
      <c r="CB377" s="37"/>
      <c r="CC377" s="37"/>
      <c r="CD377" s="37"/>
      <c r="CE377" s="37"/>
      <c r="CF377" s="37"/>
      <c r="CG377" s="37"/>
      <c r="CH377" s="37"/>
      <c r="CI377" s="37"/>
      <c r="CJ377" s="37"/>
      <c r="CK377" s="37"/>
      <c r="CL377" s="37"/>
      <c r="CM377" s="15"/>
      <c r="CN377" s="15"/>
      <c r="CP377" s="15"/>
      <c r="CQ377" s="15"/>
      <c r="CS377" s="15"/>
      <c r="CT377" s="15"/>
      <c r="CV377" s="15"/>
      <c r="CW377" s="15"/>
      <c r="CY377" s="15"/>
      <c r="CZ377" s="15"/>
      <c r="DB377" s="15"/>
      <c r="DC377" s="15"/>
      <c r="DE377" s="15"/>
      <c r="DF377" s="15"/>
    </row>
    <row r="378" spans="1:110" x14ac:dyDescent="0.3">
      <c r="A378" s="3">
        <v>378</v>
      </c>
      <c r="D378" s="39"/>
      <c r="E378" s="3"/>
      <c r="F378" s="18"/>
      <c r="G378" s="3"/>
      <c r="H378" s="3"/>
      <c r="I378" s="40"/>
      <c r="J378" s="40"/>
      <c r="K378" s="18"/>
      <c r="L378" s="3"/>
      <c r="M378" s="25"/>
      <c r="N378" s="18"/>
      <c r="O378" s="3"/>
      <c r="P378" s="25"/>
      <c r="Q378" s="18"/>
      <c r="R378" s="3"/>
      <c r="S378" s="25"/>
      <c r="T378" s="18"/>
      <c r="U378" s="3"/>
      <c r="V378" s="25"/>
      <c r="W378" s="18"/>
      <c r="X378" s="3"/>
      <c r="Y378" s="25"/>
      <c r="Z378" s="18"/>
      <c r="AA378" s="3"/>
      <c r="AB378" s="25"/>
      <c r="AC378" s="18"/>
      <c r="AD378" s="3"/>
      <c r="AE378" s="25"/>
      <c r="AF378" s="18"/>
      <c r="AG378" s="3"/>
      <c r="AH378" s="25"/>
      <c r="AI378" s="18"/>
      <c r="AJ378" s="3"/>
      <c r="AK378" s="25"/>
      <c r="AL378" s="18"/>
      <c r="AM378" s="3"/>
      <c r="AN378" s="25"/>
      <c r="AO378" s="18"/>
      <c r="AP378" s="3"/>
      <c r="AQ378" s="25"/>
      <c r="AR378" s="18"/>
      <c r="AS378" s="3"/>
      <c r="AT378" s="25"/>
      <c r="AU378" s="18"/>
      <c r="AV378" s="3"/>
      <c r="AW378" s="25"/>
      <c r="AX378" s="18"/>
      <c r="AY378" s="3"/>
      <c r="AZ378" s="25"/>
      <c r="BA378" s="18"/>
      <c r="BB378" s="3"/>
      <c r="BC378" s="25"/>
      <c r="BD378" s="18"/>
      <c r="BE378" s="3"/>
      <c r="BF378" s="25"/>
      <c r="BG378" s="18"/>
      <c r="BH378" s="3"/>
      <c r="BI378" s="25"/>
      <c r="BJ378" s="25"/>
      <c r="BK378" s="25"/>
      <c r="BL378" s="25"/>
      <c r="BM378" s="25"/>
      <c r="BN378" s="25"/>
      <c r="BO378" s="25"/>
      <c r="BP378" s="25"/>
      <c r="BQ378" s="25"/>
      <c r="BR378" s="25"/>
      <c r="BS378" s="25"/>
      <c r="BT378" s="25"/>
      <c r="BU378" s="25"/>
      <c r="BV378" s="37"/>
      <c r="BW378" s="37"/>
      <c r="BX378" s="37"/>
      <c r="BY378" s="37"/>
      <c r="BZ378" s="37"/>
      <c r="CA378" s="37"/>
      <c r="CB378" s="37"/>
      <c r="CC378" s="37"/>
      <c r="CD378" s="37"/>
      <c r="CE378" s="37"/>
      <c r="CF378" s="37"/>
      <c r="CG378" s="37"/>
      <c r="CH378" s="37"/>
      <c r="CI378" s="37"/>
      <c r="CJ378" s="37"/>
      <c r="CK378" s="37"/>
      <c r="CL378" s="37"/>
      <c r="CM378" s="15"/>
      <c r="CN378" s="15"/>
      <c r="CP378" s="15"/>
      <c r="CQ378" s="15"/>
      <c r="CS378" s="15"/>
      <c r="CT378" s="15"/>
      <c r="CV378" s="15"/>
      <c r="CW378" s="15"/>
      <c r="CY378" s="15"/>
      <c r="CZ378" s="15"/>
      <c r="DB378" s="15"/>
      <c r="DC378" s="15"/>
      <c r="DE378" s="15"/>
      <c r="DF378" s="15"/>
    </row>
    <row r="379" spans="1:110" x14ac:dyDescent="0.3">
      <c r="A379" s="3">
        <v>379</v>
      </c>
      <c r="D379" s="39"/>
      <c r="E379" s="3"/>
      <c r="F379" s="18"/>
      <c r="G379" s="3"/>
      <c r="H379" s="3"/>
      <c r="I379" s="40"/>
      <c r="J379" s="40"/>
      <c r="K379" s="18"/>
      <c r="L379" s="3"/>
      <c r="M379" s="25"/>
      <c r="N379" s="18"/>
      <c r="O379" s="3"/>
      <c r="P379" s="25"/>
      <c r="Q379" s="18"/>
      <c r="R379" s="3"/>
      <c r="S379" s="25"/>
      <c r="T379" s="18"/>
      <c r="U379" s="3"/>
      <c r="V379" s="25"/>
      <c r="W379" s="18"/>
      <c r="X379" s="3"/>
      <c r="Y379" s="25"/>
      <c r="Z379" s="18"/>
      <c r="AA379" s="3"/>
      <c r="AB379" s="25"/>
      <c r="AC379" s="18"/>
      <c r="AD379" s="3"/>
      <c r="AE379" s="25"/>
      <c r="AF379" s="18"/>
      <c r="AG379" s="3"/>
      <c r="AH379" s="25"/>
      <c r="AI379" s="18"/>
      <c r="AJ379" s="3"/>
      <c r="AK379" s="25"/>
      <c r="AL379" s="18"/>
      <c r="AM379" s="3"/>
      <c r="AN379" s="25"/>
      <c r="AO379" s="18"/>
      <c r="AP379" s="3"/>
      <c r="AQ379" s="25"/>
      <c r="AR379" s="18"/>
      <c r="AS379" s="3"/>
      <c r="AT379" s="25"/>
      <c r="AU379" s="18"/>
      <c r="AV379" s="3"/>
      <c r="AW379" s="25"/>
      <c r="AX379" s="18"/>
      <c r="AY379" s="3"/>
      <c r="AZ379" s="25"/>
      <c r="BA379" s="18"/>
      <c r="BB379" s="3"/>
      <c r="BC379" s="25"/>
      <c r="BD379" s="18"/>
      <c r="BE379" s="3"/>
      <c r="BF379" s="25"/>
      <c r="BG379" s="18"/>
      <c r="BH379" s="3"/>
      <c r="BI379" s="25"/>
      <c r="BJ379" s="25"/>
      <c r="BK379" s="25"/>
      <c r="BL379" s="25"/>
      <c r="BM379" s="25"/>
      <c r="BN379" s="25"/>
      <c r="BO379" s="25"/>
      <c r="BP379" s="25"/>
      <c r="BQ379" s="25"/>
      <c r="BR379" s="25"/>
      <c r="BS379" s="25"/>
      <c r="BT379" s="25"/>
      <c r="BU379" s="25"/>
      <c r="BV379" s="37"/>
      <c r="BW379" s="37"/>
      <c r="BX379" s="37"/>
      <c r="BY379" s="37"/>
      <c r="BZ379" s="37"/>
      <c r="CA379" s="37"/>
      <c r="CB379" s="37"/>
      <c r="CC379" s="37"/>
      <c r="CD379" s="37"/>
      <c r="CE379" s="37"/>
      <c r="CF379" s="37"/>
      <c r="CG379" s="37"/>
      <c r="CH379" s="37"/>
      <c r="CI379" s="37"/>
      <c r="CJ379" s="37"/>
      <c r="CK379" s="37"/>
      <c r="CL379" s="37"/>
      <c r="CM379" s="15"/>
      <c r="CN379" s="15"/>
      <c r="CP379" s="15"/>
      <c r="CQ379" s="15"/>
      <c r="CS379" s="15"/>
      <c r="CT379" s="15"/>
      <c r="CV379" s="15"/>
      <c r="CW379" s="15"/>
      <c r="CY379" s="15"/>
      <c r="CZ379" s="15"/>
      <c r="DB379" s="15"/>
      <c r="DC379" s="15"/>
      <c r="DE379" s="15"/>
      <c r="DF379" s="15"/>
    </row>
    <row r="380" spans="1:110" x14ac:dyDescent="0.3">
      <c r="A380" s="3">
        <v>380</v>
      </c>
      <c r="D380" s="39"/>
      <c r="E380" s="3"/>
      <c r="F380" s="18"/>
      <c r="G380" s="3"/>
      <c r="H380" s="3"/>
      <c r="I380" s="40"/>
      <c r="J380" s="40"/>
      <c r="K380" s="18"/>
      <c r="L380" s="3"/>
      <c r="M380" s="25"/>
      <c r="N380" s="18"/>
      <c r="O380" s="3"/>
      <c r="P380" s="25"/>
      <c r="Q380" s="18"/>
      <c r="R380" s="3"/>
      <c r="S380" s="25"/>
      <c r="T380" s="18"/>
      <c r="U380" s="3"/>
      <c r="V380" s="25"/>
      <c r="W380" s="18"/>
      <c r="X380" s="3"/>
      <c r="Y380" s="25"/>
      <c r="Z380" s="18"/>
      <c r="AA380" s="3"/>
      <c r="AB380" s="25"/>
      <c r="AC380" s="18"/>
      <c r="AD380" s="3"/>
      <c r="AE380" s="25"/>
      <c r="AF380" s="18"/>
      <c r="AG380" s="3"/>
      <c r="AH380" s="25"/>
      <c r="AI380" s="18"/>
      <c r="AJ380" s="3"/>
      <c r="AK380" s="25"/>
      <c r="AL380" s="18"/>
      <c r="AM380" s="3"/>
      <c r="AN380" s="25"/>
      <c r="AO380" s="18"/>
      <c r="AP380" s="3"/>
      <c r="AQ380" s="25"/>
      <c r="AR380" s="18"/>
      <c r="AS380" s="3"/>
      <c r="AT380" s="25"/>
      <c r="AU380" s="18"/>
      <c r="AV380" s="3"/>
      <c r="AW380" s="25"/>
      <c r="AX380" s="18"/>
      <c r="AY380" s="3"/>
      <c r="AZ380" s="25"/>
      <c r="BA380" s="18"/>
      <c r="BB380" s="3"/>
      <c r="BC380" s="25"/>
      <c r="BD380" s="18"/>
      <c r="BE380" s="3"/>
      <c r="BF380" s="25"/>
      <c r="BG380" s="18"/>
      <c r="BH380" s="3"/>
      <c r="BI380" s="25"/>
      <c r="BJ380" s="25"/>
      <c r="BK380" s="25"/>
      <c r="BL380" s="25"/>
      <c r="BM380" s="25"/>
      <c r="BN380" s="25"/>
      <c r="BO380" s="25"/>
      <c r="BP380" s="25"/>
      <c r="BQ380" s="25"/>
      <c r="BR380" s="25"/>
      <c r="BS380" s="25"/>
      <c r="BT380" s="25"/>
      <c r="BU380" s="25"/>
      <c r="BV380" s="37"/>
      <c r="BW380" s="37"/>
      <c r="BX380" s="37"/>
      <c r="BY380" s="37"/>
      <c r="BZ380" s="37"/>
      <c r="CA380" s="37"/>
      <c r="CB380" s="37"/>
      <c r="CC380" s="37"/>
      <c r="CD380" s="37"/>
      <c r="CE380" s="37"/>
      <c r="CF380" s="37"/>
      <c r="CG380" s="37"/>
      <c r="CH380" s="37"/>
      <c r="CI380" s="37"/>
      <c r="CJ380" s="37"/>
      <c r="CK380" s="37"/>
      <c r="CL380" s="37"/>
      <c r="CM380" s="15"/>
      <c r="CN380" s="15"/>
      <c r="CP380" s="15"/>
      <c r="CQ380" s="15"/>
      <c r="CS380" s="15"/>
      <c r="CT380" s="15"/>
      <c r="CV380" s="15"/>
      <c r="CW380" s="15"/>
      <c r="CY380" s="15"/>
      <c r="CZ380" s="15"/>
      <c r="DB380" s="15"/>
      <c r="DC380" s="15"/>
      <c r="DE380" s="15"/>
      <c r="DF380" s="15"/>
    </row>
    <row r="381" spans="1:110" x14ac:dyDescent="0.3">
      <c r="A381" s="3">
        <v>381</v>
      </c>
      <c r="D381" s="39"/>
      <c r="E381" s="3"/>
      <c r="F381" s="18"/>
      <c r="G381" s="3"/>
      <c r="H381" s="3"/>
      <c r="I381" s="40"/>
      <c r="J381" s="40"/>
      <c r="K381" s="18"/>
      <c r="L381" s="3"/>
      <c r="M381" s="25"/>
      <c r="N381" s="18"/>
      <c r="O381" s="3"/>
      <c r="P381" s="25"/>
      <c r="Q381" s="18"/>
      <c r="R381" s="3"/>
      <c r="S381" s="25"/>
      <c r="T381" s="18"/>
      <c r="U381" s="3"/>
      <c r="V381" s="25"/>
      <c r="W381" s="18"/>
      <c r="X381" s="3"/>
      <c r="Y381" s="25"/>
      <c r="Z381" s="18"/>
      <c r="AA381" s="3"/>
      <c r="AB381" s="25"/>
      <c r="AC381" s="18"/>
      <c r="AD381" s="3"/>
      <c r="AE381" s="25"/>
      <c r="AF381" s="18"/>
      <c r="AG381" s="3"/>
      <c r="AH381" s="25"/>
      <c r="AI381" s="18"/>
      <c r="AJ381" s="3"/>
      <c r="AK381" s="25"/>
      <c r="AL381" s="18"/>
      <c r="AM381" s="3"/>
      <c r="AN381" s="25"/>
      <c r="AO381" s="18"/>
      <c r="AP381" s="3"/>
      <c r="AQ381" s="25"/>
      <c r="AR381" s="18"/>
      <c r="AS381" s="3"/>
      <c r="AT381" s="25"/>
      <c r="AU381" s="18"/>
      <c r="AV381" s="3"/>
      <c r="AW381" s="25"/>
      <c r="AX381" s="18"/>
      <c r="AY381" s="3"/>
      <c r="AZ381" s="25"/>
      <c r="BA381" s="18"/>
      <c r="BB381" s="3"/>
      <c r="BC381" s="25"/>
      <c r="BD381" s="18"/>
      <c r="BE381" s="3"/>
      <c r="BF381" s="25"/>
      <c r="BG381" s="18"/>
      <c r="BH381" s="3"/>
      <c r="BI381" s="25"/>
      <c r="BJ381" s="25"/>
      <c r="BK381" s="25"/>
      <c r="BL381" s="25"/>
      <c r="BM381" s="25"/>
      <c r="BN381" s="25"/>
      <c r="BO381" s="25"/>
      <c r="BP381" s="25"/>
      <c r="BQ381" s="25"/>
      <c r="BR381" s="25"/>
      <c r="BS381" s="25"/>
      <c r="BT381" s="25"/>
      <c r="BU381" s="25"/>
      <c r="BV381" s="37"/>
      <c r="BW381" s="37"/>
      <c r="BX381" s="37"/>
      <c r="BY381" s="37"/>
      <c r="BZ381" s="37"/>
      <c r="CA381" s="37"/>
      <c r="CB381" s="37"/>
      <c r="CC381" s="37"/>
      <c r="CD381" s="37"/>
      <c r="CE381" s="37"/>
      <c r="CF381" s="37"/>
      <c r="CG381" s="37"/>
      <c r="CH381" s="37"/>
      <c r="CI381" s="37"/>
      <c r="CJ381" s="37"/>
      <c r="CK381" s="37"/>
      <c r="CL381" s="37"/>
      <c r="CM381" s="15"/>
      <c r="CN381" s="15"/>
      <c r="CP381" s="15"/>
      <c r="CQ381" s="15"/>
      <c r="CS381" s="15"/>
      <c r="CT381" s="15"/>
      <c r="CV381" s="15"/>
      <c r="CW381" s="15"/>
      <c r="CY381" s="15"/>
      <c r="CZ381" s="15"/>
      <c r="DB381" s="15"/>
      <c r="DC381" s="15"/>
      <c r="DE381" s="15"/>
      <c r="DF381" s="15"/>
    </row>
    <row r="382" spans="1:110" x14ac:dyDescent="0.3">
      <c r="A382" s="3">
        <v>382</v>
      </c>
      <c r="D382" s="39"/>
      <c r="E382" s="3"/>
      <c r="F382" s="18"/>
      <c r="G382" s="3"/>
      <c r="H382" s="3"/>
      <c r="I382" s="40"/>
      <c r="J382" s="40"/>
      <c r="K382" s="18"/>
      <c r="L382" s="3"/>
      <c r="M382" s="25"/>
      <c r="N382" s="18"/>
      <c r="O382" s="3"/>
      <c r="P382" s="25"/>
      <c r="Q382" s="18"/>
      <c r="R382" s="3"/>
      <c r="S382" s="25"/>
      <c r="T382" s="18"/>
      <c r="U382" s="3"/>
      <c r="V382" s="25"/>
      <c r="W382" s="18"/>
      <c r="X382" s="3"/>
      <c r="Y382" s="25"/>
      <c r="Z382" s="18"/>
      <c r="AA382" s="3"/>
      <c r="AB382" s="25"/>
      <c r="AC382" s="18"/>
      <c r="AD382" s="3"/>
      <c r="AE382" s="25"/>
      <c r="AF382" s="18"/>
      <c r="AG382" s="3"/>
      <c r="AH382" s="25"/>
      <c r="AI382" s="18"/>
      <c r="AJ382" s="3"/>
      <c r="AK382" s="25"/>
      <c r="AL382" s="18"/>
      <c r="AM382" s="3"/>
      <c r="AN382" s="25"/>
      <c r="AO382" s="18"/>
      <c r="AP382" s="3"/>
      <c r="AQ382" s="25"/>
      <c r="AR382" s="18"/>
      <c r="AS382" s="3"/>
      <c r="AT382" s="25"/>
      <c r="AU382" s="18"/>
      <c r="AV382" s="3"/>
      <c r="AW382" s="25"/>
      <c r="AX382" s="18"/>
      <c r="AY382" s="3"/>
      <c r="AZ382" s="25"/>
      <c r="BA382" s="18"/>
      <c r="BB382" s="3"/>
      <c r="BC382" s="25"/>
      <c r="BD382" s="18"/>
      <c r="BE382" s="3"/>
      <c r="BF382" s="25"/>
      <c r="BG382" s="18"/>
      <c r="BH382" s="3"/>
      <c r="BI382" s="25"/>
      <c r="BJ382" s="25"/>
      <c r="BK382" s="25"/>
      <c r="BL382" s="25"/>
      <c r="BM382" s="25"/>
      <c r="BN382" s="25"/>
      <c r="BO382" s="25"/>
      <c r="BP382" s="25"/>
      <c r="BQ382" s="25"/>
      <c r="BR382" s="25"/>
      <c r="BS382" s="25"/>
      <c r="BT382" s="25"/>
      <c r="BU382" s="25"/>
      <c r="BV382" s="37"/>
      <c r="BW382" s="37"/>
      <c r="BX382" s="37"/>
      <c r="BY382" s="37"/>
      <c r="BZ382" s="37"/>
      <c r="CA382" s="37"/>
      <c r="CB382" s="37"/>
      <c r="CC382" s="37"/>
      <c r="CD382" s="37"/>
      <c r="CE382" s="37"/>
      <c r="CF382" s="37"/>
      <c r="CG382" s="37"/>
      <c r="CH382" s="37"/>
      <c r="CI382" s="37"/>
      <c r="CJ382" s="37"/>
      <c r="CK382" s="37"/>
      <c r="CL382" s="37"/>
      <c r="CM382" s="15"/>
      <c r="CN382" s="15"/>
      <c r="CP382" s="15"/>
      <c r="CQ382" s="15"/>
      <c r="CS382" s="15"/>
      <c r="CT382" s="15"/>
      <c r="CV382" s="15"/>
      <c r="CW382" s="15"/>
      <c r="CY382" s="15"/>
      <c r="CZ382" s="15"/>
      <c r="DB382" s="15"/>
      <c r="DC382" s="15"/>
      <c r="DE382" s="15"/>
      <c r="DF382" s="15"/>
    </row>
    <row r="383" spans="1:110" x14ac:dyDescent="0.3">
      <c r="A383" s="3">
        <v>383</v>
      </c>
      <c r="D383" s="39"/>
      <c r="E383" s="3"/>
      <c r="F383" s="18"/>
      <c r="G383" s="3"/>
      <c r="H383" s="3"/>
      <c r="I383" s="40"/>
      <c r="J383" s="40"/>
      <c r="K383" s="18"/>
      <c r="L383" s="3"/>
      <c r="M383" s="25"/>
      <c r="N383" s="18"/>
      <c r="O383" s="3"/>
      <c r="P383" s="25"/>
      <c r="Q383" s="18"/>
      <c r="R383" s="3"/>
      <c r="S383" s="25"/>
      <c r="T383" s="18"/>
      <c r="U383" s="3"/>
      <c r="V383" s="25"/>
      <c r="W383" s="18"/>
      <c r="X383" s="3"/>
      <c r="Y383" s="25"/>
      <c r="Z383" s="18"/>
      <c r="AA383" s="3"/>
      <c r="AB383" s="25"/>
      <c r="AC383" s="18"/>
      <c r="AD383" s="3"/>
      <c r="AE383" s="25"/>
      <c r="AF383" s="18"/>
      <c r="AG383" s="3"/>
      <c r="AH383" s="25"/>
      <c r="AI383" s="18"/>
      <c r="AJ383" s="3"/>
      <c r="AK383" s="25"/>
      <c r="AL383" s="18"/>
      <c r="AM383" s="3"/>
      <c r="AN383" s="25"/>
      <c r="AO383" s="18"/>
      <c r="AP383" s="3"/>
      <c r="AQ383" s="25"/>
      <c r="AR383" s="18"/>
      <c r="AS383" s="3"/>
      <c r="AT383" s="25"/>
      <c r="AU383" s="18"/>
      <c r="AV383" s="3"/>
      <c r="AW383" s="25"/>
      <c r="AX383" s="18"/>
      <c r="AY383" s="3"/>
      <c r="AZ383" s="25"/>
      <c r="BA383" s="18"/>
      <c r="BB383" s="3"/>
      <c r="BC383" s="25"/>
      <c r="BD383" s="18"/>
      <c r="BE383" s="3"/>
      <c r="BF383" s="25"/>
      <c r="BG383" s="18"/>
      <c r="BH383" s="3"/>
      <c r="BI383" s="25"/>
      <c r="BJ383" s="25"/>
      <c r="BK383" s="25"/>
      <c r="BL383" s="25"/>
      <c r="BM383" s="25"/>
      <c r="BN383" s="25"/>
      <c r="BO383" s="25"/>
      <c r="BP383" s="25"/>
      <c r="BQ383" s="25"/>
      <c r="BR383" s="25"/>
      <c r="BS383" s="25"/>
      <c r="BT383" s="25"/>
      <c r="BU383" s="25"/>
      <c r="BV383" s="37"/>
      <c r="BW383" s="37"/>
      <c r="BX383" s="37"/>
      <c r="BY383" s="37"/>
      <c r="BZ383" s="37"/>
      <c r="CA383" s="37"/>
      <c r="CB383" s="37"/>
      <c r="CC383" s="37"/>
      <c r="CD383" s="37"/>
      <c r="CE383" s="37"/>
      <c r="CF383" s="37"/>
      <c r="CG383" s="37"/>
      <c r="CH383" s="37"/>
      <c r="CI383" s="37"/>
      <c r="CJ383" s="37"/>
      <c r="CK383" s="37"/>
      <c r="CL383" s="37"/>
      <c r="CM383" s="15"/>
      <c r="CN383" s="15"/>
      <c r="CP383" s="15"/>
      <c r="CQ383" s="15"/>
      <c r="CS383" s="15"/>
      <c r="CT383" s="15"/>
      <c r="CV383" s="15"/>
      <c r="CW383" s="15"/>
      <c r="CY383" s="15"/>
      <c r="CZ383" s="15"/>
      <c r="DB383" s="15"/>
      <c r="DC383" s="15"/>
      <c r="DE383" s="15"/>
      <c r="DF383" s="15"/>
    </row>
    <row r="384" spans="1:110" x14ac:dyDescent="0.3">
      <c r="A384" s="3">
        <v>384</v>
      </c>
      <c r="D384" s="39"/>
      <c r="E384" s="3"/>
      <c r="F384" s="18"/>
      <c r="G384" s="3"/>
      <c r="H384" s="3"/>
      <c r="I384" s="40"/>
      <c r="J384" s="40"/>
      <c r="K384" s="18"/>
      <c r="L384" s="3"/>
      <c r="M384" s="25"/>
      <c r="N384" s="18"/>
      <c r="O384" s="3"/>
      <c r="P384" s="25"/>
      <c r="Q384" s="18"/>
      <c r="R384" s="3"/>
      <c r="S384" s="25"/>
      <c r="T384" s="18"/>
      <c r="U384" s="3"/>
      <c r="V384" s="25"/>
      <c r="W384" s="18"/>
      <c r="X384" s="3"/>
      <c r="Y384" s="25"/>
      <c r="Z384" s="18"/>
      <c r="AA384" s="3"/>
      <c r="AB384" s="25"/>
      <c r="AC384" s="18"/>
      <c r="AD384" s="3"/>
      <c r="AE384" s="25"/>
      <c r="AF384" s="18"/>
      <c r="AG384" s="3"/>
      <c r="AH384" s="25"/>
      <c r="AI384" s="18"/>
      <c r="AJ384" s="3"/>
      <c r="AK384" s="25"/>
      <c r="AL384" s="18"/>
      <c r="AM384" s="3"/>
      <c r="AN384" s="25"/>
      <c r="AO384" s="18"/>
      <c r="AP384" s="3"/>
      <c r="AQ384" s="25"/>
      <c r="AR384" s="18"/>
      <c r="AS384" s="3"/>
      <c r="AT384" s="25"/>
      <c r="AU384" s="18"/>
      <c r="AV384" s="3"/>
      <c r="AW384" s="25"/>
      <c r="AX384" s="18"/>
      <c r="AY384" s="3"/>
      <c r="AZ384" s="25"/>
      <c r="BA384" s="18"/>
      <c r="BB384" s="3"/>
      <c r="BC384" s="25"/>
      <c r="BD384" s="18"/>
      <c r="BE384" s="3"/>
      <c r="BF384" s="25"/>
      <c r="BG384" s="18"/>
      <c r="BH384" s="3"/>
      <c r="BI384" s="25"/>
      <c r="BJ384" s="25"/>
      <c r="BK384" s="25"/>
      <c r="BL384" s="25"/>
      <c r="BM384" s="25"/>
      <c r="BN384" s="25"/>
      <c r="BO384" s="25"/>
      <c r="BP384" s="25"/>
      <c r="BQ384" s="25"/>
      <c r="BR384" s="25"/>
      <c r="BS384" s="25"/>
      <c r="BT384" s="25"/>
      <c r="BU384" s="25"/>
      <c r="BV384" s="37"/>
      <c r="BW384" s="37"/>
      <c r="BX384" s="37"/>
      <c r="BY384" s="37"/>
      <c r="BZ384" s="37"/>
      <c r="CA384" s="37"/>
      <c r="CB384" s="37"/>
      <c r="CC384" s="37"/>
      <c r="CD384" s="37"/>
      <c r="CE384" s="37"/>
      <c r="CF384" s="37"/>
      <c r="CG384" s="37"/>
      <c r="CH384" s="37"/>
      <c r="CI384" s="37"/>
      <c r="CJ384" s="37"/>
      <c r="CK384" s="37"/>
      <c r="CL384" s="37"/>
      <c r="CM384" s="15"/>
      <c r="CN384" s="15"/>
      <c r="CP384" s="15"/>
      <c r="CQ384" s="15"/>
      <c r="CS384" s="15"/>
      <c r="CT384" s="15"/>
      <c r="CV384" s="15"/>
      <c r="CW384" s="15"/>
      <c r="CY384" s="15"/>
      <c r="CZ384" s="15"/>
      <c r="DB384" s="15"/>
      <c r="DC384" s="15"/>
      <c r="DE384" s="15"/>
      <c r="DF384" s="15"/>
    </row>
    <row r="385" spans="1:110" x14ac:dyDescent="0.3">
      <c r="A385" s="3">
        <v>385</v>
      </c>
      <c r="D385" s="39"/>
      <c r="E385" s="3"/>
      <c r="F385" s="18"/>
      <c r="G385" s="3"/>
      <c r="H385" s="3"/>
      <c r="I385" s="40"/>
      <c r="J385" s="40"/>
      <c r="K385" s="18"/>
      <c r="L385" s="3"/>
      <c r="M385" s="25"/>
      <c r="N385" s="18"/>
      <c r="O385" s="3"/>
      <c r="P385" s="25"/>
      <c r="Q385" s="18"/>
      <c r="R385" s="3"/>
      <c r="S385" s="25"/>
      <c r="T385" s="18"/>
      <c r="U385" s="3"/>
      <c r="V385" s="25"/>
      <c r="W385" s="18"/>
      <c r="X385" s="3"/>
      <c r="Y385" s="25"/>
      <c r="Z385" s="18"/>
      <c r="AA385" s="3"/>
      <c r="AB385" s="25"/>
      <c r="AC385" s="18"/>
      <c r="AD385" s="3"/>
      <c r="AE385" s="25"/>
      <c r="AF385" s="18"/>
      <c r="AG385" s="3"/>
      <c r="AH385" s="25"/>
      <c r="AI385" s="18"/>
      <c r="AJ385" s="3"/>
      <c r="AK385" s="25"/>
      <c r="AL385" s="18"/>
      <c r="AM385" s="3"/>
      <c r="AN385" s="25"/>
      <c r="AO385" s="18"/>
      <c r="AP385" s="3"/>
      <c r="AQ385" s="25"/>
      <c r="AR385" s="18"/>
      <c r="AS385" s="3"/>
      <c r="AT385" s="25"/>
      <c r="AU385" s="18"/>
      <c r="AV385" s="3"/>
      <c r="AW385" s="25"/>
      <c r="AX385" s="18"/>
      <c r="AY385" s="3"/>
      <c r="AZ385" s="25"/>
      <c r="BA385" s="18"/>
      <c r="BB385" s="3"/>
      <c r="BC385" s="25"/>
      <c r="BD385" s="18"/>
      <c r="BE385" s="3"/>
      <c r="BF385" s="25"/>
      <c r="BG385" s="18"/>
      <c r="BH385" s="3"/>
      <c r="BI385" s="25"/>
      <c r="BJ385" s="25"/>
      <c r="BK385" s="25"/>
      <c r="BL385" s="25"/>
      <c r="BM385" s="25"/>
      <c r="BN385" s="25"/>
      <c r="BO385" s="25"/>
      <c r="BP385" s="25"/>
      <c r="BQ385" s="25"/>
      <c r="BR385" s="25"/>
      <c r="BS385" s="25"/>
      <c r="BT385" s="25"/>
      <c r="BU385" s="25"/>
      <c r="BV385" s="37"/>
      <c r="BW385" s="37"/>
      <c r="BX385" s="37"/>
      <c r="BY385" s="37"/>
      <c r="BZ385" s="37"/>
      <c r="CA385" s="37"/>
      <c r="CB385" s="37"/>
      <c r="CC385" s="37"/>
      <c r="CD385" s="37"/>
      <c r="CE385" s="37"/>
      <c r="CF385" s="37"/>
      <c r="CG385" s="37"/>
      <c r="CH385" s="37"/>
      <c r="CI385" s="37"/>
      <c r="CJ385" s="37"/>
      <c r="CK385" s="37"/>
      <c r="CL385" s="37"/>
      <c r="CM385" s="15"/>
      <c r="CN385" s="15"/>
      <c r="CP385" s="15"/>
      <c r="CQ385" s="15"/>
      <c r="CS385" s="15"/>
      <c r="CT385" s="15"/>
      <c r="CV385" s="15"/>
      <c r="CW385" s="15"/>
      <c r="CY385" s="15"/>
      <c r="CZ385" s="15"/>
      <c r="DB385" s="15"/>
      <c r="DC385" s="15"/>
      <c r="DE385" s="15"/>
      <c r="DF385" s="15"/>
    </row>
    <row r="386" spans="1:110" x14ac:dyDescent="0.3">
      <c r="A386" s="3">
        <v>386</v>
      </c>
      <c r="D386" s="39"/>
      <c r="E386" s="3"/>
      <c r="F386" s="18"/>
      <c r="G386" s="3"/>
      <c r="H386" s="3"/>
      <c r="I386" s="40"/>
      <c r="J386" s="40"/>
      <c r="K386" s="18"/>
      <c r="L386" s="3"/>
      <c r="M386" s="25"/>
      <c r="N386" s="18"/>
      <c r="O386" s="3"/>
      <c r="P386" s="25"/>
      <c r="Q386" s="18"/>
      <c r="R386" s="3"/>
      <c r="S386" s="25"/>
      <c r="T386" s="18"/>
      <c r="U386" s="3"/>
      <c r="V386" s="25"/>
      <c r="W386" s="18"/>
      <c r="X386" s="3"/>
      <c r="Y386" s="25"/>
      <c r="Z386" s="18"/>
      <c r="AA386" s="3"/>
      <c r="AB386" s="25"/>
      <c r="AC386" s="18"/>
      <c r="AD386" s="3"/>
      <c r="AE386" s="25"/>
      <c r="AF386" s="18"/>
      <c r="AG386" s="3"/>
      <c r="AH386" s="25"/>
      <c r="AI386" s="18"/>
      <c r="AJ386" s="3"/>
      <c r="AK386" s="25"/>
      <c r="AL386" s="18"/>
      <c r="AM386" s="3"/>
      <c r="AN386" s="25"/>
      <c r="AO386" s="18"/>
      <c r="AP386" s="3"/>
      <c r="AQ386" s="25"/>
      <c r="AR386" s="18"/>
      <c r="AS386" s="3"/>
      <c r="AT386" s="25"/>
      <c r="AU386" s="18"/>
      <c r="AV386" s="3"/>
      <c r="AW386" s="25"/>
      <c r="AX386" s="18"/>
      <c r="AY386" s="3"/>
      <c r="AZ386" s="25"/>
      <c r="BA386" s="18"/>
      <c r="BB386" s="3"/>
      <c r="BC386" s="25"/>
      <c r="BD386" s="18"/>
      <c r="BE386" s="3"/>
      <c r="BF386" s="25"/>
      <c r="BG386" s="18"/>
      <c r="BH386" s="3"/>
      <c r="BI386" s="25"/>
      <c r="BJ386" s="25"/>
      <c r="BK386" s="25"/>
      <c r="BL386" s="25"/>
      <c r="BM386" s="25"/>
      <c r="BN386" s="25"/>
      <c r="BO386" s="25"/>
      <c r="BP386" s="25"/>
      <c r="BQ386" s="25"/>
      <c r="BR386" s="25"/>
      <c r="BS386" s="25"/>
      <c r="BT386" s="25"/>
      <c r="BU386" s="25"/>
      <c r="BV386" s="37"/>
      <c r="BW386" s="37"/>
      <c r="BX386" s="37"/>
      <c r="BY386" s="37"/>
      <c r="BZ386" s="37"/>
      <c r="CA386" s="37"/>
      <c r="CB386" s="37"/>
      <c r="CC386" s="37"/>
      <c r="CD386" s="37"/>
      <c r="CE386" s="37"/>
      <c r="CF386" s="37"/>
      <c r="CG386" s="37"/>
      <c r="CH386" s="37"/>
      <c r="CI386" s="37"/>
      <c r="CJ386" s="37"/>
      <c r="CK386" s="37"/>
      <c r="CL386" s="37"/>
      <c r="CM386" s="15"/>
      <c r="CN386" s="15"/>
      <c r="CP386" s="15"/>
      <c r="CQ386" s="15"/>
      <c r="CS386" s="15"/>
      <c r="CT386" s="15"/>
      <c r="CV386" s="15"/>
      <c r="CW386" s="15"/>
      <c r="CY386" s="15"/>
      <c r="CZ386" s="15"/>
      <c r="DB386" s="15"/>
      <c r="DC386" s="15"/>
      <c r="DE386" s="15"/>
      <c r="DF386" s="15"/>
    </row>
    <row r="387" spans="1:110" x14ac:dyDescent="0.3">
      <c r="A387" s="3">
        <v>387</v>
      </c>
      <c r="D387" s="39"/>
      <c r="E387" s="3"/>
      <c r="F387" s="18"/>
      <c r="G387" s="3"/>
      <c r="H387" s="3"/>
      <c r="I387" s="40"/>
      <c r="J387" s="40"/>
      <c r="K387" s="18"/>
      <c r="L387" s="3"/>
      <c r="M387" s="25"/>
      <c r="N387" s="18"/>
      <c r="O387" s="3"/>
      <c r="P387" s="25"/>
      <c r="Q387" s="18"/>
      <c r="R387" s="3"/>
      <c r="S387" s="25"/>
      <c r="T387" s="18"/>
      <c r="U387" s="3"/>
      <c r="V387" s="25"/>
      <c r="W387" s="18"/>
      <c r="X387" s="3"/>
      <c r="Y387" s="25"/>
      <c r="Z387" s="18"/>
      <c r="AA387" s="3"/>
      <c r="AB387" s="25"/>
      <c r="AC387" s="18"/>
      <c r="AD387" s="3"/>
      <c r="AE387" s="25"/>
      <c r="AF387" s="18"/>
      <c r="AG387" s="3"/>
      <c r="AH387" s="25"/>
      <c r="AI387" s="18"/>
      <c r="AJ387" s="3"/>
      <c r="AK387" s="25"/>
      <c r="AL387" s="18"/>
      <c r="AM387" s="3"/>
      <c r="AN387" s="25"/>
      <c r="AO387" s="18"/>
      <c r="AP387" s="3"/>
      <c r="AQ387" s="25"/>
      <c r="AR387" s="18"/>
      <c r="AS387" s="3"/>
      <c r="AT387" s="25"/>
      <c r="AU387" s="18"/>
      <c r="AV387" s="3"/>
      <c r="AW387" s="25"/>
      <c r="AX387" s="18"/>
      <c r="AY387" s="3"/>
      <c r="AZ387" s="25"/>
      <c r="BA387" s="18"/>
      <c r="BB387" s="3"/>
      <c r="BC387" s="25"/>
      <c r="BD387" s="18"/>
      <c r="BE387" s="3"/>
      <c r="BF387" s="25"/>
      <c r="BG387" s="18"/>
      <c r="BH387" s="3"/>
      <c r="BI387" s="25"/>
      <c r="BJ387" s="25"/>
      <c r="BK387" s="25"/>
      <c r="BL387" s="25"/>
      <c r="BM387" s="25"/>
      <c r="BN387" s="25"/>
      <c r="BO387" s="25"/>
      <c r="BP387" s="25"/>
      <c r="BQ387" s="25"/>
      <c r="BR387" s="25"/>
      <c r="BS387" s="25"/>
      <c r="BT387" s="25"/>
      <c r="BU387" s="25"/>
      <c r="BV387" s="37"/>
      <c r="BW387" s="37"/>
      <c r="BX387" s="37"/>
      <c r="BY387" s="37"/>
      <c r="BZ387" s="37"/>
      <c r="CA387" s="37"/>
      <c r="CB387" s="37"/>
      <c r="CC387" s="37"/>
      <c r="CD387" s="37"/>
      <c r="CE387" s="37"/>
      <c r="CF387" s="37"/>
      <c r="CG387" s="37"/>
      <c r="CH387" s="37"/>
      <c r="CI387" s="37"/>
      <c r="CJ387" s="37"/>
      <c r="CK387" s="37"/>
      <c r="CL387" s="37"/>
      <c r="CM387" s="15"/>
      <c r="CN387" s="15"/>
      <c r="CP387" s="15"/>
      <c r="CQ387" s="15"/>
      <c r="CS387" s="15"/>
      <c r="CT387" s="15"/>
      <c r="CV387" s="15"/>
      <c r="CW387" s="15"/>
      <c r="CY387" s="15"/>
      <c r="CZ387" s="15"/>
      <c r="DB387" s="15"/>
      <c r="DC387" s="15"/>
      <c r="DE387" s="15"/>
      <c r="DF387" s="15"/>
    </row>
    <row r="388" spans="1:110" x14ac:dyDescent="0.3">
      <c r="A388" s="3">
        <v>388</v>
      </c>
      <c r="D388" s="39"/>
      <c r="E388" s="3"/>
      <c r="F388" s="18"/>
      <c r="G388" s="3"/>
      <c r="H388" s="3"/>
      <c r="I388" s="40"/>
      <c r="J388" s="40"/>
      <c r="K388" s="18"/>
      <c r="L388" s="3"/>
      <c r="M388" s="25"/>
      <c r="N388" s="18"/>
      <c r="O388" s="3"/>
      <c r="P388" s="25"/>
      <c r="Q388" s="18"/>
      <c r="R388" s="3"/>
      <c r="S388" s="25"/>
      <c r="T388" s="18"/>
      <c r="U388" s="3"/>
      <c r="V388" s="25"/>
      <c r="W388" s="18"/>
      <c r="X388" s="3"/>
      <c r="Y388" s="25"/>
      <c r="Z388" s="18"/>
      <c r="AA388" s="3"/>
      <c r="AB388" s="25"/>
      <c r="AC388" s="18"/>
      <c r="AD388" s="3"/>
      <c r="AE388" s="25"/>
      <c r="AF388" s="18"/>
      <c r="AG388" s="3"/>
      <c r="AH388" s="25"/>
      <c r="AI388" s="18"/>
      <c r="AJ388" s="3"/>
      <c r="AK388" s="25"/>
      <c r="AL388" s="18"/>
      <c r="AM388" s="3"/>
      <c r="AN388" s="25"/>
      <c r="AO388" s="18"/>
      <c r="AP388" s="3"/>
      <c r="AQ388" s="25"/>
      <c r="AR388" s="18"/>
      <c r="AS388" s="3"/>
      <c r="AT388" s="25"/>
      <c r="AU388" s="18"/>
      <c r="AV388" s="3"/>
      <c r="AW388" s="25"/>
      <c r="AX388" s="18"/>
      <c r="AY388" s="3"/>
      <c r="AZ388" s="25"/>
      <c r="BA388" s="18"/>
      <c r="BB388" s="3"/>
      <c r="BC388" s="25"/>
      <c r="BD388" s="18"/>
      <c r="BE388" s="3"/>
      <c r="BF388" s="25"/>
      <c r="BG388" s="18"/>
      <c r="BH388" s="3"/>
      <c r="BI388" s="25"/>
      <c r="BJ388" s="25"/>
      <c r="BK388" s="25"/>
      <c r="BL388" s="25"/>
      <c r="BM388" s="25"/>
      <c r="BN388" s="25"/>
      <c r="BO388" s="25"/>
      <c r="BP388" s="25"/>
      <c r="BQ388" s="25"/>
      <c r="BR388" s="25"/>
      <c r="BS388" s="25"/>
      <c r="BT388" s="25"/>
      <c r="BU388" s="25"/>
      <c r="BV388" s="37"/>
      <c r="BW388" s="37"/>
      <c r="BX388" s="37"/>
      <c r="BY388" s="37"/>
      <c r="BZ388" s="37"/>
      <c r="CA388" s="37"/>
      <c r="CB388" s="37"/>
      <c r="CC388" s="37"/>
      <c r="CD388" s="37"/>
      <c r="CE388" s="37"/>
      <c r="CF388" s="37"/>
      <c r="CG388" s="37"/>
      <c r="CH388" s="37"/>
      <c r="CI388" s="37"/>
      <c r="CJ388" s="37"/>
      <c r="CK388" s="37"/>
      <c r="CL388" s="37"/>
      <c r="CM388" s="15"/>
      <c r="CN388" s="15"/>
      <c r="CP388" s="15"/>
      <c r="CQ388" s="15"/>
      <c r="CS388" s="15"/>
      <c r="CT388" s="15"/>
      <c r="CV388" s="15"/>
      <c r="CW388" s="15"/>
      <c r="CY388" s="15"/>
      <c r="CZ388" s="15"/>
      <c r="DB388" s="15"/>
      <c r="DC388" s="15"/>
      <c r="DE388" s="15"/>
      <c r="DF388" s="15"/>
    </row>
    <row r="389" spans="1:110" x14ac:dyDescent="0.3">
      <c r="A389" s="3">
        <v>389</v>
      </c>
      <c r="D389" s="39"/>
      <c r="E389" s="3"/>
      <c r="F389" s="18"/>
      <c r="G389" s="3"/>
      <c r="H389" s="3"/>
      <c r="I389" s="40"/>
      <c r="J389" s="40"/>
      <c r="K389" s="18"/>
      <c r="L389" s="3"/>
      <c r="M389" s="25"/>
      <c r="N389" s="18"/>
      <c r="O389" s="3"/>
      <c r="P389" s="25"/>
      <c r="Q389" s="18"/>
      <c r="R389" s="3"/>
      <c r="S389" s="25"/>
      <c r="T389" s="18"/>
      <c r="U389" s="3"/>
      <c r="V389" s="25"/>
      <c r="W389" s="18"/>
      <c r="X389" s="3"/>
      <c r="Y389" s="25"/>
      <c r="Z389" s="18"/>
      <c r="AA389" s="3"/>
      <c r="AB389" s="25"/>
      <c r="AC389" s="18"/>
      <c r="AD389" s="3"/>
      <c r="AE389" s="25"/>
      <c r="AF389" s="18"/>
      <c r="AG389" s="3"/>
      <c r="AH389" s="25"/>
      <c r="AI389" s="18"/>
      <c r="AJ389" s="3"/>
      <c r="AK389" s="25"/>
      <c r="AL389" s="18"/>
      <c r="AM389" s="3"/>
      <c r="AN389" s="25"/>
      <c r="AO389" s="18"/>
      <c r="AP389" s="3"/>
      <c r="AQ389" s="25"/>
      <c r="AR389" s="18"/>
      <c r="AS389" s="3"/>
      <c r="AT389" s="25"/>
      <c r="AU389" s="18"/>
      <c r="AV389" s="3"/>
      <c r="AW389" s="25"/>
      <c r="AX389" s="18"/>
      <c r="AY389" s="3"/>
      <c r="AZ389" s="25"/>
      <c r="BA389" s="18"/>
      <c r="BB389" s="3"/>
      <c r="BC389" s="25"/>
      <c r="BD389" s="18"/>
      <c r="BE389" s="3"/>
      <c r="BF389" s="25"/>
      <c r="BG389" s="18"/>
      <c r="BH389" s="3"/>
      <c r="BI389" s="25"/>
      <c r="BJ389" s="25"/>
      <c r="BK389" s="25"/>
      <c r="BL389" s="25"/>
      <c r="BM389" s="25"/>
      <c r="BN389" s="25"/>
      <c r="BO389" s="25"/>
      <c r="BP389" s="25"/>
      <c r="BQ389" s="25"/>
      <c r="BR389" s="25"/>
      <c r="BS389" s="25"/>
      <c r="BT389" s="25"/>
      <c r="BU389" s="25"/>
      <c r="BV389" s="37"/>
      <c r="BW389" s="37"/>
      <c r="BX389" s="37"/>
      <c r="BY389" s="37"/>
      <c r="BZ389" s="37"/>
      <c r="CA389" s="37"/>
      <c r="CB389" s="37"/>
      <c r="CC389" s="37"/>
      <c r="CD389" s="37"/>
      <c r="CE389" s="37"/>
      <c r="CF389" s="37"/>
      <c r="CG389" s="37"/>
      <c r="CH389" s="37"/>
      <c r="CI389" s="37"/>
      <c r="CJ389" s="37"/>
      <c r="CK389" s="37"/>
      <c r="CL389" s="37"/>
      <c r="CM389" s="15"/>
      <c r="CN389" s="15"/>
      <c r="CP389" s="15"/>
      <c r="CQ389" s="15"/>
      <c r="CS389" s="15"/>
      <c r="CT389" s="15"/>
      <c r="CV389" s="15"/>
      <c r="CW389" s="15"/>
      <c r="CY389" s="15"/>
      <c r="CZ389" s="15"/>
      <c r="DB389" s="15"/>
      <c r="DC389" s="15"/>
      <c r="DE389" s="15"/>
      <c r="DF389" s="15"/>
    </row>
    <row r="390" spans="1:110" x14ac:dyDescent="0.3">
      <c r="A390" s="3">
        <v>390</v>
      </c>
      <c r="B390" s="3" t="s">
        <v>155</v>
      </c>
      <c r="D390" s="3"/>
      <c r="E390" s="3"/>
      <c r="F390" s="29"/>
      <c r="G390" s="3"/>
      <c r="H390" s="3"/>
      <c r="I390" s="3"/>
      <c r="J390" s="3"/>
      <c r="K390" s="29"/>
      <c r="L390" s="3"/>
      <c r="M390" s="29"/>
      <c r="N390" s="29"/>
      <c r="O390" s="3"/>
      <c r="P390" s="29"/>
      <c r="Q390" s="30"/>
      <c r="R390" s="3"/>
      <c r="S390" s="29"/>
      <c r="T390" s="29"/>
      <c r="U390" s="3"/>
      <c r="V390" s="29"/>
      <c r="W390" s="29"/>
      <c r="X390" s="3"/>
      <c r="Y390" s="29"/>
      <c r="Z390" s="30"/>
      <c r="AA390" s="3"/>
      <c r="AB390" s="29"/>
      <c r="AC390" s="29"/>
      <c r="AD390" s="3"/>
      <c r="AE390" s="29"/>
      <c r="AF390" s="29"/>
      <c r="AG390" s="3"/>
      <c r="AH390" s="29"/>
      <c r="AI390" s="29"/>
      <c r="AJ390" s="3"/>
      <c r="AK390" s="29"/>
      <c r="AL390" s="29"/>
      <c r="AM390" s="3"/>
      <c r="AN390" s="29"/>
      <c r="AO390" s="29"/>
      <c r="AP390" s="3"/>
      <c r="AQ390" s="29"/>
      <c r="AR390" s="29"/>
      <c r="AS390" s="3"/>
      <c r="AT390" s="29"/>
      <c r="AU390" s="29"/>
      <c r="AV390" s="3"/>
      <c r="AW390" s="29"/>
      <c r="AX390" s="29"/>
      <c r="AY390" s="3"/>
      <c r="AZ390" s="29"/>
      <c r="BA390" s="29"/>
      <c r="BB390" s="3"/>
      <c r="BC390" s="29"/>
      <c r="BD390" s="29"/>
      <c r="BE390" s="3"/>
      <c r="BF390" s="29"/>
      <c r="BG390" s="29"/>
      <c r="BH390" s="3"/>
      <c r="BI390" s="29"/>
      <c r="BJ390" s="29"/>
      <c r="BK390" s="29"/>
      <c r="BL390" s="29"/>
      <c r="BM390" s="29"/>
      <c r="BN390" s="29"/>
      <c r="BO390" s="29"/>
      <c r="BP390" s="29"/>
      <c r="BQ390" s="29"/>
      <c r="BR390" s="29"/>
      <c r="BS390" s="29"/>
      <c r="BT390" s="29"/>
      <c r="BU390" s="29"/>
      <c r="BV390" s="15"/>
      <c r="BW390" s="15"/>
      <c r="BX390" s="15"/>
      <c r="BY390" s="15"/>
      <c r="BZ390" s="15"/>
      <c r="CA390" s="15"/>
      <c r="CB390" s="15"/>
      <c r="CC390" s="15"/>
      <c r="CD390" s="15"/>
      <c r="CE390" s="15"/>
      <c r="CF390" s="15"/>
      <c r="CG390" s="15"/>
      <c r="CH390" s="15"/>
      <c r="CI390" s="15"/>
      <c r="CJ390" s="15"/>
      <c r="CK390" s="15"/>
      <c r="CL390" s="15"/>
      <c r="CM390" s="15"/>
      <c r="CN390" s="15"/>
      <c r="CP390" s="15"/>
      <c r="CQ390" s="15"/>
      <c r="CS390" s="15"/>
      <c r="CT390" s="15"/>
      <c r="CV390" s="15"/>
      <c r="CW390" s="15"/>
      <c r="CY390" s="15"/>
      <c r="CZ390" s="15"/>
      <c r="DB390" s="15"/>
      <c r="DC390" s="15"/>
      <c r="DE390" s="15"/>
      <c r="DF390" s="15"/>
    </row>
    <row r="391" spans="1:110" x14ac:dyDescent="0.3">
      <c r="A391" s="3">
        <v>391</v>
      </c>
      <c r="B391" s="35" t="s">
        <v>156</v>
      </c>
      <c r="C391" s="3" t="s">
        <v>217</v>
      </c>
      <c r="D391" s="39">
        <v>41852</v>
      </c>
      <c r="E391" s="35"/>
      <c r="F391" s="7">
        <f t="shared" ref="F391:F394" si="1962">F$328*G391</f>
        <v>67238.02210140448</v>
      </c>
      <c r="G391" s="17">
        <v>0.2807186931475924</v>
      </c>
      <c r="H391" s="35"/>
      <c r="I391" s="17">
        <f t="shared" ref="I391:I394" si="1963">LARGE(BV391:CL391,1)</f>
        <v>0.36270076014082797</v>
      </c>
      <c r="J391" s="17">
        <f t="shared" ref="J391:J394" si="1964">SMALL(BV391:CL391,1)</f>
        <v>0.19072649290577751</v>
      </c>
      <c r="K391" s="7">
        <f t="shared" ref="K391:K394" si="1965">K$328*L391</f>
        <v>4141.3853955517689</v>
      </c>
      <c r="L391" s="17">
        <v>0.35933929679407972</v>
      </c>
      <c r="M391" s="25">
        <f t="shared" ref="M391:M394" si="1966">L391/$G391</f>
        <v>1.2800689999121335</v>
      </c>
      <c r="N391" s="7">
        <f t="shared" ref="N391:N394" si="1967">N$328*O391</f>
        <v>3176.3327802918752</v>
      </c>
      <c r="O391" s="17">
        <v>0.33312352179254068</v>
      </c>
      <c r="P391" s="25">
        <f t="shared" ref="P391:P394" si="1968">O391/$G391</f>
        <v>1.1866809369100175</v>
      </c>
      <c r="Q391" s="7">
        <f t="shared" ref="Q391:Q394" si="1969">Q$328*R391</f>
        <v>3516.1854648297667</v>
      </c>
      <c r="R391" s="17">
        <v>0.31994408233209887</v>
      </c>
      <c r="S391" s="25">
        <f t="shared" ref="S391:S394" si="1970">R391/$G391</f>
        <v>1.1397320169337033</v>
      </c>
      <c r="T391" s="7">
        <f t="shared" ref="T391:T394" si="1971">T$328*U391</f>
        <v>3589.9505619764464</v>
      </c>
      <c r="U391" s="17">
        <v>0.21991855929774848</v>
      </c>
      <c r="V391" s="25">
        <f t="shared" ref="V391:V394" si="1972">U391/$G391</f>
        <v>0.78341259298369104</v>
      </c>
      <c r="W391" s="7">
        <f t="shared" ref="W391:W394" si="1973">W$328*X391</f>
        <v>5528.2444646085241</v>
      </c>
      <c r="X391" s="17">
        <v>0.3283975564101535</v>
      </c>
      <c r="Y391" s="25">
        <f t="shared" ref="Y391:Y394" si="1974">X391/$G391</f>
        <v>1.1698457011464254</v>
      </c>
      <c r="Z391" s="7">
        <f t="shared" ref="Z391:Z394" si="1975">Z$328*AA391</f>
        <v>3736.9083624152172</v>
      </c>
      <c r="AA391" s="17">
        <v>0.35373990556751395</v>
      </c>
      <c r="AB391" s="25">
        <f t="shared" ref="AB391:AB394" si="1976">AA391/$G391</f>
        <v>1.2601223723335355</v>
      </c>
      <c r="AC391" s="7">
        <f t="shared" ref="AC391:AC394" si="1977">AC$328*AD391</f>
        <v>3741.2908848397315</v>
      </c>
      <c r="AD391" s="17">
        <v>0.19072649290577751</v>
      </c>
      <c r="AE391" s="25">
        <f t="shared" ref="AE391:AE394" si="1978">AD391/$G391</f>
        <v>0.67942213169787014</v>
      </c>
      <c r="AF391" s="7">
        <f t="shared" ref="AF391:AF394" si="1979">AF$328*AG391</f>
        <v>4032.8697520058663</v>
      </c>
      <c r="AG391" s="17">
        <v>0.36270076014082797</v>
      </c>
      <c r="AH391" s="25">
        <f t="shared" ref="AH391:AH394" si="1980">AG391/$G391</f>
        <v>1.2920434904922138</v>
      </c>
      <c r="AI391" s="7">
        <f t="shared" ref="AI391:AI394" si="1981">AI$328*AJ391</f>
        <v>3809.4236564371408</v>
      </c>
      <c r="AJ391" s="17">
        <v>0.2847315686102953</v>
      </c>
      <c r="AK391" s="25">
        <f t="shared" ref="AK391:AK394" si="1982">AJ391/$G391</f>
        <v>1.0142950062131881</v>
      </c>
      <c r="AL391" s="7">
        <f t="shared" ref="AL391:AL394" si="1983">AL$328*AM391</f>
        <v>4952.596478171441</v>
      </c>
      <c r="AM391" s="17">
        <v>0.31401195017571903</v>
      </c>
      <c r="AN391" s="25">
        <f t="shared" ref="AN391:AN394" si="1984">AM391/$G391</f>
        <v>1.1186000713198752</v>
      </c>
      <c r="AO391" s="7">
        <f t="shared" ref="AO391:AO394" si="1985">AO$328*AP391</f>
        <v>3648.8626096757735</v>
      </c>
      <c r="AP391" s="17">
        <v>0.26387493561438918</v>
      </c>
      <c r="AQ391" s="25">
        <f t="shared" ref="AQ391:AQ394" si="1986">AP391/$G391</f>
        <v>0.93999773458496638</v>
      </c>
      <c r="AR391" s="7">
        <f t="shared" ref="AR391:AR394" si="1987">AR$328*AS391</f>
        <v>4521.2953049743419</v>
      </c>
      <c r="AS391" s="17">
        <v>0.24566916458239196</v>
      </c>
      <c r="AT391" s="25">
        <f t="shared" ref="AT391:AT394" si="1988">AS391/$G391</f>
        <v>0.87514358886398569</v>
      </c>
      <c r="AU391" s="7">
        <f t="shared" ref="AU391:AU394" si="1989">AU$328*AV391</f>
        <v>3522.4209348818135</v>
      </c>
      <c r="AV391" s="17">
        <v>0.23798533442887734</v>
      </c>
      <c r="AW391" s="25">
        <f t="shared" ref="AW391:AW394" si="1990">AV391/$G391</f>
        <v>0.84777159568690608</v>
      </c>
      <c r="AX391" s="7">
        <f t="shared" ref="AX391:AX394" si="1991">AX$328*AY391</f>
        <v>3626.4061154439482</v>
      </c>
      <c r="AY391" s="17">
        <v>0.27652936674118866</v>
      </c>
      <c r="AZ391" s="25">
        <f t="shared" ref="AZ391:AZ394" si="1992">AY391/$G391</f>
        <v>0.98507642523043115</v>
      </c>
      <c r="BA391" s="7">
        <f t="shared" ref="BA391:BA394" si="1993">BA$328*BB391</f>
        <v>4850.6380583700384</v>
      </c>
      <c r="BB391" s="17">
        <v>0.29789584587422702</v>
      </c>
      <c r="BC391" s="25">
        <f t="shared" ref="BC391:BC394" si="1994">BB391/$G391</f>
        <v>1.0611899141237575</v>
      </c>
      <c r="BD391" s="7">
        <f t="shared" ref="BD391:BD394" si="1995">BD$328*BE391</f>
        <v>3863.9662856981531</v>
      </c>
      <c r="BE391" s="17">
        <v>0.25218419825728711</v>
      </c>
      <c r="BF391" s="25">
        <f t="shared" ref="BF391:BF394" si="1996">BE391/$G391</f>
        <v>0.89835199583483805</v>
      </c>
      <c r="BG391" s="7">
        <f t="shared" ref="BG391:BG394" si="1997">BG$328*BH391</f>
        <v>2979.2449912326429</v>
      </c>
      <c r="BH391" s="17">
        <v>0.24599496253262676</v>
      </c>
      <c r="BI391" s="25">
        <f t="shared" ref="BI391:BI394" si="1998">BH391/$G391</f>
        <v>0.87630417402695349</v>
      </c>
      <c r="BJ391" s="7">
        <f t="shared" ref="BJ391:BJ394" si="1999">K391+T391+W391+Z391+Q391</f>
        <v>20512.674249381722</v>
      </c>
      <c r="BK391" s="15">
        <f t="shared" ref="BK391:BK394" si="2000">BJ391/BJ$328</f>
        <v>0.30968604027026769</v>
      </c>
      <c r="BL391" s="25">
        <f t="shared" ref="BL391:BL394" si="2001">BK391/$G391</f>
        <v>1.1031899471954483</v>
      </c>
      <c r="BM391" s="7">
        <f t="shared" ref="BM391:BM394" si="2002">BG391+AU391+AR391+AX391</f>
        <v>14649.367346532745</v>
      </c>
      <c r="BN391" s="15">
        <f t="shared" ref="BN391:BN394" si="2003">BM391/BM$328</f>
        <v>0.25071653853384812</v>
      </c>
      <c r="BO391" s="25">
        <f t="shared" ref="BO391:BO394" si="2004">BN391/$G391</f>
        <v>0.8931237735637001</v>
      </c>
      <c r="BP391" s="7">
        <f t="shared" ref="BP391:BP394" si="2005">BA391+AO391+AL391+BD391</f>
        <v>17316.063431915405</v>
      </c>
      <c r="BQ391" s="15">
        <f t="shared" ref="BQ391:BQ394" si="2006">BP391/BP$328</f>
        <v>0.28291909863435022</v>
      </c>
      <c r="BR391" s="25">
        <f t="shared" ref="BR391:BR394" si="2007">BQ391/$G391</f>
        <v>1.0078384715391964</v>
      </c>
      <c r="BS391" s="7">
        <f t="shared" ref="BS391:BS394" si="2008">AI391+AF391+AC391+N391</f>
        <v>14759.917073574614</v>
      </c>
      <c r="BT391" s="15">
        <f t="shared" ref="BT391:BT394" si="2009">BS391/BS$328</f>
        <v>0.27512007816687384</v>
      </c>
      <c r="BU391" s="25">
        <f t="shared" ref="BU391:BU394" si="2010">BT391/$G391</f>
        <v>0.98005613763036792</v>
      </c>
      <c r="BV391" s="15">
        <f t="shared" si="1848"/>
        <v>0.35933929679407972</v>
      </c>
      <c r="BW391" s="15">
        <f t="shared" si="1849"/>
        <v>0.33312352179254068</v>
      </c>
      <c r="BX391" s="15">
        <f t="shared" si="1850"/>
        <v>0.31994408233209887</v>
      </c>
      <c r="BY391" s="15">
        <f t="shared" si="1851"/>
        <v>0.21991855929774848</v>
      </c>
      <c r="BZ391" s="15">
        <f t="shared" si="1852"/>
        <v>0.3283975564101535</v>
      </c>
      <c r="CA391" s="15">
        <f t="shared" ref="CA391:CA394" si="2011">AA391</f>
        <v>0.35373990556751395</v>
      </c>
      <c r="CB391" s="15">
        <f t="shared" si="1853"/>
        <v>0.19072649290577751</v>
      </c>
      <c r="CC391" s="15">
        <f t="shared" si="1854"/>
        <v>0.36270076014082797</v>
      </c>
      <c r="CD391" s="15">
        <f t="shared" si="1855"/>
        <v>0.2847315686102953</v>
      </c>
      <c r="CE391" s="15">
        <f t="shared" si="1856"/>
        <v>0.31401195017571903</v>
      </c>
      <c r="CF391" s="15">
        <f t="shared" si="1857"/>
        <v>0.26387493561438918</v>
      </c>
      <c r="CG391" s="15">
        <f t="shared" si="1858"/>
        <v>0.24566916458239196</v>
      </c>
      <c r="CH391" s="15">
        <f t="shared" ref="CH391:CH394" si="2012">AV391</f>
        <v>0.23798533442887734</v>
      </c>
      <c r="CI391" s="15">
        <f t="shared" si="1859"/>
        <v>0.27652936674118866</v>
      </c>
      <c r="CJ391" s="15">
        <f t="shared" si="1860"/>
        <v>0.29789584587422702</v>
      </c>
      <c r="CK391" s="15">
        <f t="shared" si="1861"/>
        <v>0.25218419825728711</v>
      </c>
      <c r="CL391" s="15">
        <f t="shared" si="1862"/>
        <v>0.24599496253262676</v>
      </c>
      <c r="CM391" s="15"/>
      <c r="CN391" s="15"/>
      <c r="CP391" s="15"/>
      <c r="CQ391" s="15"/>
      <c r="CS391" s="15"/>
      <c r="CT391" s="15"/>
      <c r="CV391" s="15"/>
      <c r="CW391" s="15"/>
      <c r="CY391" s="15"/>
      <c r="CZ391" s="15"/>
      <c r="DB391" s="15"/>
      <c r="DC391" s="15"/>
      <c r="DE391" s="15"/>
      <c r="DF391" s="15"/>
    </row>
    <row r="392" spans="1:110" x14ac:dyDescent="0.3">
      <c r="A392" s="3">
        <v>392</v>
      </c>
      <c r="B392" s="35" t="s">
        <v>157</v>
      </c>
      <c r="C392" s="3" t="s">
        <v>217</v>
      </c>
      <c r="D392" s="39">
        <v>41852</v>
      </c>
      <c r="E392" s="35"/>
      <c r="F392" s="7">
        <f t="shared" si="1962"/>
        <v>106053.50521122621</v>
      </c>
      <c r="G392" s="17">
        <v>0.4427733067715407</v>
      </c>
      <c r="H392" s="35"/>
      <c r="I392" s="17">
        <f t="shared" si="1963"/>
        <v>0.4598492566855919</v>
      </c>
      <c r="J392" s="17">
        <f t="shared" si="1964"/>
        <v>0.42171614595505241</v>
      </c>
      <c r="K392" s="7">
        <f t="shared" si="1965"/>
        <v>5154.1166554901411</v>
      </c>
      <c r="L392" s="17">
        <v>0.44721185730933977</v>
      </c>
      <c r="M392" s="25">
        <f t="shared" si="1966"/>
        <v>1.0100244311703488</v>
      </c>
      <c r="N392" s="7">
        <f t="shared" si="1967"/>
        <v>4058.0950907779825</v>
      </c>
      <c r="O392" s="17">
        <v>0.42559990464373176</v>
      </c>
      <c r="P392" s="25">
        <f t="shared" si="1968"/>
        <v>0.96121400756285891</v>
      </c>
      <c r="Q392" s="7">
        <f t="shared" si="1969"/>
        <v>5053.7433309746548</v>
      </c>
      <c r="R392" s="17">
        <v>0.4598492566855919</v>
      </c>
      <c r="S392" s="25">
        <f t="shared" si="1970"/>
        <v>1.0385658973856389</v>
      </c>
      <c r="T392" s="7">
        <f t="shared" si="1971"/>
        <v>6943.8453926373331</v>
      </c>
      <c r="U392" s="17">
        <v>0.42537646365090254</v>
      </c>
      <c r="V392" s="25">
        <f t="shared" si="1972"/>
        <v>0.96070936785352679</v>
      </c>
      <c r="W392" s="7">
        <f t="shared" si="1973"/>
        <v>7573.4081603547938</v>
      </c>
      <c r="X392" s="17">
        <v>0.44988761793719817</v>
      </c>
      <c r="Y392" s="25">
        <f t="shared" si="1974"/>
        <v>1.0160676153165851</v>
      </c>
      <c r="Z392" s="7">
        <f t="shared" si="1975"/>
        <v>4768.9050540921799</v>
      </c>
      <c r="AA392" s="17">
        <v>0.45142986123553386</v>
      </c>
      <c r="AB392" s="25">
        <f t="shared" si="1976"/>
        <v>1.0195507595683939</v>
      </c>
      <c r="AC392" s="7">
        <f t="shared" si="1977"/>
        <v>8272.3839190543076</v>
      </c>
      <c r="AD392" s="17">
        <v>0.42171614595505241</v>
      </c>
      <c r="AE392" s="25">
        <f t="shared" si="1978"/>
        <v>0.95244256938155214</v>
      </c>
      <c r="AF392" s="7">
        <f t="shared" si="1979"/>
        <v>4784.8945818567918</v>
      </c>
      <c r="AG392" s="17">
        <v>0.43033497453519126</v>
      </c>
      <c r="AH392" s="25">
        <f t="shared" si="1980"/>
        <v>0.97190812534061077</v>
      </c>
      <c r="AI392" s="7">
        <f t="shared" si="1981"/>
        <v>6075.2240579019954</v>
      </c>
      <c r="AJ392" s="17">
        <v>0.45408655788190416</v>
      </c>
      <c r="AK392" s="25">
        <f t="shared" si="1982"/>
        <v>1.0255508878637094</v>
      </c>
      <c r="AL392" s="7">
        <f t="shared" si="1983"/>
        <v>7171.1712397500823</v>
      </c>
      <c r="AM392" s="17">
        <v>0.45467735479013965</v>
      </c>
      <c r="AN392" s="25">
        <f t="shared" si="1984"/>
        <v>1.0268851979930695</v>
      </c>
      <c r="AO392" s="7">
        <f t="shared" si="1985"/>
        <v>6267.0797036912181</v>
      </c>
      <c r="AP392" s="17">
        <v>0.45321664041735743</v>
      </c>
      <c r="AQ392" s="25">
        <f t="shared" si="1986"/>
        <v>1.0235861861727027</v>
      </c>
      <c r="AR392" s="7">
        <f t="shared" si="1987"/>
        <v>8266.5537554343919</v>
      </c>
      <c r="AS392" s="17">
        <v>0.4491715798432076</v>
      </c>
      <c r="AT392" s="25">
        <f t="shared" si="1988"/>
        <v>1.0144504489629684</v>
      </c>
      <c r="AU392" s="7">
        <f t="shared" si="1989"/>
        <v>6640.2632180747105</v>
      </c>
      <c r="AV392" s="17">
        <v>0.44863612040231815</v>
      </c>
      <c r="AW392" s="25">
        <f t="shared" si="1990"/>
        <v>1.0132411180645144</v>
      </c>
      <c r="AX392" s="7">
        <f t="shared" si="1991"/>
        <v>5709.9041909509633</v>
      </c>
      <c r="AY392" s="17">
        <v>0.43540523036075668</v>
      </c>
      <c r="AZ392" s="25">
        <f t="shared" si="1992"/>
        <v>0.98335925789088785</v>
      </c>
      <c r="BA392" s="7">
        <f t="shared" si="1993"/>
        <v>7352.8263542916939</v>
      </c>
      <c r="BB392" s="17">
        <v>0.45156459831061191</v>
      </c>
      <c r="BC392" s="25">
        <f t="shared" si="1994"/>
        <v>1.0198550621833382</v>
      </c>
      <c r="BD392" s="7">
        <f t="shared" si="1995"/>
        <v>6792.5184395068818</v>
      </c>
      <c r="BE392" s="17">
        <v>0.44331800283950412</v>
      </c>
      <c r="BF392" s="25">
        <f t="shared" si="1996"/>
        <v>1.0012301917474091</v>
      </c>
      <c r="BG392" s="7">
        <f t="shared" si="1997"/>
        <v>5168.572066386072</v>
      </c>
      <c r="BH392" s="17">
        <v>0.42676674646074408</v>
      </c>
      <c r="BI392" s="25">
        <f t="shared" si="1998"/>
        <v>0.9638493105478565</v>
      </c>
      <c r="BJ392" s="7">
        <f t="shared" si="1999"/>
        <v>29494.018593549103</v>
      </c>
      <c r="BK392" s="15">
        <f t="shared" si="2000"/>
        <v>0.44528010920707617</v>
      </c>
      <c r="BL392" s="25">
        <f t="shared" si="2001"/>
        <v>1.0056615934095343</v>
      </c>
      <c r="BM392" s="7">
        <f t="shared" si="2002"/>
        <v>25785.293230846139</v>
      </c>
      <c r="BN392" s="15">
        <f t="shared" si="2003"/>
        <v>0.44130229729327636</v>
      </c>
      <c r="BO392" s="25">
        <f t="shared" si="2004"/>
        <v>0.99667773676559202</v>
      </c>
      <c r="BP392" s="7">
        <f t="shared" si="2005"/>
        <v>27583.595737239877</v>
      </c>
      <c r="BQ392" s="15">
        <f t="shared" si="2006"/>
        <v>0.45067552875157058</v>
      </c>
      <c r="BR392" s="25">
        <f t="shared" si="2007"/>
        <v>1.0178471056388845</v>
      </c>
      <c r="BS392" s="7">
        <f t="shared" si="2008"/>
        <v>23190.59764959108</v>
      </c>
      <c r="BT392" s="15">
        <f t="shared" si="2009"/>
        <v>0.43226523606387968</v>
      </c>
      <c r="BU392" s="25">
        <f t="shared" si="2010"/>
        <v>0.97626760568680149</v>
      </c>
      <c r="BV392" s="15">
        <f t="shared" si="1848"/>
        <v>0.44721185730933977</v>
      </c>
      <c r="BW392" s="15">
        <f t="shared" si="1849"/>
        <v>0.42559990464373176</v>
      </c>
      <c r="BX392" s="15">
        <f t="shared" si="1850"/>
        <v>0.4598492566855919</v>
      </c>
      <c r="BY392" s="15">
        <f t="shared" si="1851"/>
        <v>0.42537646365090254</v>
      </c>
      <c r="BZ392" s="15">
        <f t="shared" si="1852"/>
        <v>0.44988761793719817</v>
      </c>
      <c r="CA392" s="15">
        <f t="shared" si="2011"/>
        <v>0.45142986123553386</v>
      </c>
      <c r="CB392" s="15">
        <f t="shared" si="1853"/>
        <v>0.42171614595505241</v>
      </c>
      <c r="CC392" s="15">
        <f t="shared" si="1854"/>
        <v>0.43033497453519126</v>
      </c>
      <c r="CD392" s="15">
        <f t="shared" si="1855"/>
        <v>0.45408655788190416</v>
      </c>
      <c r="CE392" s="15">
        <f t="shared" si="1856"/>
        <v>0.45467735479013965</v>
      </c>
      <c r="CF392" s="15">
        <f t="shared" si="1857"/>
        <v>0.45321664041735743</v>
      </c>
      <c r="CG392" s="15">
        <f t="shared" si="1858"/>
        <v>0.4491715798432076</v>
      </c>
      <c r="CH392" s="15">
        <f t="shared" si="2012"/>
        <v>0.44863612040231815</v>
      </c>
      <c r="CI392" s="15">
        <f t="shared" si="1859"/>
        <v>0.43540523036075668</v>
      </c>
      <c r="CJ392" s="15">
        <f t="shared" si="1860"/>
        <v>0.45156459831061191</v>
      </c>
      <c r="CK392" s="15">
        <f t="shared" si="1861"/>
        <v>0.44331800283950412</v>
      </c>
      <c r="CL392" s="15">
        <f t="shared" si="1862"/>
        <v>0.42676674646074408</v>
      </c>
      <c r="CM392" s="15"/>
      <c r="CN392" s="15"/>
      <c r="CP392" s="15"/>
      <c r="CQ392" s="15"/>
      <c r="CS392" s="15"/>
      <c r="CT392" s="15"/>
      <c r="CV392" s="15"/>
      <c r="CW392" s="15"/>
      <c r="CY392" s="15"/>
      <c r="CZ392" s="15"/>
      <c r="DB392" s="15"/>
      <c r="DC392" s="15"/>
      <c r="DE392" s="15"/>
      <c r="DF392" s="15"/>
    </row>
    <row r="393" spans="1:110" x14ac:dyDescent="0.3">
      <c r="A393" s="3">
        <v>393</v>
      </c>
      <c r="B393" s="35" t="s">
        <v>158</v>
      </c>
      <c r="C393" s="3" t="s">
        <v>217</v>
      </c>
      <c r="D393" s="39">
        <v>41852</v>
      </c>
      <c r="E393" s="35"/>
      <c r="F393" s="7">
        <f t="shared" si="1962"/>
        <v>42934.538248989302</v>
      </c>
      <c r="G393" s="17">
        <v>0.17925166582048882</v>
      </c>
      <c r="H393" s="35"/>
      <c r="I393" s="17">
        <f t="shared" si="1963"/>
        <v>0.23127347515101021</v>
      </c>
      <c r="J393" s="17">
        <f t="shared" si="1964"/>
        <v>0.1357330135688363</v>
      </c>
      <c r="K393" s="7">
        <f t="shared" si="1965"/>
        <v>1570.7608658449442</v>
      </c>
      <c r="L393" s="17">
        <v>0.13629161525769581</v>
      </c>
      <c r="M393" s="25">
        <f t="shared" si="1966"/>
        <v>0.76033667321220177</v>
      </c>
      <c r="N393" s="7">
        <f t="shared" si="1967"/>
        <v>1432.3918864727382</v>
      </c>
      <c r="O393" s="17">
        <v>0.15022463413452944</v>
      </c>
      <c r="P393" s="25">
        <f t="shared" si="1968"/>
        <v>0.83806548433960759</v>
      </c>
      <c r="Q393" s="7">
        <f t="shared" si="1969"/>
        <v>1667.0250582301958</v>
      </c>
      <c r="R393" s="17">
        <v>0.1516856285923745</v>
      </c>
      <c r="S393" s="25">
        <f t="shared" si="1970"/>
        <v>0.8462160052910177</v>
      </c>
      <c r="T393" s="7">
        <f t="shared" si="1971"/>
        <v>3398.4193122621082</v>
      </c>
      <c r="U393" s="17">
        <v>0.2081854516210554</v>
      </c>
      <c r="V393" s="25">
        <f t="shared" si="1972"/>
        <v>1.1614143202972644</v>
      </c>
      <c r="W393" s="7">
        <f t="shared" si="1973"/>
        <v>2535.9088876419746</v>
      </c>
      <c r="X393" s="17">
        <v>0.15064208670797044</v>
      </c>
      <c r="Y393" s="25">
        <f t="shared" si="1974"/>
        <v>0.84039434734643204</v>
      </c>
      <c r="Z393" s="7">
        <f t="shared" si="1975"/>
        <v>1433.8835553411866</v>
      </c>
      <c r="AA393" s="17">
        <v>0.1357330135688363</v>
      </c>
      <c r="AB393" s="25">
        <f t="shared" si="1976"/>
        <v>0.75722037475939452</v>
      </c>
      <c r="AC393" s="7">
        <f t="shared" si="1977"/>
        <v>4536.6604885622164</v>
      </c>
      <c r="AD393" s="17">
        <v>0.23127347515101021</v>
      </c>
      <c r="AE393" s="25">
        <f t="shared" si="1978"/>
        <v>1.2902166018508219</v>
      </c>
      <c r="AF393" s="7">
        <f t="shared" si="1979"/>
        <v>1529.0496643449105</v>
      </c>
      <c r="AG393" s="17">
        <v>0.13751683283972574</v>
      </c>
      <c r="AH393" s="25">
        <f t="shared" si="1980"/>
        <v>0.76717185422110201</v>
      </c>
      <c r="AI393" s="7">
        <f t="shared" si="1981"/>
        <v>2365.3060216917511</v>
      </c>
      <c r="AJ393" s="17">
        <v>0.17679243752834675</v>
      </c>
      <c r="AK393" s="25">
        <f t="shared" si="1982"/>
        <v>0.98628058333022772</v>
      </c>
      <c r="AL393" s="7">
        <f t="shared" si="1983"/>
        <v>2523.923027463798</v>
      </c>
      <c r="AM393" s="17">
        <v>0.16002555335174981</v>
      </c>
      <c r="AN393" s="25">
        <f t="shared" si="1984"/>
        <v>0.89274234980893874</v>
      </c>
      <c r="AO393" s="7">
        <f t="shared" si="1985"/>
        <v>2683.86888333765</v>
      </c>
      <c r="AP393" s="17">
        <v>0.19408944773919945</v>
      </c>
      <c r="AQ393" s="25">
        <f t="shared" si="1986"/>
        <v>1.0827762567828514</v>
      </c>
      <c r="AR393" s="7">
        <f t="shared" si="1987"/>
        <v>3768.8943516010818</v>
      </c>
      <c r="AS393" s="17">
        <v>0.20478669591399054</v>
      </c>
      <c r="AT393" s="25">
        <f t="shared" si="1988"/>
        <v>1.1424535162706588</v>
      </c>
      <c r="AU393" s="7">
        <f t="shared" si="1989"/>
        <v>3035.7238571774387</v>
      </c>
      <c r="AV393" s="17">
        <v>0.20510261855127618</v>
      </c>
      <c r="AW393" s="25">
        <f t="shared" si="1990"/>
        <v>1.1442159692768252</v>
      </c>
      <c r="AX393" s="7">
        <f t="shared" si="1991"/>
        <v>2344.4306264304214</v>
      </c>
      <c r="AY393" s="17">
        <v>0.17877311471941598</v>
      </c>
      <c r="AZ393" s="25">
        <f t="shared" si="1992"/>
        <v>0.99733028366078291</v>
      </c>
      <c r="BA393" s="7">
        <f t="shared" si="1993"/>
        <v>2756.8411377304815</v>
      </c>
      <c r="BB393" s="17">
        <v>0.1693079369729461</v>
      </c>
      <c r="BC393" s="25">
        <f t="shared" si="1994"/>
        <v>0.94452643548930337</v>
      </c>
      <c r="BD393" s="7">
        <f t="shared" si="1995"/>
        <v>2959.3374722538865</v>
      </c>
      <c r="BE393" s="17">
        <v>0.19314302781972892</v>
      </c>
      <c r="BF393" s="25">
        <f t="shared" si="1996"/>
        <v>1.0774964178751429</v>
      </c>
      <c r="BG393" s="7">
        <f t="shared" si="1997"/>
        <v>2392.1131526025242</v>
      </c>
      <c r="BH393" s="17">
        <v>0.19751574210242956</v>
      </c>
      <c r="BI393" s="25">
        <f t="shared" si="1998"/>
        <v>1.1018906920520966</v>
      </c>
      <c r="BJ393" s="7">
        <f t="shared" si="1999"/>
        <v>10605.99767932041</v>
      </c>
      <c r="BK393" s="15">
        <f t="shared" si="2000"/>
        <v>0.16012195116506497</v>
      </c>
      <c r="BL393" s="25">
        <f t="shared" si="2001"/>
        <v>0.89328012898590714</v>
      </c>
      <c r="BM393" s="7">
        <f t="shared" si="2002"/>
        <v>11541.161987811467</v>
      </c>
      <c r="BN393" s="15">
        <f t="shared" si="2003"/>
        <v>0.1975211704229243</v>
      </c>
      <c r="BO393" s="25">
        <f t="shared" si="2004"/>
        <v>1.1019209752880703</v>
      </c>
      <c r="BP393" s="7">
        <f t="shared" si="2005"/>
        <v>10923.970520785815</v>
      </c>
      <c r="BQ393" s="15">
        <f t="shared" si="2006"/>
        <v>0.1784816685039754</v>
      </c>
      <c r="BR393" s="25">
        <f t="shared" si="2007"/>
        <v>0.99570437846148363</v>
      </c>
      <c r="BS393" s="7">
        <f t="shared" si="2008"/>
        <v>9863.4080610716155</v>
      </c>
      <c r="BT393" s="15">
        <f t="shared" si="2009"/>
        <v>0.18385073460962209</v>
      </c>
      <c r="BU393" s="25">
        <f t="shared" si="2010"/>
        <v>1.0256570490883974</v>
      </c>
      <c r="BV393" s="15">
        <f t="shared" si="1848"/>
        <v>0.13629161525769581</v>
      </c>
      <c r="BW393" s="15">
        <f t="shared" si="1849"/>
        <v>0.15022463413452944</v>
      </c>
      <c r="BX393" s="15">
        <f t="shared" si="1850"/>
        <v>0.1516856285923745</v>
      </c>
      <c r="BY393" s="15">
        <f t="shared" si="1851"/>
        <v>0.2081854516210554</v>
      </c>
      <c r="BZ393" s="15">
        <f t="shared" si="1852"/>
        <v>0.15064208670797044</v>
      </c>
      <c r="CA393" s="15">
        <f t="shared" si="2011"/>
        <v>0.1357330135688363</v>
      </c>
      <c r="CB393" s="15">
        <f t="shared" si="1853"/>
        <v>0.23127347515101021</v>
      </c>
      <c r="CC393" s="15">
        <f t="shared" si="1854"/>
        <v>0.13751683283972574</v>
      </c>
      <c r="CD393" s="15">
        <f t="shared" si="1855"/>
        <v>0.17679243752834675</v>
      </c>
      <c r="CE393" s="15">
        <f t="shared" si="1856"/>
        <v>0.16002555335174981</v>
      </c>
      <c r="CF393" s="15">
        <f t="shared" si="1857"/>
        <v>0.19408944773919945</v>
      </c>
      <c r="CG393" s="15">
        <f t="shared" si="1858"/>
        <v>0.20478669591399054</v>
      </c>
      <c r="CH393" s="15">
        <f t="shared" si="2012"/>
        <v>0.20510261855127618</v>
      </c>
      <c r="CI393" s="15">
        <f t="shared" si="1859"/>
        <v>0.17877311471941598</v>
      </c>
      <c r="CJ393" s="15">
        <f t="shared" si="1860"/>
        <v>0.1693079369729461</v>
      </c>
      <c r="CK393" s="15">
        <f t="shared" si="1861"/>
        <v>0.19314302781972892</v>
      </c>
      <c r="CL393" s="15">
        <f t="shared" si="1862"/>
        <v>0.19751574210242956</v>
      </c>
      <c r="CM393" s="15"/>
      <c r="CN393" s="15"/>
      <c r="CP393" s="15"/>
      <c r="CQ393" s="15"/>
      <c r="CS393" s="15"/>
      <c r="CT393" s="15"/>
      <c r="CV393" s="15"/>
      <c r="CW393" s="15"/>
      <c r="CY393" s="15"/>
      <c r="CZ393" s="15"/>
      <c r="DB393" s="15"/>
      <c r="DC393" s="15"/>
      <c r="DE393" s="15"/>
      <c r="DF393" s="15"/>
    </row>
    <row r="394" spans="1:110" x14ac:dyDescent="0.3">
      <c r="A394" s="3">
        <v>394</v>
      </c>
      <c r="B394" s="35" t="s">
        <v>159</v>
      </c>
      <c r="C394" s="3" t="s">
        <v>217</v>
      </c>
      <c r="D394" s="39">
        <v>41852</v>
      </c>
      <c r="E394" s="35"/>
      <c r="F394" s="7">
        <f t="shared" si="1962"/>
        <v>20833.06347022215</v>
      </c>
      <c r="G394" s="17">
        <v>8.697802476702314E-2</v>
      </c>
      <c r="H394" s="35"/>
      <c r="I394" s="17">
        <f t="shared" si="1963"/>
        <v>0.12699626210752876</v>
      </c>
      <c r="J394" s="17">
        <f t="shared" si="1964"/>
        <v>5.5750845137851932E-2</v>
      </c>
      <c r="K394" s="7">
        <f t="shared" si="1965"/>
        <v>642.52849021374357</v>
      </c>
      <c r="L394" s="17">
        <v>5.5750845137851932E-2</v>
      </c>
      <c r="M394" s="25">
        <f t="shared" si="1966"/>
        <v>0.64097621539675753</v>
      </c>
      <c r="N394" s="7">
        <f t="shared" si="1967"/>
        <v>683.86538314417089</v>
      </c>
      <c r="O394" s="17">
        <v>7.1721592359115988E-2</v>
      </c>
      <c r="P394" s="25">
        <f t="shared" si="1968"/>
        <v>0.82459440245081905</v>
      </c>
      <c r="Q394" s="7">
        <f t="shared" si="1969"/>
        <v>719.56181470667013</v>
      </c>
      <c r="R394" s="17">
        <v>6.5474232457385817E-2</v>
      </c>
      <c r="S394" s="25">
        <f t="shared" si="1970"/>
        <v>0.75276752527737012</v>
      </c>
      <c r="T394" s="7">
        <f t="shared" si="1971"/>
        <v>1866.3538008000676</v>
      </c>
      <c r="U394" s="17">
        <v>0.11433189174222419</v>
      </c>
      <c r="V394" s="25">
        <f t="shared" si="1972"/>
        <v>1.3144917011908506</v>
      </c>
      <c r="W394" s="7">
        <f t="shared" si="1973"/>
        <v>1122.8911487434134</v>
      </c>
      <c r="X394" s="17">
        <v>6.670376314265257E-2</v>
      </c>
      <c r="Y394" s="25">
        <f t="shared" si="1974"/>
        <v>0.7669036325131936</v>
      </c>
      <c r="Z394" s="7">
        <f t="shared" si="1975"/>
        <v>624.30302815141442</v>
      </c>
      <c r="AA394" s="17">
        <v>5.9097219628115719E-2</v>
      </c>
      <c r="AB394" s="25">
        <f t="shared" si="1976"/>
        <v>0.67945000804987066</v>
      </c>
      <c r="AC394" s="7">
        <f t="shared" si="1977"/>
        <v>2491.1586775012843</v>
      </c>
      <c r="AD394" s="17">
        <v>0.12699626210752876</v>
      </c>
      <c r="AE394" s="25">
        <f t="shared" si="1978"/>
        <v>1.4600959546701289</v>
      </c>
      <c r="AF394" s="7">
        <f t="shared" si="1979"/>
        <v>669.28456004373038</v>
      </c>
      <c r="AG394" s="17">
        <v>6.0192873463776449E-2</v>
      </c>
      <c r="AH394" s="25">
        <f t="shared" si="1980"/>
        <v>0.6920469121367997</v>
      </c>
      <c r="AI394" s="7">
        <f t="shared" si="1981"/>
        <v>1129.1400999849598</v>
      </c>
      <c r="AJ394" s="17">
        <v>8.4396449658790632E-2</v>
      </c>
      <c r="AK394" s="25">
        <f t="shared" si="1982"/>
        <v>0.97031922586023944</v>
      </c>
      <c r="AL394" s="7">
        <f t="shared" si="1983"/>
        <v>1124.3478183168017</v>
      </c>
      <c r="AM394" s="17">
        <v>7.1287586756074162E-2</v>
      </c>
      <c r="AN394" s="25">
        <f t="shared" si="1984"/>
        <v>0.81960457192518521</v>
      </c>
      <c r="AO394" s="7">
        <f t="shared" si="1985"/>
        <v>1228.9240798972266</v>
      </c>
      <c r="AP394" s="17">
        <v>8.8872149254933946E-2</v>
      </c>
      <c r="AQ394" s="25">
        <f t="shared" si="1986"/>
        <v>1.0217770464779392</v>
      </c>
      <c r="AR394" s="7">
        <f t="shared" si="1987"/>
        <v>1821.5805750628713</v>
      </c>
      <c r="AS394" s="17">
        <v>9.8977427464837606E-2</v>
      </c>
      <c r="AT394" s="25">
        <f t="shared" si="1988"/>
        <v>1.1379590158543578</v>
      </c>
      <c r="AU394" s="7">
        <f t="shared" si="1989"/>
        <v>1503.8961802726633</v>
      </c>
      <c r="AV394" s="17">
        <v>0.10160774138724837</v>
      </c>
      <c r="AW394" s="25">
        <f t="shared" si="1990"/>
        <v>1.1682001477891912</v>
      </c>
      <c r="AX394" s="7">
        <f t="shared" si="1991"/>
        <v>1154.7281873765819</v>
      </c>
      <c r="AY394" s="17">
        <v>8.8053087339986416E-2</v>
      </c>
      <c r="AZ394" s="25">
        <f t="shared" si="1992"/>
        <v>1.0123601631083587</v>
      </c>
      <c r="BA394" s="7">
        <f t="shared" si="1993"/>
        <v>1288.4507675075424</v>
      </c>
      <c r="BB394" s="17">
        <v>7.9128586102532858E-2</v>
      </c>
      <c r="BC394" s="25">
        <f t="shared" si="1994"/>
        <v>0.90975377188070705</v>
      </c>
      <c r="BD394" s="7">
        <f t="shared" si="1995"/>
        <v>1490.1375551454446</v>
      </c>
      <c r="BE394" s="17">
        <v>9.7254767990173907E-2</v>
      </c>
      <c r="BF394" s="25">
        <f t="shared" si="1996"/>
        <v>1.1181533295413153</v>
      </c>
      <c r="BG394" s="7">
        <f t="shared" si="1997"/>
        <v>1271.9113033535666</v>
      </c>
      <c r="BH394" s="17">
        <v>0.10502116285637574</v>
      </c>
      <c r="BI394" s="25">
        <f t="shared" si="1998"/>
        <v>1.2074447900798211</v>
      </c>
      <c r="BJ394" s="7">
        <f t="shared" si="1999"/>
        <v>4975.6382826153085</v>
      </c>
      <c r="BK394" s="15">
        <f t="shared" si="2000"/>
        <v>7.5118714353236235E-2</v>
      </c>
      <c r="BL394" s="25">
        <f t="shared" si="2001"/>
        <v>0.86365164711945441</v>
      </c>
      <c r="BM394" s="7">
        <f t="shared" si="2002"/>
        <v>5752.1162460656833</v>
      </c>
      <c r="BN394" s="15">
        <f t="shared" si="2003"/>
        <v>9.8444570358817096E-2</v>
      </c>
      <c r="BO394" s="25">
        <f t="shared" si="2004"/>
        <v>1.1318326740864479</v>
      </c>
      <c r="BP394" s="7">
        <f t="shared" si="2005"/>
        <v>5131.8602208670154</v>
      </c>
      <c r="BQ394" s="15">
        <f t="shared" si="2006"/>
        <v>8.3847074926346132E-2</v>
      </c>
      <c r="BR394" s="25">
        <f t="shared" si="2007"/>
        <v>0.96400297834926141</v>
      </c>
      <c r="BS394" s="7">
        <f t="shared" si="2008"/>
        <v>4973.4487206741451</v>
      </c>
      <c r="BT394" s="15">
        <f t="shared" si="2009"/>
        <v>9.2703474821043172E-2</v>
      </c>
      <c r="BU394" s="25">
        <f t="shared" si="2010"/>
        <v>1.0658263977522606</v>
      </c>
      <c r="BV394" s="15">
        <f t="shared" si="1848"/>
        <v>5.5750845137851932E-2</v>
      </c>
      <c r="BW394" s="15">
        <f t="shared" si="1849"/>
        <v>7.1721592359115988E-2</v>
      </c>
      <c r="BX394" s="15">
        <f t="shared" si="1850"/>
        <v>6.5474232457385817E-2</v>
      </c>
      <c r="BY394" s="15">
        <f t="shared" si="1851"/>
        <v>0.11433189174222419</v>
      </c>
      <c r="BZ394" s="15">
        <f t="shared" si="1852"/>
        <v>6.670376314265257E-2</v>
      </c>
      <c r="CA394" s="15">
        <f t="shared" si="2011"/>
        <v>5.9097219628115719E-2</v>
      </c>
      <c r="CB394" s="15">
        <f t="shared" si="1853"/>
        <v>0.12699626210752876</v>
      </c>
      <c r="CC394" s="15">
        <f t="shared" si="1854"/>
        <v>6.0192873463776449E-2</v>
      </c>
      <c r="CD394" s="15">
        <f t="shared" si="1855"/>
        <v>8.4396449658790632E-2</v>
      </c>
      <c r="CE394" s="15">
        <f t="shared" si="1856"/>
        <v>7.1287586756074162E-2</v>
      </c>
      <c r="CF394" s="15">
        <f t="shared" si="1857"/>
        <v>8.8872149254933946E-2</v>
      </c>
      <c r="CG394" s="15">
        <f t="shared" si="1858"/>
        <v>9.8977427464837606E-2</v>
      </c>
      <c r="CH394" s="15">
        <f t="shared" si="2012"/>
        <v>0.10160774138724837</v>
      </c>
      <c r="CI394" s="15">
        <f t="shared" si="1859"/>
        <v>8.8053087339986416E-2</v>
      </c>
      <c r="CJ394" s="15">
        <f t="shared" si="1860"/>
        <v>7.9128586102532858E-2</v>
      </c>
      <c r="CK394" s="15">
        <f t="shared" si="1861"/>
        <v>9.7254767990173907E-2</v>
      </c>
      <c r="CL394" s="15">
        <f t="shared" si="1862"/>
        <v>0.10502116285637574</v>
      </c>
      <c r="CM394" s="15"/>
      <c r="CN394" s="15"/>
      <c r="CP394" s="15"/>
      <c r="CQ394" s="15"/>
      <c r="CS394" s="15"/>
      <c r="CT394" s="15"/>
      <c r="CV394" s="15"/>
      <c r="CW394" s="15"/>
      <c r="CY394" s="15"/>
      <c r="CZ394" s="15"/>
      <c r="DB394" s="15"/>
      <c r="DC394" s="15"/>
      <c r="DE394" s="15"/>
      <c r="DF394" s="15"/>
    </row>
    <row r="395" spans="1:110" x14ac:dyDescent="0.3">
      <c r="A395" s="3">
        <v>395</v>
      </c>
      <c r="B395" s="35"/>
      <c r="D395" s="39"/>
      <c r="E395" s="35"/>
      <c r="F395" s="7"/>
      <c r="G395" s="17"/>
      <c r="H395" s="35"/>
      <c r="I395" s="17"/>
      <c r="J395" s="17"/>
      <c r="K395" s="7"/>
      <c r="L395" s="17"/>
      <c r="M395" s="25"/>
      <c r="N395" s="7"/>
      <c r="O395" s="17"/>
      <c r="P395" s="25"/>
      <c r="Q395" s="7"/>
      <c r="R395" s="17"/>
      <c r="S395" s="25"/>
      <c r="T395" s="7"/>
      <c r="U395" s="17"/>
      <c r="V395" s="25"/>
      <c r="W395" s="7"/>
      <c r="X395" s="17"/>
      <c r="Y395" s="25"/>
      <c r="Z395" s="7"/>
      <c r="AA395" s="17"/>
      <c r="AB395" s="25"/>
      <c r="AC395" s="7"/>
      <c r="AD395" s="17"/>
      <c r="AE395" s="25"/>
      <c r="AF395" s="7"/>
      <c r="AG395" s="17"/>
      <c r="AH395" s="25"/>
      <c r="AI395" s="7"/>
      <c r="AJ395" s="17"/>
      <c r="AK395" s="25"/>
      <c r="AL395" s="7"/>
      <c r="AM395" s="17"/>
      <c r="AN395" s="25"/>
      <c r="AO395" s="7"/>
      <c r="AP395" s="17"/>
      <c r="AQ395" s="25"/>
      <c r="AR395" s="7"/>
      <c r="AS395" s="17"/>
      <c r="AT395" s="25"/>
      <c r="AU395" s="7"/>
      <c r="AV395" s="17"/>
      <c r="AW395" s="25"/>
      <c r="AX395" s="7"/>
      <c r="AY395" s="17"/>
      <c r="AZ395" s="25"/>
      <c r="BA395" s="7"/>
      <c r="BB395" s="17"/>
      <c r="BC395" s="25"/>
      <c r="BD395" s="7"/>
      <c r="BE395" s="17"/>
      <c r="BF395" s="25"/>
      <c r="BG395" s="7"/>
      <c r="BH395" s="17"/>
      <c r="BI395" s="25"/>
      <c r="BJ395" s="25"/>
      <c r="BK395" s="25"/>
      <c r="BL395" s="25"/>
      <c r="BM395" s="25"/>
      <c r="BN395" s="25"/>
      <c r="BO395" s="25"/>
      <c r="BP395" s="25"/>
      <c r="BQ395" s="25"/>
      <c r="BR395" s="25"/>
      <c r="BS395" s="25"/>
      <c r="BT395" s="25"/>
      <c r="BU395" s="25"/>
      <c r="BV395" s="15"/>
      <c r="BW395" s="15"/>
      <c r="BX395" s="15"/>
      <c r="BY395" s="15"/>
      <c r="BZ395" s="15"/>
      <c r="CA395" s="15"/>
      <c r="CB395" s="15"/>
      <c r="CC395" s="15"/>
      <c r="CD395" s="15"/>
      <c r="CE395" s="15"/>
      <c r="CF395" s="15"/>
      <c r="CG395" s="15"/>
      <c r="CH395" s="15"/>
      <c r="CI395" s="15"/>
      <c r="CJ395" s="15"/>
      <c r="CK395" s="15"/>
      <c r="CL395" s="15"/>
      <c r="CM395" s="15"/>
      <c r="CN395" s="15"/>
      <c r="CP395" s="15"/>
      <c r="CQ395" s="15"/>
      <c r="CS395" s="15"/>
      <c r="CT395" s="15"/>
      <c r="CV395" s="15"/>
      <c r="CW395" s="15"/>
      <c r="CY395" s="15"/>
      <c r="CZ395" s="15"/>
      <c r="DB395" s="15"/>
      <c r="DC395" s="15"/>
      <c r="DE395" s="15"/>
      <c r="DF395" s="15"/>
    </row>
    <row r="396" spans="1:110" x14ac:dyDescent="0.3">
      <c r="A396" s="3">
        <v>396</v>
      </c>
      <c r="B396" s="35"/>
      <c r="D396" s="39"/>
      <c r="E396" s="35"/>
      <c r="F396" s="7"/>
      <c r="G396" s="17"/>
      <c r="H396" s="35"/>
      <c r="I396" s="17"/>
      <c r="J396" s="17"/>
      <c r="K396" s="7"/>
      <c r="L396" s="17"/>
      <c r="M396" s="25"/>
      <c r="N396" s="7"/>
      <c r="O396" s="17"/>
      <c r="P396" s="25"/>
      <c r="Q396" s="7"/>
      <c r="R396" s="17"/>
      <c r="S396" s="25"/>
      <c r="T396" s="7"/>
      <c r="U396" s="17"/>
      <c r="V396" s="25"/>
      <c r="W396" s="7"/>
      <c r="X396" s="17"/>
      <c r="Y396" s="25"/>
      <c r="Z396" s="7"/>
      <c r="AA396" s="17"/>
      <c r="AB396" s="25"/>
      <c r="AC396" s="7"/>
      <c r="AD396" s="17"/>
      <c r="AE396" s="25"/>
      <c r="AF396" s="7"/>
      <c r="AG396" s="17"/>
      <c r="AH396" s="25"/>
      <c r="AI396" s="7"/>
      <c r="AJ396" s="17"/>
      <c r="AK396" s="25"/>
      <c r="AL396" s="7"/>
      <c r="AM396" s="17"/>
      <c r="AN396" s="25"/>
      <c r="AO396" s="7"/>
      <c r="AP396" s="17"/>
      <c r="AQ396" s="25"/>
      <c r="AR396" s="7"/>
      <c r="AS396" s="17"/>
      <c r="AT396" s="25"/>
      <c r="AU396" s="7"/>
      <c r="AV396" s="17"/>
      <c r="AW396" s="25"/>
      <c r="AX396" s="7"/>
      <c r="AY396" s="17"/>
      <c r="AZ396" s="25"/>
      <c r="BA396" s="7"/>
      <c r="BB396" s="17"/>
      <c r="BC396" s="25"/>
      <c r="BD396" s="7"/>
      <c r="BE396" s="17"/>
      <c r="BF396" s="25"/>
      <c r="BG396" s="7"/>
      <c r="BH396" s="17"/>
      <c r="BI396" s="25"/>
      <c r="BJ396" s="25"/>
      <c r="BK396" s="25"/>
      <c r="BL396" s="25"/>
      <c r="BM396" s="25"/>
      <c r="BN396" s="25"/>
      <c r="BO396" s="25"/>
      <c r="BP396" s="25"/>
      <c r="BQ396" s="25"/>
      <c r="BR396" s="25"/>
      <c r="BS396" s="25"/>
      <c r="BT396" s="25"/>
      <c r="BU396" s="25"/>
      <c r="BV396" s="15"/>
      <c r="BW396" s="15"/>
      <c r="BX396" s="15"/>
      <c r="BY396" s="15"/>
      <c r="BZ396" s="15"/>
      <c r="CA396" s="15"/>
      <c r="CB396" s="15"/>
      <c r="CC396" s="15"/>
      <c r="CD396" s="15"/>
      <c r="CE396" s="15"/>
      <c r="CF396" s="15"/>
      <c r="CG396" s="15"/>
      <c r="CH396" s="15"/>
      <c r="CI396" s="15"/>
      <c r="CJ396" s="15"/>
      <c r="CK396" s="15"/>
      <c r="CL396" s="15"/>
      <c r="CM396" s="15"/>
      <c r="CN396" s="15"/>
      <c r="CP396" s="15"/>
      <c r="CQ396" s="15"/>
      <c r="CS396" s="15"/>
      <c r="CT396" s="15"/>
      <c r="CV396" s="15"/>
      <c r="CW396" s="15"/>
      <c r="CY396" s="15"/>
      <c r="CZ396" s="15"/>
      <c r="DB396" s="15"/>
      <c r="DC396" s="15"/>
      <c r="DE396" s="15"/>
      <c r="DF396" s="15"/>
    </row>
    <row r="397" spans="1:110" x14ac:dyDescent="0.3">
      <c r="A397" s="3">
        <v>397</v>
      </c>
      <c r="B397" s="35"/>
      <c r="D397" s="39"/>
      <c r="E397" s="35"/>
      <c r="F397" s="7"/>
      <c r="G397" s="17"/>
      <c r="H397" s="35"/>
      <c r="I397" s="17"/>
      <c r="J397" s="17"/>
      <c r="K397" s="7"/>
      <c r="L397" s="17"/>
      <c r="M397" s="25"/>
      <c r="N397" s="7"/>
      <c r="O397" s="17"/>
      <c r="P397" s="25"/>
      <c r="Q397" s="7"/>
      <c r="R397" s="17"/>
      <c r="S397" s="25"/>
      <c r="T397" s="7"/>
      <c r="U397" s="17"/>
      <c r="V397" s="25"/>
      <c r="W397" s="7"/>
      <c r="X397" s="17"/>
      <c r="Y397" s="25"/>
      <c r="Z397" s="7"/>
      <c r="AA397" s="17"/>
      <c r="AB397" s="25"/>
      <c r="AC397" s="7"/>
      <c r="AD397" s="17"/>
      <c r="AE397" s="25"/>
      <c r="AF397" s="7"/>
      <c r="AG397" s="17"/>
      <c r="AH397" s="25"/>
      <c r="AI397" s="7"/>
      <c r="AJ397" s="17"/>
      <c r="AK397" s="25"/>
      <c r="AL397" s="7"/>
      <c r="AM397" s="17"/>
      <c r="AN397" s="25"/>
      <c r="AO397" s="7"/>
      <c r="AP397" s="17"/>
      <c r="AQ397" s="25"/>
      <c r="AR397" s="7"/>
      <c r="AS397" s="17"/>
      <c r="AT397" s="25"/>
      <c r="AU397" s="7"/>
      <c r="AV397" s="17"/>
      <c r="AW397" s="25"/>
      <c r="AX397" s="7"/>
      <c r="AY397" s="17"/>
      <c r="AZ397" s="25"/>
      <c r="BA397" s="7"/>
      <c r="BB397" s="17"/>
      <c r="BC397" s="25"/>
      <c r="BD397" s="7"/>
      <c r="BE397" s="17"/>
      <c r="BF397" s="25"/>
      <c r="BG397" s="7"/>
      <c r="BH397" s="17"/>
      <c r="BI397" s="25"/>
      <c r="BJ397" s="25"/>
      <c r="BK397" s="25"/>
      <c r="BL397" s="25"/>
      <c r="BM397" s="25"/>
      <c r="BN397" s="25"/>
      <c r="BO397" s="25"/>
      <c r="BP397" s="25"/>
      <c r="BQ397" s="25"/>
      <c r="BR397" s="25"/>
      <c r="BS397" s="25"/>
      <c r="BT397" s="25"/>
      <c r="BU397" s="25"/>
      <c r="BV397" s="15"/>
      <c r="BW397" s="15"/>
      <c r="BX397" s="15"/>
      <c r="BY397" s="15"/>
      <c r="BZ397" s="15"/>
      <c r="CA397" s="15"/>
      <c r="CB397" s="15"/>
      <c r="CC397" s="15"/>
      <c r="CD397" s="15"/>
      <c r="CE397" s="15"/>
      <c r="CF397" s="15"/>
      <c r="CG397" s="15"/>
      <c r="CH397" s="15"/>
      <c r="CI397" s="15"/>
      <c r="CJ397" s="15"/>
      <c r="CK397" s="15"/>
      <c r="CL397" s="15"/>
      <c r="CM397" s="15"/>
      <c r="CN397" s="15"/>
      <c r="CP397" s="15"/>
      <c r="CQ397" s="15"/>
      <c r="CS397" s="15"/>
      <c r="CT397" s="15"/>
      <c r="CV397" s="15"/>
      <c r="CW397" s="15"/>
      <c r="CY397" s="15"/>
      <c r="CZ397" s="15"/>
      <c r="DB397" s="15"/>
      <c r="DC397" s="15"/>
      <c r="DE397" s="15"/>
      <c r="DF397" s="15"/>
    </row>
    <row r="398" spans="1:110" x14ac:dyDescent="0.3">
      <c r="A398" s="3">
        <v>398</v>
      </c>
      <c r="B398" s="35"/>
      <c r="D398" s="39"/>
      <c r="E398" s="35"/>
      <c r="F398" s="7"/>
      <c r="G398" s="17"/>
      <c r="H398" s="35"/>
      <c r="I398" s="17"/>
      <c r="J398" s="17"/>
      <c r="K398" s="7"/>
      <c r="L398" s="17"/>
      <c r="M398" s="25"/>
      <c r="N398" s="7"/>
      <c r="O398" s="17"/>
      <c r="P398" s="25"/>
      <c r="Q398" s="7"/>
      <c r="R398" s="17"/>
      <c r="S398" s="25"/>
      <c r="T398" s="7"/>
      <c r="U398" s="17"/>
      <c r="V398" s="25"/>
      <c r="W398" s="7"/>
      <c r="X398" s="17"/>
      <c r="Y398" s="25"/>
      <c r="Z398" s="7"/>
      <c r="AA398" s="17"/>
      <c r="AB398" s="25"/>
      <c r="AC398" s="7"/>
      <c r="AD398" s="17"/>
      <c r="AE398" s="25"/>
      <c r="AF398" s="7"/>
      <c r="AG398" s="17"/>
      <c r="AH398" s="25"/>
      <c r="AI398" s="7"/>
      <c r="AJ398" s="17"/>
      <c r="AK398" s="25"/>
      <c r="AL398" s="7"/>
      <c r="AM398" s="17"/>
      <c r="AN398" s="25"/>
      <c r="AO398" s="7"/>
      <c r="AP398" s="17"/>
      <c r="AQ398" s="25"/>
      <c r="AR398" s="7"/>
      <c r="AS398" s="17"/>
      <c r="AT398" s="25"/>
      <c r="AU398" s="7"/>
      <c r="AV398" s="17"/>
      <c r="AW398" s="25"/>
      <c r="AX398" s="7"/>
      <c r="AY398" s="17"/>
      <c r="AZ398" s="25"/>
      <c r="BA398" s="7"/>
      <c r="BB398" s="17"/>
      <c r="BC398" s="25"/>
      <c r="BD398" s="7"/>
      <c r="BE398" s="17"/>
      <c r="BF398" s="25"/>
      <c r="BG398" s="7"/>
      <c r="BH398" s="17"/>
      <c r="BI398" s="25"/>
      <c r="BJ398" s="25"/>
      <c r="BK398" s="25"/>
      <c r="BL398" s="25"/>
      <c r="BM398" s="25"/>
      <c r="BN398" s="25"/>
      <c r="BO398" s="25"/>
      <c r="BP398" s="25"/>
      <c r="BQ398" s="25"/>
      <c r="BR398" s="25"/>
      <c r="BS398" s="25"/>
      <c r="BT398" s="25"/>
      <c r="BU398" s="25"/>
      <c r="BV398" s="15"/>
      <c r="BW398" s="15"/>
      <c r="BX398" s="15"/>
      <c r="BY398" s="15"/>
      <c r="BZ398" s="15"/>
      <c r="CA398" s="15"/>
      <c r="CB398" s="15"/>
      <c r="CC398" s="15"/>
      <c r="CD398" s="15"/>
      <c r="CE398" s="15"/>
      <c r="CF398" s="15"/>
      <c r="CG398" s="15"/>
      <c r="CH398" s="15"/>
      <c r="CI398" s="15"/>
      <c r="CJ398" s="15"/>
      <c r="CK398" s="15"/>
      <c r="CL398" s="15"/>
      <c r="CM398" s="15"/>
      <c r="CN398" s="15"/>
      <c r="CP398" s="15"/>
      <c r="CQ398" s="15"/>
      <c r="CS398" s="15"/>
      <c r="CT398" s="15"/>
      <c r="CV398" s="15"/>
      <c r="CW398" s="15"/>
      <c r="CY398" s="15"/>
      <c r="CZ398" s="15"/>
      <c r="DB398" s="15"/>
      <c r="DC398" s="15"/>
      <c r="DE398" s="15"/>
      <c r="DF398" s="15"/>
    </row>
    <row r="399" spans="1:110" x14ac:dyDescent="0.3">
      <c r="A399" s="3">
        <v>399</v>
      </c>
      <c r="B399" s="35"/>
      <c r="D399" s="39"/>
      <c r="E399" s="35"/>
      <c r="F399" s="7"/>
      <c r="G399" s="17"/>
      <c r="H399" s="35"/>
      <c r="I399" s="17"/>
      <c r="J399" s="17"/>
      <c r="K399" s="7"/>
      <c r="L399" s="17"/>
      <c r="M399" s="25"/>
      <c r="N399" s="7"/>
      <c r="O399" s="17"/>
      <c r="P399" s="25"/>
      <c r="Q399" s="7"/>
      <c r="R399" s="17"/>
      <c r="S399" s="25"/>
      <c r="T399" s="7"/>
      <c r="U399" s="17"/>
      <c r="V399" s="25"/>
      <c r="W399" s="7"/>
      <c r="X399" s="17"/>
      <c r="Y399" s="25"/>
      <c r="Z399" s="7"/>
      <c r="AA399" s="17"/>
      <c r="AB399" s="25"/>
      <c r="AC399" s="7"/>
      <c r="AD399" s="17"/>
      <c r="AE399" s="25"/>
      <c r="AF399" s="7"/>
      <c r="AG399" s="17"/>
      <c r="AH399" s="25"/>
      <c r="AI399" s="7"/>
      <c r="AJ399" s="17"/>
      <c r="AK399" s="25"/>
      <c r="AL399" s="7"/>
      <c r="AM399" s="17"/>
      <c r="AN399" s="25"/>
      <c r="AO399" s="7"/>
      <c r="AP399" s="17"/>
      <c r="AQ399" s="25"/>
      <c r="AR399" s="7"/>
      <c r="AS399" s="17"/>
      <c r="AT399" s="25"/>
      <c r="AU399" s="7"/>
      <c r="AV399" s="17"/>
      <c r="AW399" s="25"/>
      <c r="AX399" s="7"/>
      <c r="AY399" s="17"/>
      <c r="AZ399" s="25"/>
      <c r="BA399" s="7"/>
      <c r="BB399" s="17"/>
      <c r="BC399" s="25"/>
      <c r="BD399" s="7"/>
      <c r="BE399" s="17"/>
      <c r="BF399" s="25"/>
      <c r="BG399" s="7"/>
      <c r="BH399" s="17"/>
      <c r="BI399" s="25"/>
      <c r="BJ399" s="25"/>
      <c r="BK399" s="25"/>
      <c r="BL399" s="25"/>
      <c r="BM399" s="25"/>
      <c r="BN399" s="25"/>
      <c r="BO399" s="25"/>
      <c r="BP399" s="25"/>
      <c r="BQ399" s="25"/>
      <c r="BR399" s="25"/>
      <c r="BS399" s="25"/>
      <c r="BT399" s="25"/>
      <c r="BU399" s="25"/>
      <c r="BV399" s="15"/>
      <c r="BW399" s="15"/>
      <c r="BX399" s="15"/>
      <c r="BY399" s="15"/>
      <c r="BZ399" s="15"/>
      <c r="CA399" s="15"/>
      <c r="CB399" s="15"/>
      <c r="CC399" s="15"/>
      <c r="CD399" s="15"/>
      <c r="CE399" s="15"/>
      <c r="CF399" s="15"/>
      <c r="CG399" s="15"/>
      <c r="CH399" s="15"/>
      <c r="CI399" s="15"/>
      <c r="CJ399" s="15"/>
      <c r="CK399" s="15"/>
      <c r="CL399" s="15"/>
      <c r="CM399" s="15"/>
      <c r="CN399" s="15"/>
      <c r="CP399" s="15"/>
      <c r="CQ399" s="15"/>
      <c r="CS399" s="15"/>
      <c r="CT399" s="15"/>
      <c r="CV399" s="15"/>
      <c r="CW399" s="15"/>
      <c r="CY399" s="15"/>
      <c r="CZ399" s="15"/>
      <c r="DB399" s="15"/>
      <c r="DC399" s="15"/>
      <c r="DE399" s="15"/>
      <c r="DF399" s="15"/>
    </row>
    <row r="400" spans="1:110" x14ac:dyDescent="0.3">
      <c r="A400" s="3">
        <v>400</v>
      </c>
      <c r="B400" s="35"/>
      <c r="D400" s="39"/>
      <c r="E400" s="35"/>
      <c r="F400" s="7"/>
      <c r="G400" s="17"/>
      <c r="H400" s="35"/>
      <c r="I400" s="17"/>
      <c r="J400" s="17"/>
      <c r="K400" s="7"/>
      <c r="L400" s="17"/>
      <c r="M400" s="25"/>
      <c r="N400" s="7"/>
      <c r="O400" s="17"/>
      <c r="P400" s="25"/>
      <c r="Q400" s="7"/>
      <c r="R400" s="17"/>
      <c r="S400" s="25"/>
      <c r="T400" s="7"/>
      <c r="U400" s="17"/>
      <c r="V400" s="25"/>
      <c r="W400" s="7"/>
      <c r="X400" s="17"/>
      <c r="Y400" s="25"/>
      <c r="Z400" s="7"/>
      <c r="AA400" s="17"/>
      <c r="AB400" s="25"/>
      <c r="AC400" s="7"/>
      <c r="AD400" s="17"/>
      <c r="AE400" s="25"/>
      <c r="AF400" s="7"/>
      <c r="AG400" s="17"/>
      <c r="AH400" s="25"/>
      <c r="AI400" s="7"/>
      <c r="AJ400" s="17"/>
      <c r="AK400" s="25"/>
      <c r="AL400" s="7"/>
      <c r="AM400" s="17"/>
      <c r="AN400" s="25"/>
      <c r="AO400" s="7"/>
      <c r="AP400" s="17"/>
      <c r="AQ400" s="25"/>
      <c r="AR400" s="7"/>
      <c r="AS400" s="17"/>
      <c r="AT400" s="25"/>
      <c r="AU400" s="7"/>
      <c r="AV400" s="17"/>
      <c r="AW400" s="25"/>
      <c r="AX400" s="7"/>
      <c r="AY400" s="17"/>
      <c r="AZ400" s="25"/>
      <c r="BA400" s="7"/>
      <c r="BB400" s="17"/>
      <c r="BC400" s="25"/>
      <c r="BD400" s="7"/>
      <c r="BE400" s="17"/>
      <c r="BF400" s="25"/>
      <c r="BG400" s="7"/>
      <c r="BH400" s="17"/>
      <c r="BI400" s="25"/>
      <c r="BJ400" s="25"/>
      <c r="BK400" s="25"/>
      <c r="BL400" s="25"/>
      <c r="BM400" s="25"/>
      <c r="BN400" s="25"/>
      <c r="BO400" s="25"/>
      <c r="BP400" s="25"/>
      <c r="BQ400" s="25"/>
      <c r="BR400" s="25"/>
      <c r="BS400" s="25"/>
      <c r="BT400" s="25"/>
      <c r="BU400" s="25"/>
      <c r="BV400" s="15"/>
      <c r="BW400" s="15"/>
      <c r="BX400" s="15"/>
      <c r="BY400" s="15"/>
      <c r="BZ400" s="15"/>
      <c r="CA400" s="15"/>
      <c r="CB400" s="15"/>
      <c r="CC400" s="15"/>
      <c r="CD400" s="15"/>
      <c r="CE400" s="15"/>
      <c r="CF400" s="15"/>
      <c r="CG400" s="15"/>
      <c r="CH400" s="15"/>
      <c r="CI400" s="15"/>
      <c r="CJ400" s="15"/>
      <c r="CK400" s="15"/>
      <c r="CL400" s="15"/>
      <c r="CM400" s="15"/>
      <c r="CN400" s="15"/>
      <c r="CP400" s="15"/>
      <c r="CQ400" s="15"/>
      <c r="CS400" s="15"/>
      <c r="CT400" s="15"/>
      <c r="CV400" s="15"/>
      <c r="CW400" s="15"/>
      <c r="CY400" s="15"/>
      <c r="CZ400" s="15"/>
      <c r="DB400" s="15"/>
      <c r="DC400" s="15"/>
      <c r="DE400" s="15"/>
      <c r="DF400" s="15"/>
    </row>
    <row r="401" spans="1:110" x14ac:dyDescent="0.3">
      <c r="A401" s="3">
        <v>401</v>
      </c>
      <c r="B401" s="35"/>
      <c r="D401" s="39"/>
      <c r="E401" s="35"/>
      <c r="F401" s="7"/>
      <c r="G401" s="17"/>
      <c r="H401" s="35"/>
      <c r="I401" s="17"/>
      <c r="J401" s="17"/>
      <c r="K401" s="7"/>
      <c r="L401" s="17"/>
      <c r="M401" s="25"/>
      <c r="N401" s="7"/>
      <c r="O401" s="17"/>
      <c r="P401" s="25"/>
      <c r="Q401" s="7"/>
      <c r="R401" s="17"/>
      <c r="S401" s="25"/>
      <c r="T401" s="7"/>
      <c r="U401" s="17"/>
      <c r="V401" s="25"/>
      <c r="W401" s="7"/>
      <c r="X401" s="17"/>
      <c r="Y401" s="25"/>
      <c r="Z401" s="7"/>
      <c r="AA401" s="17"/>
      <c r="AB401" s="25"/>
      <c r="AC401" s="7"/>
      <c r="AD401" s="17"/>
      <c r="AE401" s="25"/>
      <c r="AF401" s="7"/>
      <c r="AG401" s="17"/>
      <c r="AH401" s="25"/>
      <c r="AI401" s="7"/>
      <c r="AJ401" s="17"/>
      <c r="AK401" s="25"/>
      <c r="AL401" s="7"/>
      <c r="AM401" s="17"/>
      <c r="AN401" s="25"/>
      <c r="AO401" s="7"/>
      <c r="AP401" s="17"/>
      <c r="AQ401" s="25"/>
      <c r="AR401" s="7"/>
      <c r="AS401" s="17"/>
      <c r="AT401" s="25"/>
      <c r="AU401" s="7"/>
      <c r="AV401" s="17"/>
      <c r="AW401" s="25"/>
      <c r="AX401" s="7"/>
      <c r="AY401" s="17"/>
      <c r="AZ401" s="25"/>
      <c r="BA401" s="7"/>
      <c r="BB401" s="17"/>
      <c r="BC401" s="25"/>
      <c r="BD401" s="7"/>
      <c r="BE401" s="17"/>
      <c r="BF401" s="25"/>
      <c r="BG401" s="7"/>
      <c r="BH401" s="17"/>
      <c r="BI401" s="25"/>
      <c r="BJ401" s="25"/>
      <c r="BK401" s="25"/>
      <c r="BL401" s="25"/>
      <c r="BM401" s="25"/>
      <c r="BN401" s="25"/>
      <c r="BO401" s="25"/>
      <c r="BP401" s="25"/>
      <c r="BQ401" s="25"/>
      <c r="BR401" s="25"/>
      <c r="BS401" s="25"/>
      <c r="BT401" s="25"/>
      <c r="BU401" s="25"/>
      <c r="BV401" s="15"/>
      <c r="BW401" s="15"/>
      <c r="BX401" s="15"/>
      <c r="BY401" s="15"/>
      <c r="BZ401" s="15"/>
      <c r="CA401" s="15"/>
      <c r="CB401" s="15"/>
      <c r="CC401" s="15"/>
      <c r="CD401" s="15"/>
      <c r="CE401" s="15"/>
      <c r="CF401" s="15"/>
      <c r="CG401" s="15"/>
      <c r="CH401" s="15"/>
      <c r="CI401" s="15"/>
      <c r="CJ401" s="15"/>
      <c r="CK401" s="15"/>
      <c r="CL401" s="15"/>
      <c r="CM401" s="15"/>
      <c r="CN401" s="15"/>
      <c r="CP401" s="15"/>
      <c r="CQ401" s="15"/>
      <c r="CS401" s="15"/>
      <c r="CT401" s="15"/>
      <c r="CV401" s="15"/>
      <c r="CW401" s="15"/>
      <c r="CY401" s="15"/>
      <c r="CZ401" s="15"/>
      <c r="DB401" s="15"/>
      <c r="DC401" s="15"/>
      <c r="DE401" s="15"/>
      <c r="DF401" s="15"/>
    </row>
    <row r="402" spans="1:110" x14ac:dyDescent="0.3">
      <c r="A402" s="3">
        <v>402</v>
      </c>
      <c r="B402" s="35"/>
      <c r="D402" s="39"/>
      <c r="E402" s="35"/>
      <c r="F402" s="7"/>
      <c r="G402" s="17"/>
      <c r="H402" s="35"/>
      <c r="I402" s="17"/>
      <c r="J402" s="17"/>
      <c r="K402" s="7"/>
      <c r="L402" s="17"/>
      <c r="M402" s="25"/>
      <c r="N402" s="7"/>
      <c r="O402" s="17"/>
      <c r="P402" s="25"/>
      <c r="Q402" s="7"/>
      <c r="R402" s="17"/>
      <c r="S402" s="25"/>
      <c r="T402" s="7"/>
      <c r="U402" s="17"/>
      <c r="V402" s="25"/>
      <c r="W402" s="7"/>
      <c r="X402" s="17"/>
      <c r="Y402" s="25"/>
      <c r="Z402" s="7"/>
      <c r="AA402" s="17"/>
      <c r="AB402" s="25"/>
      <c r="AC402" s="7"/>
      <c r="AD402" s="17"/>
      <c r="AE402" s="25"/>
      <c r="AF402" s="7"/>
      <c r="AG402" s="17"/>
      <c r="AH402" s="25"/>
      <c r="AI402" s="7"/>
      <c r="AJ402" s="17"/>
      <c r="AK402" s="25"/>
      <c r="AL402" s="7"/>
      <c r="AM402" s="17"/>
      <c r="AN402" s="25"/>
      <c r="AO402" s="7"/>
      <c r="AP402" s="17"/>
      <c r="AQ402" s="25"/>
      <c r="AR402" s="7"/>
      <c r="AS402" s="17"/>
      <c r="AT402" s="25"/>
      <c r="AU402" s="7"/>
      <c r="AV402" s="17"/>
      <c r="AW402" s="25"/>
      <c r="AX402" s="7"/>
      <c r="AY402" s="17"/>
      <c r="AZ402" s="25"/>
      <c r="BA402" s="7"/>
      <c r="BB402" s="17"/>
      <c r="BC402" s="25"/>
      <c r="BD402" s="7"/>
      <c r="BE402" s="17"/>
      <c r="BF402" s="25"/>
      <c r="BG402" s="7"/>
      <c r="BH402" s="17"/>
      <c r="BI402" s="25"/>
      <c r="BJ402" s="25"/>
      <c r="BK402" s="25"/>
      <c r="BL402" s="25"/>
      <c r="BM402" s="25"/>
      <c r="BN402" s="25"/>
      <c r="BO402" s="25"/>
      <c r="BP402" s="25"/>
      <c r="BQ402" s="25"/>
      <c r="BR402" s="25"/>
      <c r="BS402" s="25"/>
      <c r="BT402" s="25"/>
      <c r="BU402" s="25"/>
      <c r="BV402" s="15"/>
      <c r="BW402" s="15"/>
      <c r="BX402" s="15"/>
      <c r="BY402" s="15"/>
      <c r="BZ402" s="15"/>
      <c r="CA402" s="15"/>
      <c r="CB402" s="15"/>
      <c r="CC402" s="15"/>
      <c r="CD402" s="15"/>
      <c r="CE402" s="15"/>
      <c r="CF402" s="15"/>
      <c r="CG402" s="15"/>
      <c r="CH402" s="15"/>
      <c r="CI402" s="15"/>
      <c r="CJ402" s="15"/>
      <c r="CK402" s="15"/>
      <c r="CL402" s="15"/>
      <c r="CM402" s="15"/>
      <c r="CN402" s="15"/>
      <c r="CP402" s="15"/>
      <c r="CQ402" s="15"/>
      <c r="CS402" s="15"/>
      <c r="CT402" s="15"/>
      <c r="CV402" s="15"/>
      <c r="CW402" s="15"/>
      <c r="CY402" s="15"/>
      <c r="CZ402" s="15"/>
      <c r="DB402" s="15"/>
      <c r="DC402" s="15"/>
      <c r="DE402" s="15"/>
      <c r="DF402" s="15"/>
    </row>
    <row r="403" spans="1:110" x14ac:dyDescent="0.3">
      <c r="A403" s="3">
        <v>403</v>
      </c>
      <c r="B403" s="35"/>
      <c r="D403" s="39"/>
      <c r="E403" s="35"/>
      <c r="F403" s="7"/>
      <c r="G403" s="17"/>
      <c r="H403" s="35"/>
      <c r="I403" s="17"/>
      <c r="J403" s="17"/>
      <c r="K403" s="7"/>
      <c r="L403" s="17"/>
      <c r="M403" s="25"/>
      <c r="N403" s="7"/>
      <c r="O403" s="17"/>
      <c r="P403" s="25"/>
      <c r="Q403" s="7"/>
      <c r="R403" s="17"/>
      <c r="S403" s="25"/>
      <c r="T403" s="7"/>
      <c r="U403" s="17"/>
      <c r="V403" s="25"/>
      <c r="W403" s="7"/>
      <c r="X403" s="17"/>
      <c r="Y403" s="25"/>
      <c r="Z403" s="7"/>
      <c r="AA403" s="17"/>
      <c r="AB403" s="25"/>
      <c r="AC403" s="7"/>
      <c r="AD403" s="17"/>
      <c r="AE403" s="25"/>
      <c r="AF403" s="7"/>
      <c r="AG403" s="17"/>
      <c r="AH403" s="25"/>
      <c r="AI403" s="7"/>
      <c r="AJ403" s="17"/>
      <c r="AK403" s="25"/>
      <c r="AL403" s="7"/>
      <c r="AM403" s="17"/>
      <c r="AN403" s="25"/>
      <c r="AO403" s="7"/>
      <c r="AP403" s="17"/>
      <c r="AQ403" s="25"/>
      <c r="AR403" s="7"/>
      <c r="AS403" s="17"/>
      <c r="AT403" s="25"/>
      <c r="AU403" s="7"/>
      <c r="AV403" s="17"/>
      <c r="AW403" s="25"/>
      <c r="AX403" s="7"/>
      <c r="AY403" s="17"/>
      <c r="AZ403" s="25"/>
      <c r="BA403" s="7"/>
      <c r="BB403" s="17"/>
      <c r="BC403" s="25"/>
      <c r="BD403" s="7"/>
      <c r="BE403" s="17"/>
      <c r="BF403" s="25"/>
      <c r="BG403" s="7"/>
      <c r="BH403" s="17"/>
      <c r="BI403" s="25"/>
      <c r="BJ403" s="25"/>
      <c r="BK403" s="25"/>
      <c r="BL403" s="25"/>
      <c r="BM403" s="25"/>
      <c r="BN403" s="25"/>
      <c r="BO403" s="25"/>
      <c r="BP403" s="25"/>
      <c r="BQ403" s="25"/>
      <c r="BR403" s="25"/>
      <c r="BS403" s="25"/>
      <c r="BT403" s="25"/>
      <c r="BU403" s="25"/>
      <c r="BV403" s="15"/>
      <c r="BW403" s="15"/>
      <c r="BX403" s="15"/>
      <c r="BY403" s="15"/>
      <c r="BZ403" s="15"/>
      <c r="CA403" s="15"/>
      <c r="CB403" s="15"/>
      <c r="CC403" s="15"/>
      <c r="CD403" s="15"/>
      <c r="CE403" s="15"/>
      <c r="CF403" s="15"/>
      <c r="CG403" s="15"/>
      <c r="CH403" s="15"/>
      <c r="CI403" s="15"/>
      <c r="CJ403" s="15"/>
      <c r="CK403" s="15"/>
      <c r="CL403" s="15"/>
      <c r="CM403" s="15"/>
      <c r="CN403" s="15"/>
      <c r="CP403" s="15"/>
      <c r="CQ403" s="15"/>
      <c r="CS403" s="15"/>
      <c r="CT403" s="15"/>
      <c r="CV403" s="15"/>
      <c r="CW403" s="15"/>
      <c r="CY403" s="15"/>
      <c r="CZ403" s="15"/>
      <c r="DB403" s="15"/>
      <c r="DC403" s="15"/>
      <c r="DE403" s="15"/>
      <c r="DF403" s="15"/>
    </row>
    <row r="404" spans="1:110" x14ac:dyDescent="0.3">
      <c r="A404" s="3">
        <v>404</v>
      </c>
      <c r="B404" s="35"/>
      <c r="D404" s="39"/>
      <c r="E404" s="35"/>
      <c r="F404" s="7"/>
      <c r="G404" s="17"/>
      <c r="H404" s="35"/>
      <c r="I404" s="17"/>
      <c r="J404" s="17"/>
      <c r="K404" s="7"/>
      <c r="L404" s="17"/>
      <c r="M404" s="25"/>
      <c r="N404" s="7"/>
      <c r="O404" s="17"/>
      <c r="P404" s="25"/>
      <c r="Q404" s="7"/>
      <c r="R404" s="17"/>
      <c r="S404" s="25"/>
      <c r="T404" s="7"/>
      <c r="U404" s="17"/>
      <c r="V404" s="25"/>
      <c r="W404" s="7"/>
      <c r="X404" s="17"/>
      <c r="Y404" s="25"/>
      <c r="Z404" s="7"/>
      <c r="AA404" s="17"/>
      <c r="AB404" s="25"/>
      <c r="AC404" s="7"/>
      <c r="AD404" s="17"/>
      <c r="AE404" s="25"/>
      <c r="AF404" s="7"/>
      <c r="AG404" s="17"/>
      <c r="AH404" s="25"/>
      <c r="AI404" s="7"/>
      <c r="AJ404" s="17"/>
      <c r="AK404" s="25"/>
      <c r="AL404" s="7"/>
      <c r="AM404" s="17"/>
      <c r="AN404" s="25"/>
      <c r="AO404" s="7"/>
      <c r="AP404" s="17"/>
      <c r="AQ404" s="25"/>
      <c r="AR404" s="7"/>
      <c r="AS404" s="17"/>
      <c r="AT404" s="25"/>
      <c r="AU404" s="7"/>
      <c r="AV404" s="17"/>
      <c r="AW404" s="25"/>
      <c r="AX404" s="7"/>
      <c r="AY404" s="17"/>
      <c r="AZ404" s="25"/>
      <c r="BA404" s="7"/>
      <c r="BB404" s="17"/>
      <c r="BC404" s="25"/>
      <c r="BD404" s="7"/>
      <c r="BE404" s="17"/>
      <c r="BF404" s="25"/>
      <c r="BG404" s="7"/>
      <c r="BH404" s="17"/>
      <c r="BI404" s="25"/>
      <c r="BJ404" s="25"/>
      <c r="BK404" s="25"/>
      <c r="BL404" s="25"/>
      <c r="BM404" s="25"/>
      <c r="BN404" s="25"/>
      <c r="BO404" s="25"/>
      <c r="BP404" s="25"/>
      <c r="BQ404" s="25"/>
      <c r="BR404" s="25"/>
      <c r="BS404" s="25"/>
      <c r="BT404" s="25"/>
      <c r="BU404" s="25"/>
      <c r="BV404" s="15"/>
      <c r="BW404" s="15"/>
      <c r="BX404" s="15"/>
      <c r="BY404" s="15"/>
      <c r="BZ404" s="15"/>
      <c r="CA404" s="15"/>
      <c r="CB404" s="15"/>
      <c r="CC404" s="15"/>
      <c r="CD404" s="15"/>
      <c r="CE404" s="15"/>
      <c r="CF404" s="15"/>
      <c r="CG404" s="15"/>
      <c r="CH404" s="15"/>
      <c r="CI404" s="15"/>
      <c r="CJ404" s="15"/>
      <c r="CK404" s="15"/>
      <c r="CL404" s="15"/>
      <c r="CM404" s="15"/>
      <c r="CN404" s="15"/>
      <c r="CP404" s="15"/>
      <c r="CQ404" s="15"/>
      <c r="CS404" s="15"/>
      <c r="CT404" s="15"/>
      <c r="CV404" s="15"/>
      <c r="CW404" s="15"/>
      <c r="CY404" s="15"/>
      <c r="CZ404" s="15"/>
      <c r="DB404" s="15"/>
      <c r="DC404" s="15"/>
      <c r="DE404" s="15"/>
      <c r="DF404" s="15"/>
    </row>
    <row r="405" spans="1:110" x14ac:dyDescent="0.3">
      <c r="A405" s="3">
        <v>405</v>
      </c>
      <c r="B405" s="35"/>
      <c r="D405" s="39"/>
      <c r="E405" s="35"/>
      <c r="F405" s="7"/>
      <c r="G405" s="17"/>
      <c r="H405" s="35"/>
      <c r="I405" s="17"/>
      <c r="J405" s="17"/>
      <c r="K405" s="7"/>
      <c r="L405" s="17"/>
      <c r="M405" s="25"/>
      <c r="N405" s="7"/>
      <c r="O405" s="17"/>
      <c r="P405" s="25"/>
      <c r="Q405" s="7"/>
      <c r="R405" s="17"/>
      <c r="S405" s="25"/>
      <c r="T405" s="7"/>
      <c r="U405" s="17"/>
      <c r="V405" s="25"/>
      <c r="W405" s="7"/>
      <c r="X405" s="17"/>
      <c r="Y405" s="25"/>
      <c r="Z405" s="7"/>
      <c r="AA405" s="17"/>
      <c r="AB405" s="25"/>
      <c r="AC405" s="7"/>
      <c r="AD405" s="17"/>
      <c r="AE405" s="25"/>
      <c r="AF405" s="7"/>
      <c r="AG405" s="17"/>
      <c r="AH405" s="25"/>
      <c r="AI405" s="7"/>
      <c r="AJ405" s="17"/>
      <c r="AK405" s="25"/>
      <c r="AL405" s="7"/>
      <c r="AM405" s="17"/>
      <c r="AN405" s="25"/>
      <c r="AO405" s="7"/>
      <c r="AP405" s="17"/>
      <c r="AQ405" s="25"/>
      <c r="AR405" s="7"/>
      <c r="AS405" s="17"/>
      <c r="AT405" s="25"/>
      <c r="AU405" s="7"/>
      <c r="AV405" s="17"/>
      <c r="AW405" s="25"/>
      <c r="AX405" s="7"/>
      <c r="AY405" s="17"/>
      <c r="AZ405" s="25"/>
      <c r="BA405" s="7"/>
      <c r="BB405" s="17"/>
      <c r="BC405" s="25"/>
      <c r="BD405" s="7"/>
      <c r="BE405" s="17"/>
      <c r="BF405" s="25"/>
      <c r="BG405" s="7"/>
      <c r="BH405" s="17"/>
      <c r="BI405" s="25"/>
      <c r="BJ405" s="25"/>
      <c r="BK405" s="25"/>
      <c r="BL405" s="25"/>
      <c r="BM405" s="25"/>
      <c r="BN405" s="25"/>
      <c r="BO405" s="25"/>
      <c r="BP405" s="25"/>
      <c r="BQ405" s="25"/>
      <c r="BR405" s="25"/>
      <c r="BS405" s="25"/>
      <c r="BT405" s="25"/>
      <c r="BU405" s="25"/>
      <c r="BV405" s="15"/>
      <c r="BW405" s="15"/>
      <c r="BX405" s="15"/>
      <c r="BY405" s="15"/>
      <c r="BZ405" s="15"/>
      <c r="CA405" s="15"/>
      <c r="CB405" s="15"/>
      <c r="CC405" s="15"/>
      <c r="CD405" s="15"/>
      <c r="CE405" s="15"/>
      <c r="CF405" s="15"/>
      <c r="CG405" s="15"/>
      <c r="CH405" s="15"/>
      <c r="CI405" s="15"/>
      <c r="CJ405" s="15"/>
      <c r="CK405" s="15"/>
      <c r="CL405" s="15"/>
      <c r="CM405" s="15"/>
      <c r="CN405" s="15"/>
      <c r="CP405" s="15"/>
      <c r="CQ405" s="15"/>
      <c r="CS405" s="15"/>
      <c r="CT405" s="15"/>
      <c r="CV405" s="15"/>
      <c r="CW405" s="15"/>
      <c r="CY405" s="15"/>
      <c r="CZ405" s="15"/>
      <c r="DB405" s="15"/>
      <c r="DC405" s="15"/>
      <c r="DE405" s="15"/>
      <c r="DF405" s="15"/>
    </row>
    <row r="406" spans="1:110" x14ac:dyDescent="0.3">
      <c r="A406" s="3">
        <v>406</v>
      </c>
      <c r="B406" s="35"/>
      <c r="D406" s="39"/>
      <c r="E406" s="35"/>
      <c r="F406" s="7"/>
      <c r="G406" s="17"/>
      <c r="H406" s="35"/>
      <c r="I406" s="17"/>
      <c r="J406" s="17"/>
      <c r="K406" s="7"/>
      <c r="L406" s="17"/>
      <c r="M406" s="25"/>
      <c r="N406" s="7"/>
      <c r="O406" s="17"/>
      <c r="P406" s="25"/>
      <c r="Q406" s="7"/>
      <c r="R406" s="17"/>
      <c r="S406" s="25"/>
      <c r="T406" s="7"/>
      <c r="U406" s="17"/>
      <c r="V406" s="25"/>
      <c r="W406" s="7"/>
      <c r="X406" s="17"/>
      <c r="Y406" s="25"/>
      <c r="Z406" s="7"/>
      <c r="AA406" s="17"/>
      <c r="AB406" s="25"/>
      <c r="AC406" s="7"/>
      <c r="AD406" s="17"/>
      <c r="AE406" s="25"/>
      <c r="AF406" s="7"/>
      <c r="AG406" s="17"/>
      <c r="AH406" s="25"/>
      <c r="AI406" s="7"/>
      <c r="AJ406" s="17"/>
      <c r="AK406" s="25"/>
      <c r="AL406" s="7"/>
      <c r="AM406" s="17"/>
      <c r="AN406" s="25"/>
      <c r="AO406" s="7"/>
      <c r="AP406" s="17"/>
      <c r="AQ406" s="25"/>
      <c r="AR406" s="7"/>
      <c r="AS406" s="17"/>
      <c r="AT406" s="25"/>
      <c r="AU406" s="7"/>
      <c r="AV406" s="17"/>
      <c r="AW406" s="25"/>
      <c r="AX406" s="7"/>
      <c r="AY406" s="17"/>
      <c r="AZ406" s="25"/>
      <c r="BA406" s="7"/>
      <c r="BB406" s="17"/>
      <c r="BC406" s="25"/>
      <c r="BD406" s="7"/>
      <c r="BE406" s="17"/>
      <c r="BF406" s="25"/>
      <c r="BG406" s="7"/>
      <c r="BH406" s="17"/>
      <c r="BI406" s="25"/>
      <c r="BJ406" s="25"/>
      <c r="BK406" s="25"/>
      <c r="BL406" s="25"/>
      <c r="BM406" s="25"/>
      <c r="BN406" s="25"/>
      <c r="BO406" s="25"/>
      <c r="BP406" s="25"/>
      <c r="BQ406" s="25"/>
      <c r="BR406" s="25"/>
      <c r="BS406" s="25"/>
      <c r="BT406" s="25"/>
      <c r="BU406" s="25"/>
      <c r="BV406" s="15"/>
      <c r="BW406" s="15"/>
      <c r="BX406" s="15"/>
      <c r="BY406" s="15"/>
      <c r="BZ406" s="15"/>
      <c r="CA406" s="15"/>
      <c r="CB406" s="15"/>
      <c r="CC406" s="15"/>
      <c r="CD406" s="15"/>
      <c r="CE406" s="15"/>
      <c r="CF406" s="15"/>
      <c r="CG406" s="15"/>
      <c r="CH406" s="15"/>
      <c r="CI406" s="15"/>
      <c r="CJ406" s="15"/>
      <c r="CK406" s="15"/>
      <c r="CL406" s="15"/>
      <c r="CM406" s="15"/>
      <c r="CN406" s="15"/>
      <c r="CP406" s="15"/>
      <c r="CQ406" s="15"/>
      <c r="CS406" s="15"/>
      <c r="CT406" s="15"/>
      <c r="CV406" s="15"/>
      <c r="CW406" s="15"/>
      <c r="CY406" s="15"/>
      <c r="CZ406" s="15"/>
      <c r="DB406" s="15"/>
      <c r="DC406" s="15"/>
      <c r="DE406" s="15"/>
      <c r="DF406" s="15"/>
    </row>
    <row r="407" spans="1:110" x14ac:dyDescent="0.3">
      <c r="A407" s="3">
        <v>407</v>
      </c>
      <c r="B407" s="35"/>
      <c r="D407" s="39"/>
      <c r="E407" s="35"/>
      <c r="F407" s="7"/>
      <c r="G407" s="17"/>
      <c r="H407" s="35"/>
      <c r="I407" s="17"/>
      <c r="J407" s="17"/>
      <c r="K407" s="7"/>
      <c r="L407" s="17"/>
      <c r="M407" s="25"/>
      <c r="N407" s="7"/>
      <c r="O407" s="17"/>
      <c r="P407" s="25"/>
      <c r="Q407" s="7"/>
      <c r="R407" s="17"/>
      <c r="S407" s="25"/>
      <c r="T407" s="7"/>
      <c r="U407" s="17"/>
      <c r="V407" s="25"/>
      <c r="W407" s="7"/>
      <c r="X407" s="17"/>
      <c r="Y407" s="25"/>
      <c r="Z407" s="7"/>
      <c r="AA407" s="17"/>
      <c r="AB407" s="25"/>
      <c r="AC407" s="7"/>
      <c r="AD407" s="17"/>
      <c r="AE407" s="25"/>
      <c r="AF407" s="7"/>
      <c r="AG407" s="17"/>
      <c r="AH407" s="25"/>
      <c r="AI407" s="7"/>
      <c r="AJ407" s="17"/>
      <c r="AK407" s="25"/>
      <c r="AL407" s="7"/>
      <c r="AM407" s="17"/>
      <c r="AN407" s="25"/>
      <c r="AO407" s="7"/>
      <c r="AP407" s="17"/>
      <c r="AQ407" s="25"/>
      <c r="AR407" s="7"/>
      <c r="AS407" s="17"/>
      <c r="AT407" s="25"/>
      <c r="AU407" s="7"/>
      <c r="AV407" s="17"/>
      <c r="AW407" s="25"/>
      <c r="AX407" s="7"/>
      <c r="AY407" s="17"/>
      <c r="AZ407" s="25"/>
      <c r="BA407" s="7"/>
      <c r="BB407" s="17"/>
      <c r="BC407" s="25"/>
      <c r="BD407" s="7"/>
      <c r="BE407" s="17"/>
      <c r="BF407" s="25"/>
      <c r="BG407" s="7"/>
      <c r="BH407" s="17"/>
      <c r="BI407" s="25"/>
      <c r="BJ407" s="25"/>
      <c r="BK407" s="25"/>
      <c r="BL407" s="25"/>
      <c r="BM407" s="25"/>
      <c r="BN407" s="25"/>
      <c r="BO407" s="25"/>
      <c r="BP407" s="25"/>
      <c r="BQ407" s="25"/>
      <c r="BR407" s="25"/>
      <c r="BS407" s="25"/>
      <c r="BT407" s="25"/>
      <c r="BU407" s="25"/>
      <c r="BV407" s="15"/>
      <c r="BW407" s="15"/>
      <c r="BX407" s="15"/>
      <c r="BY407" s="15"/>
      <c r="BZ407" s="15"/>
      <c r="CA407" s="15"/>
      <c r="CB407" s="15"/>
      <c r="CC407" s="15"/>
      <c r="CD407" s="15"/>
      <c r="CE407" s="15"/>
      <c r="CF407" s="15"/>
      <c r="CG407" s="15"/>
      <c r="CH407" s="15"/>
      <c r="CI407" s="15"/>
      <c r="CJ407" s="15"/>
      <c r="CK407" s="15"/>
      <c r="CL407" s="15"/>
      <c r="CM407" s="15"/>
      <c r="CN407" s="15"/>
      <c r="CP407" s="15"/>
      <c r="CQ407" s="15"/>
      <c r="CS407" s="15"/>
      <c r="CT407" s="15"/>
      <c r="CV407" s="15"/>
      <c r="CW407" s="15"/>
      <c r="CY407" s="15"/>
      <c r="CZ407" s="15"/>
      <c r="DB407" s="15"/>
      <c r="DC407" s="15"/>
      <c r="DE407" s="15"/>
      <c r="DF407" s="15"/>
    </row>
    <row r="408" spans="1:110" x14ac:dyDescent="0.3">
      <c r="A408" s="3">
        <v>408</v>
      </c>
      <c r="B408" s="35"/>
      <c r="D408" s="39"/>
      <c r="E408" s="35"/>
      <c r="F408" s="7"/>
      <c r="G408" s="17"/>
      <c r="H408" s="35"/>
      <c r="I408" s="17"/>
      <c r="J408" s="17"/>
      <c r="K408" s="7"/>
      <c r="L408" s="17"/>
      <c r="M408" s="25"/>
      <c r="N408" s="7"/>
      <c r="O408" s="17"/>
      <c r="P408" s="25"/>
      <c r="Q408" s="7"/>
      <c r="R408" s="17"/>
      <c r="S408" s="25"/>
      <c r="T408" s="7"/>
      <c r="U408" s="17"/>
      <c r="V408" s="25"/>
      <c r="W408" s="7"/>
      <c r="X408" s="17"/>
      <c r="Y408" s="25"/>
      <c r="Z408" s="7"/>
      <c r="AA408" s="17"/>
      <c r="AB408" s="25"/>
      <c r="AC408" s="7"/>
      <c r="AD408" s="17"/>
      <c r="AE408" s="25"/>
      <c r="AF408" s="7"/>
      <c r="AG408" s="17"/>
      <c r="AH408" s="25"/>
      <c r="AI408" s="7"/>
      <c r="AJ408" s="17"/>
      <c r="AK408" s="25"/>
      <c r="AL408" s="7"/>
      <c r="AM408" s="17"/>
      <c r="AN408" s="25"/>
      <c r="AO408" s="7"/>
      <c r="AP408" s="17"/>
      <c r="AQ408" s="25"/>
      <c r="AR408" s="7"/>
      <c r="AS408" s="17"/>
      <c r="AT408" s="25"/>
      <c r="AU408" s="7"/>
      <c r="AV408" s="17"/>
      <c r="AW408" s="25"/>
      <c r="AX408" s="7"/>
      <c r="AY408" s="17"/>
      <c r="AZ408" s="25"/>
      <c r="BA408" s="7"/>
      <c r="BB408" s="17"/>
      <c r="BC408" s="25"/>
      <c r="BD408" s="7"/>
      <c r="BE408" s="17"/>
      <c r="BF408" s="25"/>
      <c r="BG408" s="7"/>
      <c r="BH408" s="17"/>
      <c r="BI408" s="25"/>
      <c r="BJ408" s="25"/>
      <c r="BK408" s="25"/>
      <c r="BL408" s="25"/>
      <c r="BM408" s="25"/>
      <c r="BN408" s="25"/>
      <c r="BO408" s="25"/>
      <c r="BP408" s="25"/>
      <c r="BQ408" s="25"/>
      <c r="BR408" s="25"/>
      <c r="BS408" s="25"/>
      <c r="BT408" s="25"/>
      <c r="BU408" s="25"/>
      <c r="BV408" s="15"/>
      <c r="BW408" s="15"/>
      <c r="BX408" s="15"/>
      <c r="BY408" s="15"/>
      <c r="BZ408" s="15"/>
      <c r="CA408" s="15"/>
      <c r="CB408" s="15"/>
      <c r="CC408" s="15"/>
      <c r="CD408" s="15"/>
      <c r="CE408" s="15"/>
      <c r="CF408" s="15"/>
      <c r="CG408" s="15"/>
      <c r="CH408" s="15"/>
      <c r="CI408" s="15"/>
      <c r="CJ408" s="15"/>
      <c r="CK408" s="15"/>
      <c r="CL408" s="15"/>
      <c r="CM408" s="15"/>
      <c r="CN408" s="15"/>
      <c r="CP408" s="15"/>
      <c r="CQ408" s="15"/>
      <c r="CS408" s="15"/>
      <c r="CT408" s="15"/>
      <c r="CV408" s="15"/>
      <c r="CW408" s="15"/>
      <c r="CY408" s="15"/>
      <c r="CZ408" s="15"/>
      <c r="DB408" s="15"/>
      <c r="DC408" s="15"/>
      <c r="DE408" s="15"/>
      <c r="DF408" s="15"/>
    </row>
    <row r="409" spans="1:110" x14ac:dyDescent="0.3">
      <c r="A409" s="3">
        <v>409</v>
      </c>
      <c r="B409" s="35"/>
      <c r="D409" s="39"/>
      <c r="E409" s="35"/>
      <c r="F409" s="7"/>
      <c r="G409" s="17"/>
      <c r="H409" s="35"/>
      <c r="I409" s="17"/>
      <c r="J409" s="17"/>
      <c r="K409" s="7"/>
      <c r="L409" s="17"/>
      <c r="M409" s="25"/>
      <c r="N409" s="7"/>
      <c r="O409" s="17"/>
      <c r="P409" s="25"/>
      <c r="Q409" s="7"/>
      <c r="R409" s="17"/>
      <c r="S409" s="25"/>
      <c r="T409" s="7"/>
      <c r="U409" s="17"/>
      <c r="V409" s="25"/>
      <c r="W409" s="7"/>
      <c r="X409" s="17"/>
      <c r="Y409" s="25"/>
      <c r="Z409" s="7"/>
      <c r="AA409" s="17"/>
      <c r="AB409" s="25"/>
      <c r="AC409" s="7"/>
      <c r="AD409" s="17"/>
      <c r="AE409" s="25"/>
      <c r="AF409" s="7"/>
      <c r="AG409" s="17"/>
      <c r="AH409" s="25"/>
      <c r="AI409" s="7"/>
      <c r="AJ409" s="17"/>
      <c r="AK409" s="25"/>
      <c r="AL409" s="7"/>
      <c r="AM409" s="17"/>
      <c r="AN409" s="25"/>
      <c r="AO409" s="7"/>
      <c r="AP409" s="17"/>
      <c r="AQ409" s="25"/>
      <c r="AR409" s="7"/>
      <c r="AS409" s="17"/>
      <c r="AT409" s="25"/>
      <c r="AU409" s="7"/>
      <c r="AV409" s="17"/>
      <c r="AW409" s="25"/>
      <c r="AX409" s="7"/>
      <c r="AY409" s="17"/>
      <c r="AZ409" s="25"/>
      <c r="BA409" s="7"/>
      <c r="BB409" s="17"/>
      <c r="BC409" s="25"/>
      <c r="BD409" s="7"/>
      <c r="BE409" s="17"/>
      <c r="BF409" s="25"/>
      <c r="BG409" s="7"/>
      <c r="BH409" s="17"/>
      <c r="BI409" s="25"/>
      <c r="BJ409" s="25"/>
      <c r="BK409" s="25"/>
      <c r="BL409" s="25"/>
      <c r="BM409" s="25"/>
      <c r="BN409" s="25"/>
      <c r="BO409" s="25"/>
      <c r="BP409" s="25"/>
      <c r="BQ409" s="25"/>
      <c r="BR409" s="25"/>
      <c r="BS409" s="25"/>
      <c r="BT409" s="25"/>
      <c r="BU409" s="25"/>
      <c r="BV409" s="15"/>
      <c r="BW409" s="15"/>
      <c r="BX409" s="15"/>
      <c r="BY409" s="15"/>
      <c r="BZ409" s="15"/>
      <c r="CA409" s="15"/>
      <c r="CB409" s="15"/>
      <c r="CC409" s="15"/>
      <c r="CD409" s="15"/>
      <c r="CE409" s="15"/>
      <c r="CF409" s="15"/>
      <c r="CG409" s="15"/>
      <c r="CH409" s="15"/>
      <c r="CI409" s="15"/>
      <c r="CJ409" s="15"/>
      <c r="CK409" s="15"/>
      <c r="CL409" s="15"/>
      <c r="CM409" s="15"/>
      <c r="CN409" s="15"/>
      <c r="CP409" s="15"/>
      <c r="CQ409" s="15"/>
      <c r="CS409" s="15"/>
      <c r="CT409" s="15"/>
      <c r="CV409" s="15"/>
      <c r="CW409" s="15"/>
      <c r="CY409" s="15"/>
      <c r="CZ409" s="15"/>
      <c r="DB409" s="15"/>
      <c r="DC409" s="15"/>
      <c r="DE409" s="15"/>
      <c r="DF409" s="15"/>
    </row>
    <row r="410" spans="1:110" x14ac:dyDescent="0.3">
      <c r="A410" s="3">
        <v>410</v>
      </c>
      <c r="B410" s="3" t="s">
        <v>181</v>
      </c>
      <c r="D410" s="3"/>
      <c r="E410" s="3"/>
      <c r="F410" s="29"/>
      <c r="G410" s="3"/>
      <c r="H410" s="3"/>
      <c r="I410" s="3"/>
      <c r="J410" s="3"/>
      <c r="K410" s="29"/>
      <c r="L410" s="3"/>
      <c r="M410" s="29"/>
      <c r="N410" s="29"/>
      <c r="O410" s="3"/>
      <c r="P410" s="29"/>
      <c r="Q410" s="29"/>
      <c r="R410" s="3"/>
      <c r="S410" s="29"/>
      <c r="T410" s="29"/>
      <c r="U410" s="3"/>
      <c r="V410" s="29"/>
      <c r="W410" s="29"/>
      <c r="X410" s="3"/>
      <c r="Y410" s="29"/>
      <c r="Z410" s="29"/>
      <c r="AA410" s="3"/>
      <c r="AB410" s="29"/>
      <c r="AC410" s="29"/>
      <c r="AD410" s="3"/>
      <c r="AE410" s="29"/>
      <c r="AF410" s="29"/>
      <c r="AG410" s="3"/>
      <c r="AH410" s="29"/>
      <c r="AI410" s="29"/>
      <c r="AJ410" s="3"/>
      <c r="AK410" s="29"/>
      <c r="AL410" s="29"/>
      <c r="AM410" s="3"/>
      <c r="AN410" s="29"/>
      <c r="AO410" s="29"/>
      <c r="AP410" s="3"/>
      <c r="AQ410" s="29"/>
      <c r="AR410" s="29"/>
      <c r="AS410" s="3"/>
      <c r="AT410" s="29"/>
      <c r="AU410" s="29"/>
      <c r="AV410" s="3"/>
      <c r="AW410" s="29"/>
      <c r="AX410" s="29"/>
      <c r="AY410" s="3"/>
      <c r="AZ410" s="29"/>
      <c r="BA410" s="29"/>
      <c r="BB410" s="3"/>
      <c r="BC410" s="29"/>
      <c r="BD410" s="29"/>
      <c r="BE410" s="3"/>
      <c r="BF410" s="29"/>
      <c r="BG410" s="29"/>
      <c r="BH410" s="3"/>
      <c r="BI410" s="29"/>
      <c r="BJ410" s="29"/>
      <c r="BK410" s="29"/>
      <c r="BL410" s="29"/>
      <c r="BM410" s="29"/>
      <c r="BN410" s="29"/>
      <c r="BO410" s="29"/>
      <c r="BP410" s="29"/>
      <c r="BQ410" s="29"/>
      <c r="BR410" s="29"/>
      <c r="BS410" s="29"/>
      <c r="BT410" s="29"/>
      <c r="BU410" s="29"/>
      <c r="BV410" s="15"/>
      <c r="BW410" s="15"/>
      <c r="BX410" s="15"/>
      <c r="BY410" s="15"/>
      <c r="BZ410" s="15"/>
      <c r="CA410" s="15"/>
      <c r="CB410" s="15"/>
      <c r="CC410" s="15"/>
      <c r="CD410" s="15"/>
      <c r="CE410" s="15"/>
      <c r="CF410" s="15"/>
      <c r="CG410" s="15"/>
      <c r="CH410" s="15"/>
      <c r="CI410" s="15"/>
      <c r="CJ410" s="15"/>
      <c r="CK410" s="15"/>
      <c r="CL410" s="15"/>
      <c r="CM410" s="15"/>
      <c r="CN410" s="15"/>
      <c r="CP410" s="15"/>
      <c r="CQ410" s="15"/>
      <c r="CS410" s="15"/>
      <c r="CT410" s="15"/>
      <c r="CV410" s="15"/>
      <c r="CW410" s="15"/>
      <c r="CY410" s="15"/>
      <c r="CZ410" s="15"/>
      <c r="DB410" s="15"/>
      <c r="DC410" s="15"/>
      <c r="DE410" s="15"/>
      <c r="DF410" s="15"/>
    </row>
    <row r="411" spans="1:110" x14ac:dyDescent="0.3">
      <c r="A411" s="3">
        <v>411</v>
      </c>
      <c r="B411" s="3" t="s">
        <v>182</v>
      </c>
      <c r="C411" s="3" t="s">
        <v>217</v>
      </c>
      <c r="D411" s="39">
        <v>41852</v>
      </c>
      <c r="E411" s="3"/>
      <c r="F411" s="7"/>
      <c r="G411" s="17">
        <v>0.46793196841555407</v>
      </c>
      <c r="H411" s="3"/>
      <c r="I411" s="17">
        <f t="shared" ref="I411:I412" si="2013">LARGE(BV411:CL411,1)</f>
        <v>0.55400824738721866</v>
      </c>
      <c r="J411" s="17">
        <f t="shared" ref="J411:J412" si="2014">SMALL(BV411:CL411,1)</f>
        <v>0.38117974475330391</v>
      </c>
      <c r="K411" s="7"/>
      <c r="L411" s="17">
        <v>0.38546493488275391</v>
      </c>
      <c r="M411" s="25">
        <f t="shared" ref="M411:M412" si="2015">L411/$G411</f>
        <v>0.8237627708744959</v>
      </c>
      <c r="N411" s="7"/>
      <c r="O411" s="17">
        <v>0.39261125191108825</v>
      </c>
      <c r="P411" s="25">
        <f t="shared" ref="P411:P412" si="2016">O411/$G411</f>
        <v>0.83903489911256479</v>
      </c>
      <c r="Q411" s="7"/>
      <c r="R411" s="17">
        <v>0.41991905386384176</v>
      </c>
      <c r="S411" s="25">
        <f t="shared" ref="S411:S412" si="2017">R411/$G411</f>
        <v>0.89739338666198221</v>
      </c>
      <c r="T411" s="7"/>
      <c r="U411" s="17">
        <v>0.50552303720236536</v>
      </c>
      <c r="V411" s="25">
        <f t="shared" ref="V411:V412" si="2018">U411/$G411</f>
        <v>1.0803344745051229</v>
      </c>
      <c r="W411" s="7"/>
      <c r="X411" s="17">
        <v>0.40505921204000506</v>
      </c>
      <c r="Y411" s="25">
        <f t="shared" ref="Y411:Y412" si="2019">X411/$G411</f>
        <v>0.86563697156994857</v>
      </c>
      <c r="Z411" s="7"/>
      <c r="AA411" s="17">
        <v>0.38495521096230434</v>
      </c>
      <c r="AB411" s="25">
        <f t="shared" ref="AB411:AB412" si="2020">AA411/$G411</f>
        <v>0.82267345884869969</v>
      </c>
      <c r="AC411" s="7"/>
      <c r="AD411" s="17">
        <v>0.55400824738721866</v>
      </c>
      <c r="AE411" s="25">
        <f t="shared" ref="AE411:AE412" si="2021">AD411/$G411</f>
        <v>1.1839504132686725</v>
      </c>
      <c r="AF411" s="7"/>
      <c r="AG411" s="17">
        <v>0.38117974475330391</v>
      </c>
      <c r="AH411" s="25">
        <f t="shared" ref="AH411:AH412" si="2022">AG411/$G411</f>
        <v>0.81460505048202103</v>
      </c>
      <c r="AI411" s="7"/>
      <c r="AJ411" s="17">
        <v>0.48770930860613826</v>
      </c>
      <c r="AK411" s="25">
        <f t="shared" ref="AK411:AK412" si="2023">AJ411/$G411</f>
        <v>1.0422654178930144</v>
      </c>
      <c r="AL411" s="7"/>
      <c r="AM411" s="17">
        <v>0.45620073492395863</v>
      </c>
      <c r="AN411" s="25">
        <f t="shared" ref="AN411:AN412" si="2024">AM411/$G411</f>
        <v>0.9749296173729739</v>
      </c>
      <c r="AO411" s="7"/>
      <c r="AP411" s="17">
        <v>0.50465224771962247</v>
      </c>
      <c r="AQ411" s="25">
        <f t="shared" ref="AQ411:AQ412" si="2025">AP411/$G411</f>
        <v>1.0784735426998191</v>
      </c>
      <c r="AR411" s="7"/>
      <c r="AS411" s="17">
        <v>0.52096889007763847</v>
      </c>
      <c r="AT411" s="25">
        <f t="shared" ref="AT411:AT412" si="2026">AS411/$G411</f>
        <v>1.1133432320122745</v>
      </c>
      <c r="AU411" s="7"/>
      <c r="AV411" s="17">
        <v>0.51512484421233151</v>
      </c>
      <c r="AW411" s="25">
        <f t="shared" ref="AW411:AW412" si="2027">AV411/$G411</f>
        <v>1.1008541390249</v>
      </c>
      <c r="AX411" s="7"/>
      <c r="AY411" s="17">
        <v>0.45311202855394511</v>
      </c>
      <c r="AZ411" s="25">
        <f t="shared" ref="AZ411:AZ412" si="2028">AY411/$G411</f>
        <v>0.96832885790686585</v>
      </c>
      <c r="BA411" s="7"/>
      <c r="BB411" s="17">
        <v>0.47784891013137232</v>
      </c>
      <c r="BC411" s="25">
        <f t="shared" ref="BC411:BC412" si="2029">BB411/$G411</f>
        <v>1.0211931271748704</v>
      </c>
      <c r="BD411" s="7"/>
      <c r="BE411" s="17">
        <v>0.48863592865144218</v>
      </c>
      <c r="BF411" s="25">
        <f t="shared" ref="BF411:BF412" si="2030">BE411/$G411</f>
        <v>1.0442456631163564</v>
      </c>
      <c r="BG411" s="7"/>
      <c r="BH411" s="17">
        <v>0.48836304745572845</v>
      </c>
      <c r="BI411" s="25">
        <f t="shared" ref="BI411:BI412" si="2031">BH411/$G411</f>
        <v>1.0436624988657117</v>
      </c>
      <c r="BK411" s="17">
        <f>((L411*K$328)+(U411*T$328)+(X411*W$328)+(AA411*Z$328)+(R411*Q$328))/BJ$328</f>
        <v>0.42566821353421808</v>
      </c>
      <c r="BL411" s="25">
        <f>BK411/$G411</f>
        <v>0.90967970189247038</v>
      </c>
      <c r="BN411" s="15">
        <f>((BH411*BG$328)+(AV411*AU$328)+(AS411*AR$328)+(AY411*AX$328))/BM$328</f>
        <v>0.49750043269499128</v>
      </c>
      <c r="BO411" s="25">
        <f>BN411/$G411</f>
        <v>1.0631896648984207</v>
      </c>
      <c r="BQ411" s="15">
        <f>((BB411*BA$328)+(AP411*AO$328)+(AM411*AL$328)+(BE411*BD$328))/BP$328</f>
        <v>0.48102643207506168</v>
      </c>
      <c r="BR411" s="25">
        <f>BQ411/$G411</f>
        <v>1.0279836910990421</v>
      </c>
      <c r="BT411" s="25">
        <f>((AJ411*AI$328)+(AG411*AF$328)+(AD411*AC$328)+(O411*N$328))/BS$328</f>
        <v>0.47297012972233254</v>
      </c>
      <c r="BU411" s="25">
        <f>BT411/$G411</f>
        <v>1.010766867080781</v>
      </c>
      <c r="BV411" s="15">
        <f t="shared" si="1848"/>
        <v>0.38546493488275391</v>
      </c>
      <c r="BW411" s="15">
        <f t="shared" si="1849"/>
        <v>0.39261125191108825</v>
      </c>
      <c r="BX411" s="15">
        <f t="shared" si="1850"/>
        <v>0.41991905386384176</v>
      </c>
      <c r="BY411" s="15">
        <f t="shared" si="1851"/>
        <v>0.50552303720236536</v>
      </c>
      <c r="BZ411" s="15">
        <f t="shared" si="1852"/>
        <v>0.40505921204000506</v>
      </c>
      <c r="CA411" s="15">
        <f t="shared" ref="CA411:CA412" si="2032">AA411</f>
        <v>0.38495521096230434</v>
      </c>
      <c r="CB411" s="15">
        <f t="shared" si="1853"/>
        <v>0.55400824738721866</v>
      </c>
      <c r="CC411" s="15">
        <f t="shared" si="1854"/>
        <v>0.38117974475330391</v>
      </c>
      <c r="CD411" s="15">
        <f t="shared" si="1855"/>
        <v>0.48770930860613826</v>
      </c>
      <c r="CE411" s="15">
        <f t="shared" si="1856"/>
        <v>0.45620073492395863</v>
      </c>
      <c r="CF411" s="15">
        <f t="shared" si="1857"/>
        <v>0.50465224771962247</v>
      </c>
      <c r="CG411" s="15">
        <f t="shared" si="1858"/>
        <v>0.52096889007763847</v>
      </c>
      <c r="CH411" s="15">
        <f t="shared" ref="CH411:CH412" si="2033">AV411</f>
        <v>0.51512484421233151</v>
      </c>
      <c r="CI411" s="15">
        <f t="shared" si="1859"/>
        <v>0.45311202855394511</v>
      </c>
      <c r="CJ411" s="15">
        <f t="shared" si="1860"/>
        <v>0.47784891013137232</v>
      </c>
      <c r="CK411" s="15">
        <f t="shared" si="1861"/>
        <v>0.48863592865144218</v>
      </c>
      <c r="CL411" s="15">
        <f t="shared" si="1862"/>
        <v>0.48836304745572845</v>
      </c>
      <c r="CM411" s="15"/>
      <c r="CN411" s="15"/>
      <c r="CP411" s="15"/>
      <c r="CQ411" s="15"/>
      <c r="CS411" s="15"/>
      <c r="CT411" s="15"/>
      <c r="CV411" s="15"/>
      <c r="CW411" s="15"/>
      <c r="CY411" s="15"/>
      <c r="CZ411" s="15"/>
      <c r="DB411" s="15"/>
      <c r="DC411" s="15"/>
      <c r="DE411" s="15"/>
      <c r="DF411" s="15"/>
    </row>
    <row r="412" spans="1:110" x14ac:dyDescent="0.3">
      <c r="A412" s="3">
        <v>412</v>
      </c>
      <c r="B412" s="3" t="s">
        <v>183</v>
      </c>
      <c r="C412" s="3" t="s">
        <v>217</v>
      </c>
      <c r="D412" s="39">
        <v>41852</v>
      </c>
      <c r="E412" s="3"/>
      <c r="F412" s="7"/>
      <c r="G412" s="17">
        <v>9.8066580407725645E-2</v>
      </c>
      <c r="H412" s="3"/>
      <c r="I412" s="17">
        <f t="shared" si="2013"/>
        <v>0.14734749417258747</v>
      </c>
      <c r="J412" s="17">
        <f t="shared" si="2014"/>
        <v>4.5632354955786748E-2</v>
      </c>
      <c r="K412" s="7"/>
      <c r="L412" s="17">
        <v>0.13101558974497554</v>
      </c>
      <c r="M412" s="25">
        <f t="shared" si="2015"/>
        <v>1.3359861147422469</v>
      </c>
      <c r="N412" s="7"/>
      <c r="O412" s="17">
        <v>0.11559677730374206</v>
      </c>
      <c r="P412" s="25">
        <f t="shared" si="2016"/>
        <v>1.1787581133463831</v>
      </c>
      <c r="Q412" s="7"/>
      <c r="R412" s="17">
        <v>0.10422066914634666</v>
      </c>
      <c r="S412" s="25">
        <f t="shared" si="2017"/>
        <v>1.0627541891746863</v>
      </c>
      <c r="T412" s="7"/>
      <c r="U412" s="17">
        <v>7.2027494908850923E-2</v>
      </c>
      <c r="V412" s="25">
        <f t="shared" si="2018"/>
        <v>0.73447544116850461</v>
      </c>
      <c r="W412" s="7"/>
      <c r="X412" s="17">
        <v>0.14734749417258747</v>
      </c>
      <c r="Y412" s="25">
        <f t="shared" si="2019"/>
        <v>1.5025250555282899</v>
      </c>
      <c r="Z412" s="7"/>
      <c r="AA412" s="17">
        <v>0.13856271990208543</v>
      </c>
      <c r="AB412" s="25">
        <f t="shared" si="2020"/>
        <v>1.4129453614676006</v>
      </c>
      <c r="AC412" s="7"/>
      <c r="AD412" s="17">
        <v>4.5632354955786748E-2</v>
      </c>
      <c r="AE412" s="25">
        <f t="shared" si="2021"/>
        <v>0.4653201403175658</v>
      </c>
      <c r="AF412" s="7"/>
      <c r="AG412" s="17">
        <v>0.1457873564637461</v>
      </c>
      <c r="AH412" s="25">
        <f t="shared" si="2022"/>
        <v>1.4866160914106987</v>
      </c>
      <c r="AI412" s="7"/>
      <c r="AJ412" s="17">
        <v>9.3355719462548586E-2</v>
      </c>
      <c r="AK412" s="25">
        <f t="shared" si="2023"/>
        <v>0.95196262655849739</v>
      </c>
      <c r="AL412" s="7"/>
      <c r="AM412" s="17">
        <v>0.13309361634321548</v>
      </c>
      <c r="AN412" s="25">
        <f t="shared" si="2024"/>
        <v>1.357176071500199</v>
      </c>
      <c r="AO412" s="7"/>
      <c r="AP412" s="17">
        <v>0.10502325290719396</v>
      </c>
      <c r="AQ412" s="25">
        <f t="shared" si="2025"/>
        <v>1.0709382591964047</v>
      </c>
      <c r="AR412" s="7"/>
      <c r="AS412" s="17">
        <v>6.9709369304267105E-2</v>
      </c>
      <c r="AT412" s="25">
        <f t="shared" si="2026"/>
        <v>0.71083715792312285</v>
      </c>
      <c r="AU412" s="7"/>
      <c r="AV412" s="17">
        <v>6.8719136435518746E-2</v>
      </c>
      <c r="AW412" s="25">
        <f t="shared" si="2027"/>
        <v>0.70073960109355538</v>
      </c>
      <c r="AX412" s="7"/>
      <c r="AY412" s="17">
        <v>8.4193924268669076E-2</v>
      </c>
      <c r="AZ412" s="25">
        <f t="shared" si="2028"/>
        <v>0.85853839216806538</v>
      </c>
      <c r="BA412" s="7"/>
      <c r="BB412" s="17">
        <v>0.1130555043952414</v>
      </c>
      <c r="BC412" s="25">
        <f t="shared" si="2029"/>
        <v>1.1528443627298637</v>
      </c>
      <c r="BD412" s="7"/>
      <c r="BE412" s="17">
        <v>7.3622038529686407E-2</v>
      </c>
      <c r="BF412" s="25">
        <f t="shared" si="2030"/>
        <v>0.75073524766125621</v>
      </c>
      <c r="BG412" s="7"/>
      <c r="BH412" s="17">
        <v>7.6113708624743023E-2</v>
      </c>
      <c r="BI412" s="25">
        <f t="shared" si="2031"/>
        <v>0.77614319076172067</v>
      </c>
      <c r="BJ412" s="25"/>
      <c r="BK412" s="17">
        <f>((L412*K$328)+(U412*T$328)+(X412*W$328)+(AA412*Z$328)+(R412*Q$328))/BJ$328</f>
        <v>0.11738667123463084</v>
      </c>
      <c r="BL412" s="25">
        <f>BK412/$G412</f>
        <v>1.1970099369895351</v>
      </c>
      <c r="BN412" s="15">
        <f>((BH412*BG$328)+(AV412*AU$328)+(AS412*AR$328)+(AY412*AX$328))/BM$328</f>
        <v>7.4036888911029164E-2</v>
      </c>
      <c r="BO412" s="25">
        <f>BN412/$G412</f>
        <v>0.7549655407908622</v>
      </c>
      <c r="BQ412" s="15">
        <f>((BB412*BA$328)+(AP412*AO$328)+(AM412*AL$328)+(BE412*BD$328))/BP$328</f>
        <v>0.10653269684805888</v>
      </c>
      <c r="BR412" s="25">
        <f>BQ412/$G412</f>
        <v>1.0863302911668191</v>
      </c>
      <c r="BT412" s="25">
        <f>((AJ412*AI$328)+(AG412*AF$328)+(AD412*AC$328)+(O412*N$328))/BS$328</f>
        <v>9.0725928416442503E-2</v>
      </c>
      <c r="BU412" s="25">
        <f>BT412/$G412</f>
        <v>0.92514624288148573</v>
      </c>
      <c r="BV412" s="15">
        <f t="shared" si="1848"/>
        <v>0.13101558974497554</v>
      </c>
      <c r="BW412" s="15">
        <f t="shared" si="1849"/>
        <v>0.11559677730374206</v>
      </c>
      <c r="BX412" s="15">
        <f t="shared" si="1850"/>
        <v>0.10422066914634666</v>
      </c>
      <c r="BY412" s="15">
        <f t="shared" si="1851"/>
        <v>7.2027494908850923E-2</v>
      </c>
      <c r="BZ412" s="15">
        <f t="shared" si="1852"/>
        <v>0.14734749417258747</v>
      </c>
      <c r="CA412" s="15">
        <f t="shared" si="2032"/>
        <v>0.13856271990208543</v>
      </c>
      <c r="CB412" s="15">
        <f t="shared" si="1853"/>
        <v>4.5632354955786748E-2</v>
      </c>
      <c r="CC412" s="15">
        <f t="shared" si="1854"/>
        <v>0.1457873564637461</v>
      </c>
      <c r="CD412" s="15">
        <f t="shared" si="1855"/>
        <v>9.3355719462548586E-2</v>
      </c>
      <c r="CE412" s="15">
        <f t="shared" si="1856"/>
        <v>0.13309361634321548</v>
      </c>
      <c r="CF412" s="15">
        <f t="shared" si="1857"/>
        <v>0.10502325290719396</v>
      </c>
      <c r="CG412" s="15">
        <f t="shared" si="1858"/>
        <v>6.9709369304267105E-2</v>
      </c>
      <c r="CH412" s="15">
        <f t="shared" si="2033"/>
        <v>6.8719136435518746E-2</v>
      </c>
      <c r="CI412" s="15">
        <f t="shared" si="1859"/>
        <v>8.4193924268669076E-2</v>
      </c>
      <c r="CJ412" s="15">
        <f t="shared" si="1860"/>
        <v>0.1130555043952414</v>
      </c>
      <c r="CK412" s="15">
        <f t="shared" si="1861"/>
        <v>7.3622038529686407E-2</v>
      </c>
      <c r="CL412" s="15">
        <f t="shared" si="1862"/>
        <v>7.6113708624743023E-2</v>
      </c>
      <c r="CM412" s="15"/>
      <c r="CN412" s="15"/>
      <c r="CP412" s="15"/>
      <c r="CQ412" s="15"/>
      <c r="CS412" s="15"/>
      <c r="CT412" s="15"/>
      <c r="CV412" s="15"/>
      <c r="CW412" s="15"/>
      <c r="CY412" s="15"/>
      <c r="CZ412" s="15"/>
      <c r="DB412" s="15"/>
      <c r="DC412" s="15"/>
      <c r="DE412" s="15"/>
      <c r="DF412" s="15"/>
    </row>
    <row r="413" spans="1:110" x14ac:dyDescent="0.3">
      <c r="A413" s="3">
        <v>413</v>
      </c>
      <c r="D413" s="39"/>
      <c r="E413" s="3"/>
      <c r="F413" s="7"/>
      <c r="G413" s="17"/>
      <c r="H413" s="3"/>
      <c r="I413" s="17"/>
      <c r="J413" s="17"/>
      <c r="K413" s="7"/>
      <c r="L413" s="17"/>
      <c r="M413" s="25"/>
      <c r="N413" s="7"/>
      <c r="O413" s="17"/>
      <c r="P413" s="25"/>
      <c r="Q413" s="7"/>
      <c r="R413" s="17"/>
      <c r="S413" s="25"/>
      <c r="T413" s="7"/>
      <c r="U413" s="17"/>
      <c r="V413" s="25"/>
      <c r="W413" s="7"/>
      <c r="X413" s="17"/>
      <c r="Y413" s="25"/>
      <c r="Z413" s="7"/>
      <c r="AA413" s="17"/>
      <c r="AB413" s="25"/>
      <c r="AC413" s="7"/>
      <c r="AD413" s="17"/>
      <c r="AE413" s="25"/>
      <c r="AF413" s="7"/>
      <c r="AG413" s="17"/>
      <c r="AH413" s="25"/>
      <c r="AI413" s="7"/>
      <c r="AJ413" s="17"/>
      <c r="AK413" s="25"/>
      <c r="AL413" s="7"/>
      <c r="AM413" s="17"/>
      <c r="AN413" s="25"/>
      <c r="AO413" s="7"/>
      <c r="AP413" s="17"/>
      <c r="AQ413" s="25"/>
      <c r="AR413" s="7"/>
      <c r="AS413" s="17"/>
      <c r="AT413" s="25"/>
      <c r="AU413" s="7"/>
      <c r="AV413" s="17"/>
      <c r="AW413" s="25"/>
      <c r="AX413" s="7"/>
      <c r="AY413" s="17"/>
      <c r="AZ413" s="25"/>
      <c r="BA413" s="7"/>
      <c r="BB413" s="17"/>
      <c r="BC413" s="25"/>
      <c r="BD413" s="7"/>
      <c r="BE413" s="17"/>
      <c r="BF413" s="25"/>
      <c r="BG413" s="7"/>
      <c r="BH413" s="17"/>
      <c r="BI413" s="25"/>
      <c r="BJ413" s="25"/>
      <c r="BK413" s="25"/>
      <c r="BL413" s="25"/>
      <c r="BM413" s="25"/>
      <c r="BN413" s="25"/>
      <c r="BO413" s="25"/>
      <c r="BP413" s="25"/>
      <c r="BQ413" s="25"/>
      <c r="BR413" s="25"/>
      <c r="BS413" s="25"/>
      <c r="BT413" s="25"/>
      <c r="BU413" s="25"/>
      <c r="BV413" s="15"/>
      <c r="BW413" s="15"/>
      <c r="BX413" s="15"/>
      <c r="BY413" s="15"/>
      <c r="BZ413" s="15"/>
      <c r="CA413" s="15"/>
      <c r="CB413" s="15"/>
      <c r="CC413" s="15"/>
      <c r="CD413" s="15"/>
      <c r="CE413" s="15"/>
      <c r="CF413" s="15"/>
      <c r="CG413" s="15"/>
      <c r="CH413" s="15"/>
      <c r="CI413" s="15"/>
      <c r="CJ413" s="15"/>
      <c r="CK413" s="15"/>
      <c r="CL413" s="15"/>
      <c r="CM413" s="15"/>
      <c r="CN413" s="15"/>
      <c r="CP413" s="15"/>
      <c r="CQ413" s="15"/>
      <c r="CS413" s="15"/>
      <c r="CT413" s="15"/>
      <c r="CV413" s="15"/>
      <c r="CW413" s="15"/>
      <c r="CY413" s="15"/>
      <c r="CZ413" s="15"/>
      <c r="DB413" s="15"/>
      <c r="DC413" s="15"/>
      <c r="DE413" s="15"/>
      <c r="DF413" s="15"/>
    </row>
    <row r="414" spans="1:110" x14ac:dyDescent="0.3">
      <c r="A414" s="3">
        <v>414</v>
      </c>
      <c r="D414" s="39"/>
      <c r="E414" s="3"/>
      <c r="F414" s="7"/>
      <c r="G414" s="17"/>
      <c r="H414" s="3"/>
      <c r="I414" s="17"/>
      <c r="J414" s="17"/>
      <c r="K414" s="7"/>
      <c r="L414" s="17"/>
      <c r="M414" s="25"/>
      <c r="N414" s="7"/>
      <c r="O414" s="17"/>
      <c r="P414" s="25"/>
      <c r="Q414" s="7"/>
      <c r="R414" s="17"/>
      <c r="S414" s="25"/>
      <c r="T414" s="7"/>
      <c r="U414" s="17"/>
      <c r="V414" s="25"/>
      <c r="W414" s="7"/>
      <c r="X414" s="17"/>
      <c r="Y414" s="25"/>
      <c r="Z414" s="7"/>
      <c r="AA414" s="17"/>
      <c r="AB414" s="25"/>
      <c r="AC414" s="7"/>
      <c r="AD414" s="17"/>
      <c r="AE414" s="25"/>
      <c r="AF414" s="7"/>
      <c r="AG414" s="17"/>
      <c r="AH414" s="25"/>
      <c r="AI414" s="7"/>
      <c r="AJ414" s="17"/>
      <c r="AK414" s="25"/>
      <c r="AL414" s="7"/>
      <c r="AM414" s="17"/>
      <c r="AN414" s="25"/>
      <c r="AO414" s="7"/>
      <c r="AP414" s="17"/>
      <c r="AQ414" s="25"/>
      <c r="AR414" s="7"/>
      <c r="AS414" s="17"/>
      <c r="AT414" s="25"/>
      <c r="AU414" s="7"/>
      <c r="AV414" s="17"/>
      <c r="AW414" s="25"/>
      <c r="AX414" s="7"/>
      <c r="AY414" s="17"/>
      <c r="AZ414" s="25"/>
      <c r="BA414" s="7"/>
      <c r="BB414" s="17"/>
      <c r="BC414" s="25"/>
      <c r="BD414" s="7"/>
      <c r="BE414" s="17"/>
      <c r="BF414" s="25"/>
      <c r="BG414" s="7"/>
      <c r="BH414" s="17"/>
      <c r="BI414" s="25"/>
      <c r="BJ414" s="25"/>
      <c r="BK414" s="25"/>
      <c r="BL414" s="25"/>
      <c r="BM414" s="25"/>
      <c r="BN414" s="25"/>
      <c r="BO414" s="25"/>
      <c r="BP414" s="25"/>
      <c r="BQ414" s="25"/>
      <c r="BR414" s="25"/>
      <c r="BS414" s="25"/>
      <c r="BT414" s="25"/>
      <c r="BU414" s="25"/>
      <c r="BV414" s="15"/>
      <c r="BW414" s="15"/>
      <c r="BX414" s="15"/>
      <c r="BY414" s="15"/>
      <c r="BZ414" s="15"/>
      <c r="CA414" s="15"/>
      <c r="CB414" s="15"/>
      <c r="CC414" s="15"/>
      <c r="CD414" s="15"/>
      <c r="CE414" s="15"/>
      <c r="CF414" s="15"/>
      <c r="CG414" s="15"/>
      <c r="CH414" s="15"/>
      <c r="CI414" s="15"/>
      <c r="CJ414" s="15"/>
      <c r="CK414" s="15"/>
      <c r="CL414" s="15"/>
      <c r="CM414" s="15"/>
      <c r="CN414" s="15"/>
      <c r="CP414" s="15"/>
      <c r="CQ414" s="15"/>
      <c r="CS414" s="15"/>
      <c r="CT414" s="15"/>
      <c r="CV414" s="15"/>
      <c r="CW414" s="15"/>
      <c r="CY414" s="15"/>
      <c r="CZ414" s="15"/>
      <c r="DB414" s="15"/>
      <c r="DC414" s="15"/>
      <c r="DE414" s="15"/>
      <c r="DF414" s="15"/>
    </row>
    <row r="415" spans="1:110" x14ac:dyDescent="0.3">
      <c r="A415" s="3">
        <v>415</v>
      </c>
      <c r="D415" s="39"/>
      <c r="E415" s="3"/>
      <c r="F415" s="7"/>
      <c r="G415" s="17"/>
      <c r="H415" s="3"/>
      <c r="I415" s="17"/>
      <c r="J415" s="17"/>
      <c r="K415" s="7"/>
      <c r="L415" s="17"/>
      <c r="M415" s="25"/>
      <c r="N415" s="7"/>
      <c r="O415" s="17"/>
      <c r="P415" s="25"/>
      <c r="Q415" s="7"/>
      <c r="R415" s="17"/>
      <c r="S415" s="25"/>
      <c r="T415" s="7"/>
      <c r="U415" s="17"/>
      <c r="V415" s="25"/>
      <c r="W415" s="7"/>
      <c r="X415" s="17"/>
      <c r="Y415" s="25"/>
      <c r="Z415" s="7"/>
      <c r="AA415" s="17"/>
      <c r="AB415" s="25"/>
      <c r="AC415" s="7"/>
      <c r="AD415" s="17"/>
      <c r="AE415" s="25"/>
      <c r="AF415" s="7"/>
      <c r="AG415" s="17"/>
      <c r="AH415" s="25"/>
      <c r="AI415" s="7"/>
      <c r="AJ415" s="17"/>
      <c r="AK415" s="25"/>
      <c r="AL415" s="7"/>
      <c r="AM415" s="17"/>
      <c r="AN415" s="25"/>
      <c r="AO415" s="7"/>
      <c r="AP415" s="17"/>
      <c r="AQ415" s="25"/>
      <c r="AR415" s="7"/>
      <c r="AS415" s="17"/>
      <c r="AT415" s="25"/>
      <c r="AU415" s="7"/>
      <c r="AV415" s="17"/>
      <c r="AW415" s="25"/>
      <c r="AX415" s="7"/>
      <c r="AY415" s="17"/>
      <c r="AZ415" s="25"/>
      <c r="BA415" s="7"/>
      <c r="BB415" s="17"/>
      <c r="BC415" s="25"/>
      <c r="BD415" s="7"/>
      <c r="BE415" s="17"/>
      <c r="BF415" s="25"/>
      <c r="BG415" s="7"/>
      <c r="BH415" s="17"/>
      <c r="BI415" s="25"/>
      <c r="BJ415" s="25"/>
      <c r="BK415" s="25"/>
      <c r="BL415" s="25"/>
      <c r="BM415" s="25"/>
      <c r="BN415" s="25"/>
      <c r="BO415" s="25"/>
      <c r="BP415" s="25"/>
      <c r="BQ415" s="25"/>
      <c r="BR415" s="25"/>
      <c r="BS415" s="25"/>
      <c r="BT415" s="25"/>
      <c r="BU415" s="25"/>
      <c r="BV415" s="15"/>
      <c r="BW415" s="15"/>
      <c r="BX415" s="15"/>
      <c r="BY415" s="15"/>
      <c r="BZ415" s="15"/>
      <c r="CA415" s="15"/>
      <c r="CB415" s="15"/>
      <c r="CC415" s="15"/>
      <c r="CD415" s="15"/>
      <c r="CE415" s="15"/>
      <c r="CF415" s="15"/>
      <c r="CG415" s="15"/>
      <c r="CH415" s="15"/>
      <c r="CI415" s="15"/>
      <c r="CJ415" s="15"/>
      <c r="CK415" s="15"/>
      <c r="CL415" s="15"/>
      <c r="CM415" s="15"/>
      <c r="CN415" s="15"/>
      <c r="CP415" s="15"/>
      <c r="CQ415" s="15"/>
      <c r="CS415" s="15"/>
      <c r="CT415" s="15"/>
      <c r="CV415" s="15"/>
      <c r="CW415" s="15"/>
      <c r="CY415" s="15"/>
      <c r="CZ415" s="15"/>
      <c r="DB415" s="15"/>
      <c r="DC415" s="15"/>
      <c r="DE415" s="15"/>
      <c r="DF415" s="15"/>
    </row>
    <row r="416" spans="1:110" x14ac:dyDescent="0.3">
      <c r="A416" s="3">
        <v>416</v>
      </c>
      <c r="D416" s="39"/>
      <c r="E416" s="3"/>
      <c r="F416" s="7"/>
      <c r="G416" s="17"/>
      <c r="H416" s="3"/>
      <c r="I416" s="17"/>
      <c r="J416" s="17"/>
      <c r="K416" s="7"/>
      <c r="L416" s="17"/>
      <c r="M416" s="25"/>
      <c r="N416" s="7"/>
      <c r="O416" s="17"/>
      <c r="P416" s="25"/>
      <c r="Q416" s="7"/>
      <c r="R416" s="17"/>
      <c r="S416" s="25"/>
      <c r="T416" s="7"/>
      <c r="U416" s="17"/>
      <c r="V416" s="25"/>
      <c r="W416" s="7"/>
      <c r="X416" s="17"/>
      <c r="Y416" s="25"/>
      <c r="Z416" s="7"/>
      <c r="AA416" s="17"/>
      <c r="AB416" s="25"/>
      <c r="AC416" s="7"/>
      <c r="AD416" s="17"/>
      <c r="AE416" s="25"/>
      <c r="AF416" s="7"/>
      <c r="AG416" s="17"/>
      <c r="AH416" s="25"/>
      <c r="AI416" s="7"/>
      <c r="AJ416" s="17"/>
      <c r="AK416" s="25"/>
      <c r="AL416" s="7"/>
      <c r="AM416" s="17"/>
      <c r="AN416" s="25"/>
      <c r="AO416" s="7"/>
      <c r="AP416" s="17"/>
      <c r="AQ416" s="25"/>
      <c r="AR416" s="7"/>
      <c r="AS416" s="17"/>
      <c r="AT416" s="25"/>
      <c r="AU416" s="7"/>
      <c r="AV416" s="17"/>
      <c r="AW416" s="25"/>
      <c r="AX416" s="7"/>
      <c r="AY416" s="17"/>
      <c r="AZ416" s="25"/>
      <c r="BA416" s="7"/>
      <c r="BB416" s="17"/>
      <c r="BC416" s="25"/>
      <c r="BD416" s="7"/>
      <c r="BE416" s="17"/>
      <c r="BF416" s="25"/>
      <c r="BG416" s="7"/>
      <c r="BH416" s="17"/>
      <c r="BI416" s="25"/>
      <c r="BJ416" s="25"/>
      <c r="BK416" s="25"/>
      <c r="BL416" s="25"/>
      <c r="BM416" s="25"/>
      <c r="BN416" s="25"/>
      <c r="BO416" s="25"/>
      <c r="BP416" s="25"/>
      <c r="BQ416" s="25"/>
      <c r="BR416" s="25"/>
      <c r="BS416" s="25"/>
      <c r="BT416" s="25"/>
      <c r="BU416" s="25"/>
      <c r="BV416" s="15"/>
      <c r="BW416" s="15"/>
      <c r="BX416" s="15"/>
      <c r="BY416" s="15"/>
      <c r="BZ416" s="15"/>
      <c r="CA416" s="15"/>
      <c r="CB416" s="15"/>
      <c r="CC416" s="15"/>
      <c r="CD416" s="15"/>
      <c r="CE416" s="15"/>
      <c r="CF416" s="15"/>
      <c r="CG416" s="15"/>
      <c r="CH416" s="15"/>
      <c r="CI416" s="15"/>
      <c r="CJ416" s="15"/>
      <c r="CK416" s="15"/>
      <c r="CL416" s="15"/>
      <c r="CM416" s="15"/>
      <c r="CN416" s="15"/>
      <c r="CP416" s="15"/>
      <c r="CQ416" s="15"/>
      <c r="CS416" s="15"/>
      <c r="CT416" s="15"/>
      <c r="CV416" s="15"/>
      <c r="CW416" s="15"/>
      <c r="CY416" s="15"/>
      <c r="CZ416" s="15"/>
      <c r="DB416" s="15"/>
      <c r="DC416" s="15"/>
      <c r="DE416" s="15"/>
      <c r="DF416" s="15"/>
    </row>
    <row r="417" spans="1:110" x14ac:dyDescent="0.3">
      <c r="A417" s="3">
        <v>417</v>
      </c>
      <c r="D417" s="39"/>
      <c r="E417" s="3"/>
      <c r="F417" s="7"/>
      <c r="G417" s="17"/>
      <c r="H417" s="3"/>
      <c r="I417" s="17"/>
      <c r="J417" s="17"/>
      <c r="K417" s="7"/>
      <c r="L417" s="17"/>
      <c r="M417" s="25"/>
      <c r="N417" s="7"/>
      <c r="O417" s="17"/>
      <c r="P417" s="25"/>
      <c r="Q417" s="7"/>
      <c r="R417" s="17"/>
      <c r="S417" s="25"/>
      <c r="T417" s="7"/>
      <c r="U417" s="17"/>
      <c r="V417" s="25"/>
      <c r="W417" s="7"/>
      <c r="X417" s="17"/>
      <c r="Y417" s="25"/>
      <c r="Z417" s="7"/>
      <c r="AA417" s="17"/>
      <c r="AB417" s="25"/>
      <c r="AC417" s="7"/>
      <c r="AD417" s="17"/>
      <c r="AE417" s="25"/>
      <c r="AF417" s="7"/>
      <c r="AG417" s="17"/>
      <c r="AH417" s="25"/>
      <c r="AI417" s="7"/>
      <c r="AJ417" s="17"/>
      <c r="AK417" s="25"/>
      <c r="AL417" s="7"/>
      <c r="AM417" s="17"/>
      <c r="AN417" s="25"/>
      <c r="AO417" s="7"/>
      <c r="AP417" s="17"/>
      <c r="AQ417" s="25"/>
      <c r="AR417" s="7"/>
      <c r="AS417" s="17"/>
      <c r="AT417" s="25"/>
      <c r="AU417" s="7"/>
      <c r="AV417" s="17"/>
      <c r="AW417" s="25"/>
      <c r="AX417" s="7"/>
      <c r="AY417" s="17"/>
      <c r="AZ417" s="25"/>
      <c r="BA417" s="7"/>
      <c r="BB417" s="17"/>
      <c r="BC417" s="25"/>
      <c r="BD417" s="7"/>
      <c r="BE417" s="17"/>
      <c r="BF417" s="25"/>
      <c r="BG417" s="7"/>
      <c r="BH417" s="17"/>
      <c r="BI417" s="25"/>
      <c r="BJ417" s="25"/>
      <c r="BK417" s="25"/>
      <c r="BL417" s="25"/>
      <c r="BM417" s="25"/>
      <c r="BN417" s="25"/>
      <c r="BO417" s="25"/>
      <c r="BP417" s="25"/>
      <c r="BQ417" s="25"/>
      <c r="BR417" s="25"/>
      <c r="BS417" s="25"/>
      <c r="BT417" s="25"/>
      <c r="BU417" s="25"/>
      <c r="BV417" s="15"/>
      <c r="BW417" s="15"/>
      <c r="BX417" s="15"/>
      <c r="BY417" s="15"/>
      <c r="BZ417" s="15"/>
      <c r="CA417" s="15"/>
      <c r="CB417" s="15"/>
      <c r="CC417" s="15"/>
      <c r="CD417" s="15"/>
      <c r="CE417" s="15"/>
      <c r="CF417" s="15"/>
      <c r="CG417" s="15"/>
      <c r="CH417" s="15"/>
      <c r="CI417" s="15"/>
      <c r="CJ417" s="15"/>
      <c r="CK417" s="15"/>
      <c r="CL417" s="15"/>
      <c r="CM417" s="15"/>
      <c r="CN417" s="15"/>
      <c r="CP417" s="15"/>
      <c r="CQ417" s="15"/>
      <c r="CS417" s="15"/>
      <c r="CT417" s="15"/>
      <c r="CV417" s="15"/>
      <c r="CW417" s="15"/>
      <c r="CY417" s="15"/>
      <c r="CZ417" s="15"/>
      <c r="DB417" s="15"/>
      <c r="DC417" s="15"/>
      <c r="DE417" s="15"/>
      <c r="DF417" s="15"/>
    </row>
    <row r="418" spans="1:110" x14ac:dyDescent="0.3">
      <c r="A418" s="3">
        <v>418</v>
      </c>
      <c r="D418" s="39"/>
      <c r="E418" s="3"/>
      <c r="F418" s="7"/>
      <c r="G418" s="17"/>
      <c r="H418" s="3"/>
      <c r="I418" s="17"/>
      <c r="J418" s="17"/>
      <c r="K418" s="7"/>
      <c r="L418" s="17"/>
      <c r="M418" s="25"/>
      <c r="N418" s="7"/>
      <c r="O418" s="17"/>
      <c r="P418" s="25"/>
      <c r="Q418" s="7"/>
      <c r="R418" s="17"/>
      <c r="S418" s="25"/>
      <c r="T418" s="7"/>
      <c r="U418" s="17"/>
      <c r="V418" s="25"/>
      <c r="W418" s="7"/>
      <c r="X418" s="17"/>
      <c r="Y418" s="25"/>
      <c r="Z418" s="7"/>
      <c r="AA418" s="17"/>
      <c r="AB418" s="25"/>
      <c r="AC418" s="7"/>
      <c r="AD418" s="17"/>
      <c r="AE418" s="25"/>
      <c r="AF418" s="7"/>
      <c r="AG418" s="17"/>
      <c r="AH418" s="25"/>
      <c r="AI418" s="7"/>
      <c r="AJ418" s="17"/>
      <c r="AK418" s="25"/>
      <c r="AL418" s="7"/>
      <c r="AM418" s="17"/>
      <c r="AN418" s="25"/>
      <c r="AO418" s="7"/>
      <c r="AP418" s="17"/>
      <c r="AQ418" s="25"/>
      <c r="AR418" s="7"/>
      <c r="AS418" s="17"/>
      <c r="AT418" s="25"/>
      <c r="AU418" s="7"/>
      <c r="AV418" s="17"/>
      <c r="AW418" s="25"/>
      <c r="AX418" s="7"/>
      <c r="AY418" s="17"/>
      <c r="AZ418" s="25"/>
      <c r="BA418" s="7"/>
      <c r="BB418" s="17"/>
      <c r="BC418" s="25"/>
      <c r="BD418" s="7"/>
      <c r="BE418" s="17"/>
      <c r="BF418" s="25"/>
      <c r="BG418" s="7"/>
      <c r="BH418" s="17"/>
      <c r="BI418" s="25"/>
      <c r="BJ418" s="25"/>
      <c r="BK418" s="25"/>
      <c r="BL418" s="25"/>
      <c r="BM418" s="25"/>
      <c r="BN418" s="25"/>
      <c r="BO418" s="25"/>
      <c r="BP418" s="25"/>
      <c r="BQ418" s="25"/>
      <c r="BR418" s="25"/>
      <c r="BS418" s="25"/>
      <c r="BT418" s="25"/>
      <c r="BU418" s="25"/>
      <c r="BV418" s="15"/>
      <c r="BW418" s="15"/>
      <c r="BX418" s="15"/>
      <c r="BY418" s="15"/>
      <c r="BZ418" s="15"/>
      <c r="CA418" s="15"/>
      <c r="CB418" s="15"/>
      <c r="CC418" s="15"/>
      <c r="CD418" s="15"/>
      <c r="CE418" s="15"/>
      <c r="CF418" s="15"/>
      <c r="CG418" s="15"/>
      <c r="CH418" s="15"/>
      <c r="CI418" s="15"/>
      <c r="CJ418" s="15"/>
      <c r="CK418" s="15"/>
      <c r="CL418" s="15"/>
      <c r="CM418" s="15"/>
      <c r="CN418" s="15"/>
      <c r="CP418" s="15"/>
      <c r="CQ418" s="15"/>
      <c r="CS418" s="15"/>
      <c r="CT418" s="15"/>
      <c r="CV418" s="15"/>
      <c r="CW418" s="15"/>
      <c r="CY418" s="15"/>
      <c r="CZ418" s="15"/>
      <c r="DB418" s="15"/>
      <c r="DC418" s="15"/>
      <c r="DE418" s="15"/>
      <c r="DF418" s="15"/>
    </row>
    <row r="419" spans="1:110" x14ac:dyDescent="0.3">
      <c r="A419" s="3">
        <v>419</v>
      </c>
      <c r="D419" s="39"/>
      <c r="E419" s="3"/>
      <c r="F419" s="7"/>
      <c r="G419" s="17"/>
      <c r="H419" s="3"/>
      <c r="I419" s="17"/>
      <c r="J419" s="17"/>
      <c r="K419" s="7"/>
      <c r="L419" s="17"/>
      <c r="M419" s="25"/>
      <c r="N419" s="7"/>
      <c r="O419" s="17"/>
      <c r="P419" s="25"/>
      <c r="Q419" s="7"/>
      <c r="R419" s="17"/>
      <c r="S419" s="25"/>
      <c r="T419" s="7"/>
      <c r="U419" s="17"/>
      <c r="V419" s="25"/>
      <c r="W419" s="7"/>
      <c r="X419" s="17"/>
      <c r="Y419" s="25"/>
      <c r="Z419" s="7"/>
      <c r="AA419" s="17"/>
      <c r="AB419" s="25"/>
      <c r="AC419" s="7"/>
      <c r="AD419" s="17"/>
      <c r="AE419" s="25"/>
      <c r="AF419" s="7"/>
      <c r="AG419" s="17"/>
      <c r="AH419" s="25"/>
      <c r="AI419" s="7"/>
      <c r="AJ419" s="17"/>
      <c r="AK419" s="25"/>
      <c r="AL419" s="7"/>
      <c r="AM419" s="17"/>
      <c r="AN419" s="25"/>
      <c r="AO419" s="7"/>
      <c r="AP419" s="17"/>
      <c r="AQ419" s="25"/>
      <c r="AR419" s="7"/>
      <c r="AS419" s="17"/>
      <c r="AT419" s="25"/>
      <c r="AU419" s="7"/>
      <c r="AV419" s="17"/>
      <c r="AW419" s="25"/>
      <c r="AX419" s="7"/>
      <c r="AY419" s="17"/>
      <c r="AZ419" s="25"/>
      <c r="BA419" s="7"/>
      <c r="BB419" s="17"/>
      <c r="BC419" s="25"/>
      <c r="BD419" s="7"/>
      <c r="BE419" s="17"/>
      <c r="BF419" s="25"/>
      <c r="BG419" s="7"/>
      <c r="BH419" s="17"/>
      <c r="BI419" s="25"/>
      <c r="BJ419" s="25"/>
      <c r="BK419" s="25"/>
      <c r="BL419" s="25"/>
      <c r="BM419" s="25"/>
      <c r="BN419" s="25"/>
      <c r="BO419" s="25"/>
      <c r="BP419" s="25"/>
      <c r="BQ419" s="25"/>
      <c r="BR419" s="25"/>
      <c r="BS419" s="25"/>
      <c r="BT419" s="25"/>
      <c r="BU419" s="25"/>
      <c r="BV419" s="15"/>
      <c r="BW419" s="15"/>
      <c r="BX419" s="15"/>
      <c r="BY419" s="15"/>
      <c r="BZ419" s="15"/>
      <c r="CA419" s="15"/>
      <c r="CB419" s="15"/>
      <c r="CC419" s="15"/>
      <c r="CD419" s="15"/>
      <c r="CE419" s="15"/>
      <c r="CF419" s="15"/>
      <c r="CG419" s="15"/>
      <c r="CH419" s="15"/>
      <c r="CI419" s="15"/>
      <c r="CJ419" s="15"/>
      <c r="CK419" s="15"/>
      <c r="CL419" s="15"/>
      <c r="CM419" s="15"/>
      <c r="CN419" s="15"/>
      <c r="CP419" s="15"/>
      <c r="CQ419" s="15"/>
      <c r="CS419" s="15"/>
      <c r="CT419" s="15"/>
      <c r="CV419" s="15"/>
      <c r="CW419" s="15"/>
      <c r="CY419" s="15"/>
      <c r="CZ419" s="15"/>
      <c r="DB419" s="15"/>
      <c r="DC419" s="15"/>
      <c r="DE419" s="15"/>
      <c r="DF419" s="15"/>
    </row>
    <row r="420" spans="1:110" x14ac:dyDescent="0.3">
      <c r="A420" s="3">
        <v>420</v>
      </c>
      <c r="B420" s="3" t="s">
        <v>160</v>
      </c>
      <c r="D420" s="3"/>
      <c r="E420" s="3"/>
      <c r="F420" s="2"/>
      <c r="K420" s="15"/>
      <c r="L420" s="3"/>
      <c r="M420" s="3"/>
      <c r="P420" s="3"/>
      <c r="S420" s="3"/>
      <c r="U420" s="3"/>
      <c r="Y420" s="3"/>
      <c r="AC420" s="15"/>
      <c r="AD420" s="3"/>
      <c r="AE420" s="3"/>
      <c r="AG420" s="3"/>
      <c r="AH420" s="3"/>
      <c r="AK420" s="3"/>
      <c r="AO420" s="15"/>
      <c r="AR420" s="15"/>
      <c r="AU420" s="15"/>
      <c r="AV420" s="3"/>
      <c r="AX420" s="15"/>
      <c r="AZ420" s="3"/>
      <c r="BA420" s="15"/>
      <c r="BC420" s="3"/>
      <c r="BD420" s="15"/>
      <c r="BE420" s="3"/>
      <c r="BF420" s="3"/>
      <c r="BG420" s="15"/>
      <c r="BI420" s="3"/>
      <c r="BJ420" s="3"/>
      <c r="BK420" s="3"/>
      <c r="BL420" s="3"/>
      <c r="BM420" s="3"/>
      <c r="BN420" s="3"/>
      <c r="BO420" s="3"/>
      <c r="BP420" s="3"/>
      <c r="BQ420" s="3"/>
      <c r="BR420" s="3"/>
      <c r="BS420" s="3"/>
      <c r="BT420" s="3"/>
      <c r="BU420" s="3"/>
      <c r="BV420" s="15"/>
      <c r="BW420" s="15"/>
      <c r="BY420" s="15"/>
      <c r="BZ420" s="15"/>
      <c r="CB420" s="15"/>
      <c r="CC420" s="15"/>
      <c r="CD420" s="15"/>
      <c r="CE420" s="15"/>
      <c r="CF420" s="15"/>
      <c r="CG420" s="15"/>
      <c r="CH420" s="15"/>
      <c r="CI420" s="15"/>
      <c r="CJ420" s="15"/>
      <c r="CK420" s="15"/>
      <c r="CL420" s="15"/>
      <c r="CM420" s="15"/>
      <c r="CN420" s="15"/>
      <c r="CP420" s="15"/>
      <c r="CQ420" s="15"/>
      <c r="CS420" s="15"/>
      <c r="CT420" s="15"/>
      <c r="CV420" s="15"/>
      <c r="CW420" s="15"/>
      <c r="CY420" s="15"/>
      <c r="CZ420" s="15"/>
      <c r="DB420" s="15"/>
      <c r="DC420" s="15"/>
      <c r="DE420" s="15"/>
      <c r="DF420" s="15"/>
    </row>
    <row r="421" spans="1:110" x14ac:dyDescent="0.3">
      <c r="A421" s="3">
        <v>421</v>
      </c>
      <c r="B421" s="3" t="s">
        <v>227</v>
      </c>
      <c r="C421" s="3" t="s">
        <v>217</v>
      </c>
      <c r="D421" s="39">
        <v>41852</v>
      </c>
      <c r="E421" s="3"/>
      <c r="F421" s="2"/>
      <c r="G421" s="15">
        <v>0.75209115609999999</v>
      </c>
      <c r="I421" s="17">
        <f t="shared" ref="I421" si="2034">LARGE(BV421:CL421,1)</f>
        <v>0.84152407279999997</v>
      </c>
      <c r="J421" s="17">
        <f t="shared" ref="J421" si="2035">SMALL(BV421:CL421,1)</f>
        <v>0.68835083630000005</v>
      </c>
      <c r="K421" s="15"/>
      <c r="L421" s="17">
        <v>0.68905992199999999</v>
      </c>
      <c r="M421" s="25">
        <f t="shared" ref="M421:M545" si="2036">L421/$G421</f>
        <v>0.91619202860082671</v>
      </c>
      <c r="O421" s="15">
        <v>0.68835083630000005</v>
      </c>
      <c r="P421" s="25">
        <f t="shared" ref="P421:P545" si="2037">O421/$G421</f>
        <v>0.9152492097759426</v>
      </c>
      <c r="R421" s="15">
        <v>0.69688515630000003</v>
      </c>
      <c r="S421" s="25">
        <f t="shared" ref="S421:S545" si="2038">R421/$G421</f>
        <v>0.9265966640449903</v>
      </c>
      <c r="U421" s="17">
        <v>0.74872499940000004</v>
      </c>
      <c r="V421" s="25">
        <f t="shared" ref="V421:V545" si="2039">U421/$G421</f>
        <v>0.99552427033252822</v>
      </c>
      <c r="X421" s="15">
        <v>0.7348656133</v>
      </c>
      <c r="Y421" s="25">
        <f t="shared" ref="Y421:Y545" si="2040">X421/$G421</f>
        <v>0.97709646941027228</v>
      </c>
      <c r="AA421" s="15">
        <v>0.69165118319999996</v>
      </c>
      <c r="AB421" s="25">
        <f t="shared" ref="AB421:AB545" si="2041">AA421/$G421</f>
        <v>0.91963743701838752</v>
      </c>
      <c r="AC421" s="15"/>
      <c r="AD421" s="17">
        <v>0.78218797770000004</v>
      </c>
      <c r="AE421" s="25">
        <f t="shared" ref="AE421:AE545" si="2042">AD421/$G421</f>
        <v>1.0400175182966762</v>
      </c>
      <c r="AG421" s="17">
        <v>0.694719906</v>
      </c>
      <c r="AH421" s="25">
        <f t="shared" ref="AH421:AH545" si="2043">AG421/$G421</f>
        <v>0.92371769082154753</v>
      </c>
      <c r="AJ421" s="15">
        <v>0.78984520560000004</v>
      </c>
      <c r="AK421" s="25">
        <f t="shared" ref="AK421:AK545" si="2044">AJ421/$G421</f>
        <v>1.0501987680532971</v>
      </c>
      <c r="AM421" s="15">
        <v>0.79741245579999998</v>
      </c>
      <c r="AN421" s="25">
        <f t="shared" ref="AN421:AN545" si="2045">AM421/$G421</f>
        <v>1.0602603811152567</v>
      </c>
      <c r="AO421" s="15"/>
      <c r="AP421" s="15">
        <v>0.84152407279999997</v>
      </c>
      <c r="AQ421" s="25">
        <f t="shared" ref="AQ421:AQ545" si="2046">AP421/$G421</f>
        <v>1.1189123365893014</v>
      </c>
      <c r="AR421" s="15"/>
      <c r="AS421" s="15">
        <v>0.81182137330000004</v>
      </c>
      <c r="AT421" s="25">
        <f t="shared" ref="AT421:AT545" si="2047">AS421/$G421</f>
        <v>1.0794188533072688</v>
      </c>
      <c r="AU421" s="15"/>
      <c r="AV421" s="17">
        <v>0.78955065089999998</v>
      </c>
      <c r="AW421" s="25">
        <f t="shared" ref="AW421:AW545" si="2048">AV421/$G421</f>
        <v>1.0498071204483348</v>
      </c>
      <c r="AX421" s="15"/>
      <c r="AY421" s="15">
        <v>0.70020081180000004</v>
      </c>
      <c r="AZ421" s="25">
        <f t="shared" ref="AZ421:AZ545" si="2049">AY421/$G421</f>
        <v>0.93100524600092427</v>
      </c>
      <c r="BA421" s="15"/>
      <c r="BB421" s="15">
        <v>0.7925712439</v>
      </c>
      <c r="BC421" s="25">
        <f t="shared" ref="BC421:BC545" si="2050">BB421/$G421</f>
        <v>1.0538233796151935</v>
      </c>
      <c r="BD421" s="15"/>
      <c r="BE421" s="17">
        <v>0.70607884509999996</v>
      </c>
      <c r="BF421" s="25">
        <f t="shared" ref="BF421:BF545" si="2051">BE421/$G421</f>
        <v>0.93882083225310242</v>
      </c>
      <c r="BG421" s="15"/>
      <c r="BH421" s="15">
        <v>0.71806419210000005</v>
      </c>
      <c r="BI421" s="25">
        <f t="shared" ref="BI421:BI545" si="2052">BH421/$G421</f>
        <v>0.95475686195214926</v>
      </c>
      <c r="BJ421" s="25"/>
      <c r="BK421" s="17">
        <f>((L421*K$328)+(U421*T$328)+(X421*W$328)+(AA421*Z$328)+(R421*Q$328))/BJ$328</f>
        <v>0.71711733913990072</v>
      </c>
      <c r="BL421" s="25">
        <f>BK421/$G421</f>
        <v>0.95349790158222647</v>
      </c>
      <c r="BN421" s="15">
        <f>((BH421*BG$328)+(AV421*AU$328)+(AS421*AR$328)+(AY421*AX$328))/BM$328</f>
        <v>0.76169448253726513</v>
      </c>
      <c r="BO421" s="25">
        <f>BN421/$G421</f>
        <v>1.012768833085425</v>
      </c>
      <c r="BQ421" s="15">
        <f>((BB421*BA$328)+(AP421*AO$328)+(AM421*AL$328)+(BE421*BD$328))/BP$328</f>
        <v>0.78322623577488593</v>
      </c>
      <c r="BR421" s="25">
        <f>BQ421/$G421</f>
        <v>1.0413980132891578</v>
      </c>
      <c r="BT421" s="25">
        <f>((AJ421*AI$328)+(AG421*AF$328)+(AD421*AC$328)+(O421*N$328))/BS$328</f>
        <v>0.74929177123935409</v>
      </c>
      <c r="BU421" s="25">
        <f>BT421/$G421</f>
        <v>0.99627786493972059</v>
      </c>
      <c r="BV421" s="15">
        <f t="shared" ref="BV421" si="2053">L421</f>
        <v>0.68905992199999999</v>
      </c>
      <c r="BW421" s="15">
        <f t="shared" ref="BW421" si="2054">O421</f>
        <v>0.68835083630000005</v>
      </c>
      <c r="BX421" s="15">
        <f t="shared" ref="BX421" si="2055">R421</f>
        <v>0.69688515630000003</v>
      </c>
      <c r="BY421" s="15">
        <f t="shared" ref="BY421" si="2056">U421</f>
        <v>0.74872499940000004</v>
      </c>
      <c r="BZ421" s="15">
        <f t="shared" ref="BZ421" si="2057">X421</f>
        <v>0.7348656133</v>
      </c>
      <c r="CA421" s="15">
        <f t="shared" ref="CA421:CA428" si="2058">AA421</f>
        <v>0.69165118319999996</v>
      </c>
      <c r="CB421" s="15">
        <f t="shared" ref="CB421" si="2059">AD421</f>
        <v>0.78218797770000004</v>
      </c>
      <c r="CC421" s="15">
        <f t="shared" ref="CC421" si="2060">AG421</f>
        <v>0.694719906</v>
      </c>
      <c r="CD421" s="15">
        <f t="shared" ref="CD421" si="2061">AJ421</f>
        <v>0.78984520560000004</v>
      </c>
      <c r="CE421" s="15">
        <f t="shared" ref="CE421" si="2062">AM421</f>
        <v>0.79741245579999998</v>
      </c>
      <c r="CF421" s="15">
        <f t="shared" ref="CF421" si="2063">AP421</f>
        <v>0.84152407279999997</v>
      </c>
      <c r="CG421" s="15">
        <f t="shared" ref="CG421" si="2064">AS421</f>
        <v>0.81182137330000004</v>
      </c>
      <c r="CH421" s="15">
        <f t="shared" ref="CH421:CH428" si="2065">AV421</f>
        <v>0.78955065089999998</v>
      </c>
      <c r="CI421" s="15">
        <f t="shared" ref="CI421" si="2066">AY421</f>
        <v>0.70020081180000004</v>
      </c>
      <c r="CJ421" s="15">
        <f t="shared" ref="CJ421" si="2067">BB421</f>
        <v>0.7925712439</v>
      </c>
      <c r="CK421" s="15">
        <f t="shared" ref="CK421" si="2068">BE421</f>
        <v>0.70607884509999996</v>
      </c>
      <c r="CL421" s="15">
        <f t="shared" ref="CL421" si="2069">BH421</f>
        <v>0.71806419210000005</v>
      </c>
      <c r="CM421" s="15"/>
      <c r="CN421" s="15"/>
      <c r="CP421" s="15"/>
      <c r="CQ421" s="15"/>
      <c r="CS421" s="15"/>
      <c r="CT421" s="15"/>
      <c r="CV421" s="15"/>
      <c r="CW421" s="15"/>
      <c r="CY421" s="15"/>
      <c r="CZ421" s="15"/>
      <c r="DB421" s="15"/>
      <c r="DC421" s="15"/>
      <c r="DE421" s="15"/>
      <c r="DF421" s="15"/>
    </row>
    <row r="422" spans="1:110" x14ac:dyDescent="0.3">
      <c r="A422" s="3">
        <v>422</v>
      </c>
      <c r="B422" s="3" t="s">
        <v>161</v>
      </c>
      <c r="C422" s="3" t="s">
        <v>217</v>
      </c>
      <c r="D422" s="39">
        <v>41852</v>
      </c>
      <c r="E422" s="3"/>
      <c r="F422" s="7"/>
      <c r="G422" s="17">
        <v>0.54306860471660112</v>
      </c>
      <c r="H422" s="3"/>
      <c r="I422" s="17">
        <f t="shared" ref="I422:I428" si="2070">LARGE(BV422:CL422,1)</f>
        <v>0.59159738841302956</v>
      </c>
      <c r="J422" s="17">
        <f t="shared" ref="J422:J428" si="2071">SMALL(BV422:CL422,1)</f>
        <v>0.5011342267376786</v>
      </c>
      <c r="K422" s="7"/>
      <c r="L422" s="17">
        <v>0.55635637894857393</v>
      </c>
      <c r="M422" s="25">
        <f t="shared" si="2036"/>
        <v>1.0244679477262491</v>
      </c>
      <c r="N422" s="7"/>
      <c r="O422" s="17">
        <v>0.53962337109446179</v>
      </c>
      <c r="P422" s="25">
        <f t="shared" si="2037"/>
        <v>0.99365598822650181</v>
      </c>
      <c r="Q422" s="7"/>
      <c r="R422" s="17">
        <v>0.53097670409703179</v>
      </c>
      <c r="S422" s="25">
        <f t="shared" si="2038"/>
        <v>0.97773411956693856</v>
      </c>
      <c r="T422" s="7"/>
      <c r="U422" s="17">
        <v>0.51116738287042518</v>
      </c>
      <c r="V422" s="25">
        <f t="shared" si="2039"/>
        <v>0.941257473606261</v>
      </c>
      <c r="W422" s="7"/>
      <c r="X422" s="17">
        <v>0.55289639501979859</v>
      </c>
      <c r="Y422" s="25">
        <f t="shared" si="2040"/>
        <v>1.0180967749154384</v>
      </c>
      <c r="Z422" s="7"/>
      <c r="AA422" s="17">
        <v>0.53841784088027267</v>
      </c>
      <c r="AB422" s="25">
        <f t="shared" si="2041"/>
        <v>0.991436139382877</v>
      </c>
      <c r="AC422" s="7"/>
      <c r="AD422" s="17">
        <v>0.51937020048138749</v>
      </c>
      <c r="AE422" s="25">
        <f t="shared" si="2042"/>
        <v>0.95636204334150277</v>
      </c>
      <c r="AF422" s="7"/>
      <c r="AG422" s="17">
        <v>0.55548466437292954</v>
      </c>
      <c r="AH422" s="25">
        <f t="shared" si="2043"/>
        <v>1.0228627829863368</v>
      </c>
      <c r="AI422" s="7"/>
      <c r="AJ422" s="17">
        <v>0.56470103476892464</v>
      </c>
      <c r="AK422" s="25">
        <f t="shared" si="2044"/>
        <v>1.0398336966350914</v>
      </c>
      <c r="AL422" s="7"/>
      <c r="AM422" s="17">
        <v>0.58865797896007555</v>
      </c>
      <c r="AN422" s="25">
        <f t="shared" si="2045"/>
        <v>1.0839477256603061</v>
      </c>
      <c r="AO422" s="7"/>
      <c r="AP422" s="17">
        <v>0.59159738841302956</v>
      </c>
      <c r="AQ422" s="25">
        <f t="shared" si="2046"/>
        <v>1.0893603188896421</v>
      </c>
      <c r="AR422" s="7"/>
      <c r="AS422" s="17">
        <v>0.55472029049280525</v>
      </c>
      <c r="AT422" s="25">
        <f t="shared" si="2047"/>
        <v>1.0214552741127145</v>
      </c>
      <c r="AU422" s="7"/>
      <c r="AV422" s="17">
        <v>0.53583241788203595</v>
      </c>
      <c r="AW422" s="25">
        <f t="shared" si="2048"/>
        <v>0.98667537255566196</v>
      </c>
      <c r="AX422" s="7"/>
      <c r="AY422" s="17">
        <v>0.5011342267376786</v>
      </c>
      <c r="AZ422" s="25">
        <f t="shared" si="2049"/>
        <v>0.92278254052118169</v>
      </c>
      <c r="BA422" s="7"/>
      <c r="BB422" s="17">
        <v>0.57628614695287339</v>
      </c>
      <c r="BC422" s="25">
        <f t="shared" si="2050"/>
        <v>1.0611663829353692</v>
      </c>
      <c r="BD422" s="7"/>
      <c r="BE422" s="17">
        <v>0.50723912279921435</v>
      </c>
      <c r="BF422" s="25">
        <f t="shared" si="2051"/>
        <v>0.93402402273634599</v>
      </c>
      <c r="BG422" s="7"/>
      <c r="BH422" s="17">
        <v>0.50302537069738207</v>
      </c>
      <c r="BI422" s="25">
        <f t="shared" si="2052"/>
        <v>0.92626487027340587</v>
      </c>
      <c r="BJ422" s="25"/>
      <c r="BK422" s="17">
        <f t="shared" ref="BK422:BK428" si="2072">((L422*K$328)+(U422*T$328)+(X422*W$328)+(AA422*Z$328)+(R422*Q$328))/BJ$328</f>
        <v>0.53726831813349041</v>
      </c>
      <c r="BL422" s="25">
        <f t="shared" ref="BL422:BL428" si="2073">BK422/$G422</f>
        <v>0.98931942201641798</v>
      </c>
      <c r="BN422" s="15">
        <f t="shared" ref="BN422:BN428" si="2074">((BH422*BG$328)+(AV422*AU$328)+(AS422*AR$328)+(AY422*AX$328))/BM$328</f>
        <v>0.52719394758267191</v>
      </c>
      <c r="BO422" s="25">
        <f t="shared" ref="BO422:BO428" si="2075">BN422/$G422</f>
        <v>0.9707685971973774</v>
      </c>
      <c r="BQ422" s="15">
        <f t="shared" ref="BQ422:BQ428" si="2076">((BB422*BA$328)+(AP422*AO$328)+(AM422*AL$328)+(BE422*BD$328))/BP$328</f>
        <v>0.56564835391711266</v>
      </c>
      <c r="BR422" s="25">
        <f t="shared" ref="BR422:BR428" si="2077">BQ422/$G422</f>
        <v>1.0415780787259736</v>
      </c>
      <c r="BT422" s="25">
        <f t="shared" ref="BT422:BT428" si="2078">((AJ422*AI$328)+(AG422*AF$328)+(AD422*AC$328)+(O422*N$328))/BS$328</f>
        <v>0.54175928392634787</v>
      </c>
      <c r="BU422" s="25">
        <f t="shared" ref="BU422:BU428" si="2079">BT422/$G422</f>
        <v>0.99758903243737218</v>
      </c>
      <c r="BV422" s="15">
        <f t="shared" si="1848"/>
        <v>0.55635637894857393</v>
      </c>
      <c r="BW422" s="15">
        <f t="shared" si="1849"/>
        <v>0.53962337109446179</v>
      </c>
      <c r="BX422" s="15">
        <f t="shared" si="1850"/>
        <v>0.53097670409703179</v>
      </c>
      <c r="BY422" s="15">
        <f t="shared" si="1851"/>
        <v>0.51116738287042518</v>
      </c>
      <c r="BZ422" s="15">
        <f t="shared" si="1852"/>
        <v>0.55289639501979859</v>
      </c>
      <c r="CA422" s="15">
        <f t="shared" si="2058"/>
        <v>0.53841784088027267</v>
      </c>
      <c r="CB422" s="15">
        <f t="shared" si="1853"/>
        <v>0.51937020048138749</v>
      </c>
      <c r="CC422" s="15">
        <f t="shared" si="1854"/>
        <v>0.55548466437292954</v>
      </c>
      <c r="CD422" s="15">
        <f t="shared" si="1855"/>
        <v>0.56470103476892464</v>
      </c>
      <c r="CE422" s="15">
        <f t="shared" si="1856"/>
        <v>0.58865797896007555</v>
      </c>
      <c r="CF422" s="15">
        <f t="shared" si="1857"/>
        <v>0.59159738841302956</v>
      </c>
      <c r="CG422" s="15">
        <f t="shared" si="1858"/>
        <v>0.55472029049280525</v>
      </c>
      <c r="CH422" s="15">
        <f t="shared" si="2065"/>
        <v>0.53583241788203595</v>
      </c>
      <c r="CI422" s="15">
        <f t="shared" si="1859"/>
        <v>0.5011342267376786</v>
      </c>
      <c r="CJ422" s="15">
        <f t="shared" si="1860"/>
        <v>0.57628614695287339</v>
      </c>
      <c r="CK422" s="15">
        <f t="shared" si="1861"/>
        <v>0.50723912279921435</v>
      </c>
      <c r="CL422" s="15">
        <f t="shared" si="1862"/>
        <v>0.50302537069738207</v>
      </c>
      <c r="CM422" s="15"/>
      <c r="CN422" s="15"/>
      <c r="CP422" s="15"/>
      <c r="CQ422" s="15"/>
      <c r="CS422" s="15"/>
      <c r="CT422" s="15"/>
      <c r="CV422" s="15"/>
      <c r="CW422" s="15"/>
      <c r="CY422" s="15"/>
      <c r="CZ422" s="15"/>
      <c r="DB422" s="15"/>
      <c r="DC422" s="15"/>
      <c r="DE422" s="15"/>
      <c r="DF422" s="15"/>
    </row>
    <row r="423" spans="1:110" x14ac:dyDescent="0.3">
      <c r="A423" s="3">
        <v>423</v>
      </c>
      <c r="B423" s="3" t="s">
        <v>162</v>
      </c>
      <c r="C423" s="3" t="s">
        <v>217</v>
      </c>
      <c r="D423" s="39">
        <v>41852</v>
      </c>
      <c r="E423" s="3"/>
      <c r="F423" s="7"/>
      <c r="G423" s="17">
        <v>0.87006492791179313</v>
      </c>
      <c r="H423" s="3"/>
      <c r="I423" s="17">
        <f t="shared" si="2070"/>
        <v>0.91133951954990733</v>
      </c>
      <c r="J423" s="17">
        <f t="shared" si="2071"/>
        <v>0.84067760069108255</v>
      </c>
      <c r="K423" s="7"/>
      <c r="L423" s="17">
        <v>0.84121567777746431</v>
      </c>
      <c r="M423" s="25">
        <f t="shared" si="2036"/>
        <v>0.96684241691758721</v>
      </c>
      <c r="N423" s="7"/>
      <c r="O423" s="17">
        <v>0.84067760069108255</v>
      </c>
      <c r="P423" s="25">
        <f t="shared" si="2037"/>
        <v>0.96622398366149309</v>
      </c>
      <c r="Q423" s="7"/>
      <c r="R423" s="17">
        <v>0.84696373755860022</v>
      </c>
      <c r="S423" s="25">
        <f t="shared" si="2038"/>
        <v>0.97344888914366756</v>
      </c>
      <c r="T423" s="7"/>
      <c r="U423" s="17">
        <v>0.86348366051515835</v>
      </c>
      <c r="V423" s="25">
        <f t="shared" si="2039"/>
        <v>0.99243588933939653</v>
      </c>
      <c r="W423" s="7"/>
      <c r="X423" s="17">
        <v>0.85684160610181503</v>
      </c>
      <c r="Y423" s="25">
        <f t="shared" si="2040"/>
        <v>0.98480191375864923</v>
      </c>
      <c r="Z423" s="7"/>
      <c r="AA423" s="17">
        <v>0.84108013157805062</v>
      </c>
      <c r="AB423" s="25">
        <f t="shared" si="2041"/>
        <v>0.96668662831484575</v>
      </c>
      <c r="AC423" s="7"/>
      <c r="AD423" s="17">
        <v>0.88435657985660887</v>
      </c>
      <c r="AE423" s="25">
        <f t="shared" si="2042"/>
        <v>1.0164259602776042</v>
      </c>
      <c r="AF423" s="7"/>
      <c r="AG423" s="17">
        <v>0.84103158820414148</v>
      </c>
      <c r="AH423" s="25">
        <f t="shared" si="2043"/>
        <v>0.9666308354971469</v>
      </c>
      <c r="AI423" s="7"/>
      <c r="AJ423" s="17">
        <v>0.89109804249644842</v>
      </c>
      <c r="AK423" s="25">
        <f t="shared" si="2044"/>
        <v>1.0241741896609211</v>
      </c>
      <c r="AL423" s="7"/>
      <c r="AM423" s="17">
        <v>0.89004447290951982</v>
      </c>
      <c r="AN423" s="25">
        <f t="shared" si="2045"/>
        <v>1.0229632805056041</v>
      </c>
      <c r="AO423" s="7"/>
      <c r="AP423" s="17">
        <v>0.91133951954990733</v>
      </c>
      <c r="AQ423" s="25">
        <f t="shared" si="2046"/>
        <v>1.0474385190277415</v>
      </c>
      <c r="AR423" s="7"/>
      <c r="AS423" s="17">
        <v>0.90520202656802473</v>
      </c>
      <c r="AT423" s="25">
        <f t="shared" si="2047"/>
        <v>1.0403844558366038</v>
      </c>
      <c r="AU423" s="7"/>
      <c r="AV423" s="17">
        <v>0.89131117441923013</v>
      </c>
      <c r="AW423" s="25">
        <f t="shared" si="2048"/>
        <v>1.0244191506011273</v>
      </c>
      <c r="AX423" s="7"/>
      <c r="AY423" s="17">
        <v>0.84851374195747187</v>
      </c>
      <c r="AZ423" s="25">
        <f t="shared" si="2049"/>
        <v>0.97523037044368011</v>
      </c>
      <c r="BA423" s="7"/>
      <c r="BB423" s="17">
        <v>0.88858057934736712</v>
      </c>
      <c r="BC423" s="25">
        <f t="shared" si="2050"/>
        <v>1.0212807697926782</v>
      </c>
      <c r="BD423" s="7"/>
      <c r="BE423" s="17">
        <v>0.84608754187541735</v>
      </c>
      <c r="BF423" s="25">
        <f t="shared" si="2051"/>
        <v>0.97244184282439372</v>
      </c>
      <c r="BG423" s="7"/>
      <c r="BH423" s="17">
        <v>0.85069443705962822</v>
      </c>
      <c r="BI423" s="25">
        <f t="shared" si="2052"/>
        <v>0.97773672948907941</v>
      </c>
      <c r="BJ423" s="25"/>
      <c r="BK423" s="17">
        <f t="shared" si="2072"/>
        <v>0.8516069801396835</v>
      </c>
      <c r="BL423" s="25">
        <f t="shared" si="2073"/>
        <v>0.97878555130775147</v>
      </c>
      <c r="BN423" s="15">
        <f t="shared" si="2074"/>
        <v>0.87766223393456111</v>
      </c>
      <c r="BO423" s="25">
        <f t="shared" si="2075"/>
        <v>1.0087318839997401</v>
      </c>
      <c r="BQ423" s="15">
        <f t="shared" si="2076"/>
        <v>0.88346205691027524</v>
      </c>
      <c r="BR423" s="25">
        <f t="shared" si="2077"/>
        <v>1.0153978497106371</v>
      </c>
      <c r="BT423" s="25">
        <f t="shared" si="2078"/>
        <v>0.86929543016381561</v>
      </c>
      <c r="BU423" s="25">
        <f t="shared" si="2079"/>
        <v>0.99911558583354876</v>
      </c>
      <c r="BV423" s="15">
        <f t="shared" si="1848"/>
        <v>0.84121567777746431</v>
      </c>
      <c r="BW423" s="15">
        <f t="shared" si="1849"/>
        <v>0.84067760069108255</v>
      </c>
      <c r="BX423" s="15">
        <f t="shared" si="1850"/>
        <v>0.84696373755860022</v>
      </c>
      <c r="BY423" s="15">
        <f t="shared" si="1851"/>
        <v>0.86348366051515835</v>
      </c>
      <c r="BZ423" s="15">
        <f t="shared" si="1852"/>
        <v>0.85684160610181503</v>
      </c>
      <c r="CA423" s="15">
        <f t="shared" si="2058"/>
        <v>0.84108013157805062</v>
      </c>
      <c r="CB423" s="15">
        <f t="shared" si="1853"/>
        <v>0.88435657985660887</v>
      </c>
      <c r="CC423" s="15">
        <f t="shared" si="1854"/>
        <v>0.84103158820414148</v>
      </c>
      <c r="CD423" s="15">
        <f t="shared" si="1855"/>
        <v>0.89109804249644842</v>
      </c>
      <c r="CE423" s="15">
        <f t="shared" si="1856"/>
        <v>0.89004447290951982</v>
      </c>
      <c r="CF423" s="15">
        <f t="shared" si="1857"/>
        <v>0.91133951954990733</v>
      </c>
      <c r="CG423" s="15">
        <f t="shared" si="1858"/>
        <v>0.90520202656802473</v>
      </c>
      <c r="CH423" s="15">
        <f t="shared" si="2065"/>
        <v>0.89131117441923013</v>
      </c>
      <c r="CI423" s="15">
        <f t="shared" si="1859"/>
        <v>0.84851374195747187</v>
      </c>
      <c r="CJ423" s="15">
        <f t="shared" si="1860"/>
        <v>0.88858057934736712</v>
      </c>
      <c r="CK423" s="15">
        <f t="shared" si="1861"/>
        <v>0.84608754187541735</v>
      </c>
      <c r="CL423" s="15">
        <f t="shared" si="1862"/>
        <v>0.85069443705962822</v>
      </c>
      <c r="CM423" s="15"/>
      <c r="CN423" s="15"/>
      <c r="CP423" s="15"/>
      <c r="CQ423" s="15"/>
      <c r="CS423" s="15"/>
      <c r="CT423" s="15"/>
      <c r="CV423" s="15"/>
      <c r="CW423" s="15"/>
      <c r="CY423" s="15"/>
      <c r="CZ423" s="15"/>
      <c r="DB423" s="15"/>
      <c r="DC423" s="15"/>
      <c r="DE423" s="15"/>
      <c r="DF423" s="15"/>
    </row>
    <row r="424" spans="1:110" x14ac:dyDescent="0.3">
      <c r="A424" s="3">
        <v>424</v>
      </c>
      <c r="B424" s="3" t="s">
        <v>163</v>
      </c>
      <c r="C424" s="3" t="s">
        <v>217</v>
      </c>
      <c r="D424" s="39">
        <v>41852</v>
      </c>
      <c r="E424" s="3"/>
      <c r="F424" s="7"/>
      <c r="G424" s="17">
        <v>0.69656640377538392</v>
      </c>
      <c r="H424" s="3"/>
      <c r="I424" s="17">
        <f t="shared" si="2070"/>
        <v>0.73099692063401722</v>
      </c>
      <c r="J424" s="17">
        <f t="shared" si="2071"/>
        <v>0.65805609815387389</v>
      </c>
      <c r="K424" s="7"/>
      <c r="L424" s="17">
        <v>0.72946264302065666</v>
      </c>
      <c r="M424" s="25">
        <f t="shared" si="2036"/>
        <v>1.0472262788830691</v>
      </c>
      <c r="N424" s="7"/>
      <c r="O424" s="17">
        <v>0.72727951292150639</v>
      </c>
      <c r="P424" s="25">
        <f t="shared" si="2037"/>
        <v>1.0440921482570185</v>
      </c>
      <c r="Q424" s="7"/>
      <c r="R424" s="17">
        <v>0.71266854705585969</v>
      </c>
      <c r="S424" s="25">
        <f t="shared" si="2038"/>
        <v>1.0231164512000612</v>
      </c>
      <c r="T424" s="7"/>
      <c r="U424" s="17">
        <v>0.68340323325297181</v>
      </c>
      <c r="V424" s="25">
        <f t="shared" si="2039"/>
        <v>0.98110277720678485</v>
      </c>
      <c r="W424" s="7"/>
      <c r="X424" s="17">
        <v>0.71692069645610346</v>
      </c>
      <c r="Y424" s="25">
        <f t="shared" si="2040"/>
        <v>1.0292208934717486</v>
      </c>
      <c r="Z424" s="7"/>
      <c r="AA424" s="17">
        <v>0.71104669034790446</v>
      </c>
      <c r="AB424" s="25">
        <f t="shared" si="2041"/>
        <v>1.0207880921245089</v>
      </c>
      <c r="AC424" s="7"/>
      <c r="AD424" s="17">
        <v>0.66599511397500999</v>
      </c>
      <c r="AE424" s="25">
        <f t="shared" si="2042"/>
        <v>0.95611144948323978</v>
      </c>
      <c r="AF424" s="7"/>
      <c r="AG424" s="17">
        <v>0.73099692063401722</v>
      </c>
      <c r="AH424" s="25">
        <f t="shared" si="2043"/>
        <v>1.0494289082448136</v>
      </c>
      <c r="AI424" s="7"/>
      <c r="AJ424" s="17">
        <v>0.6877692635091015</v>
      </c>
      <c r="AK424" s="25">
        <f t="shared" si="2044"/>
        <v>0.98737070835084495</v>
      </c>
      <c r="AL424" s="7"/>
      <c r="AM424" s="17">
        <v>0.71553152685206745</v>
      </c>
      <c r="AN424" s="25">
        <f t="shared" si="2045"/>
        <v>1.0272265830994616</v>
      </c>
      <c r="AO424" s="7"/>
      <c r="AP424" s="17">
        <v>0.69233582718297004</v>
      </c>
      <c r="AQ424" s="25">
        <f t="shared" si="2046"/>
        <v>0.9939265279383499</v>
      </c>
      <c r="AR424" s="7"/>
      <c r="AS424" s="17">
        <v>0.65805609815387389</v>
      </c>
      <c r="AT424" s="25">
        <f t="shared" si="2047"/>
        <v>0.94471409270848483</v>
      </c>
      <c r="AU424" s="7"/>
      <c r="AV424" s="17">
        <v>0.66771746275596233</v>
      </c>
      <c r="AW424" s="25">
        <f t="shared" si="2048"/>
        <v>0.95858407631625564</v>
      </c>
      <c r="AX424" s="7"/>
      <c r="AY424" s="17">
        <v>0.6918988843995969</v>
      </c>
      <c r="AZ424" s="25">
        <f t="shared" si="2049"/>
        <v>0.99329924706318151</v>
      </c>
      <c r="BA424" s="7"/>
      <c r="BB424" s="17">
        <v>0.70660986313326757</v>
      </c>
      <c r="BC424" s="25">
        <f t="shared" si="2050"/>
        <v>1.0144185239245651</v>
      </c>
      <c r="BD424" s="7"/>
      <c r="BE424" s="17">
        <v>0.69850843603941226</v>
      </c>
      <c r="BF424" s="25">
        <f t="shared" si="2051"/>
        <v>1.0027880073651307</v>
      </c>
      <c r="BG424" s="7"/>
      <c r="BH424" s="17">
        <v>0.69391646864723944</v>
      </c>
      <c r="BI424" s="25">
        <f t="shared" si="2052"/>
        <v>0.99619571786152494</v>
      </c>
      <c r="BJ424" s="25"/>
      <c r="BK424" s="17">
        <f t="shared" si="2072"/>
        <v>0.70920027950474485</v>
      </c>
      <c r="BL424" s="25">
        <f t="shared" si="2073"/>
        <v>1.0181373601438217</v>
      </c>
      <c r="BN424" s="15">
        <f t="shared" si="2074"/>
        <v>0.67553200271226976</v>
      </c>
      <c r="BO424" s="25">
        <f t="shared" si="2075"/>
        <v>0.9698027338827887</v>
      </c>
      <c r="BQ424" s="15">
        <f t="shared" si="2076"/>
        <v>0.70365587318342926</v>
      </c>
      <c r="BR424" s="25">
        <f t="shared" si="2077"/>
        <v>1.0101777366373406</v>
      </c>
      <c r="BT424" s="25">
        <f t="shared" si="2078"/>
        <v>0.69578911160428469</v>
      </c>
      <c r="BU424" s="25">
        <f t="shared" si="2079"/>
        <v>0.99888410901403468</v>
      </c>
      <c r="BV424" s="15">
        <f t="shared" si="1848"/>
        <v>0.72946264302065666</v>
      </c>
      <c r="BW424" s="15">
        <f t="shared" si="1849"/>
        <v>0.72727951292150639</v>
      </c>
      <c r="BX424" s="15">
        <f t="shared" si="1850"/>
        <v>0.71266854705585969</v>
      </c>
      <c r="BY424" s="15">
        <f t="shared" si="1851"/>
        <v>0.68340323325297181</v>
      </c>
      <c r="BZ424" s="15">
        <f t="shared" si="1852"/>
        <v>0.71692069645610346</v>
      </c>
      <c r="CA424" s="15">
        <f t="shared" si="2058"/>
        <v>0.71104669034790446</v>
      </c>
      <c r="CB424" s="15">
        <f t="shared" si="1853"/>
        <v>0.66599511397500999</v>
      </c>
      <c r="CC424" s="15">
        <f t="shared" si="1854"/>
        <v>0.73099692063401722</v>
      </c>
      <c r="CD424" s="15">
        <f t="shared" si="1855"/>
        <v>0.6877692635091015</v>
      </c>
      <c r="CE424" s="15">
        <f t="shared" si="1856"/>
        <v>0.71553152685206745</v>
      </c>
      <c r="CF424" s="15">
        <f t="shared" si="1857"/>
        <v>0.69233582718297004</v>
      </c>
      <c r="CG424" s="15">
        <f t="shared" si="1858"/>
        <v>0.65805609815387389</v>
      </c>
      <c r="CH424" s="15">
        <f t="shared" si="2065"/>
        <v>0.66771746275596233</v>
      </c>
      <c r="CI424" s="15">
        <f t="shared" si="1859"/>
        <v>0.6918988843995969</v>
      </c>
      <c r="CJ424" s="15">
        <f t="shared" si="1860"/>
        <v>0.70660986313326757</v>
      </c>
      <c r="CK424" s="15">
        <f t="shared" si="1861"/>
        <v>0.69850843603941226</v>
      </c>
      <c r="CL424" s="15">
        <f t="shared" si="1862"/>
        <v>0.69391646864723944</v>
      </c>
      <c r="CM424" s="15"/>
      <c r="CN424" s="15"/>
      <c r="CP424" s="15"/>
      <c r="CQ424" s="15"/>
      <c r="CS424" s="15"/>
      <c r="CT424" s="15"/>
      <c r="CV424" s="15"/>
      <c r="CW424" s="15"/>
      <c r="CY424" s="15"/>
      <c r="CZ424" s="15"/>
      <c r="DB424" s="15"/>
      <c r="DC424" s="15"/>
      <c r="DE424" s="15"/>
      <c r="DF424" s="15"/>
    </row>
    <row r="425" spans="1:110" x14ac:dyDescent="0.3">
      <c r="A425" s="3">
        <v>425</v>
      </c>
      <c r="B425" s="3" t="s">
        <v>164</v>
      </c>
      <c r="C425" s="3" t="s">
        <v>217</v>
      </c>
      <c r="D425" s="39">
        <v>41852</v>
      </c>
      <c r="E425" s="3"/>
      <c r="F425" s="7"/>
      <c r="G425" s="17">
        <v>0.25663893574132601</v>
      </c>
      <c r="H425" s="3"/>
      <c r="I425" s="17">
        <f t="shared" si="2070"/>
        <v>0.28979679201454167</v>
      </c>
      <c r="J425" s="17">
        <f t="shared" si="2071"/>
        <v>0.2285619664712816</v>
      </c>
      <c r="K425" s="7"/>
      <c r="L425" s="17">
        <v>0.27515744575464496</v>
      </c>
      <c r="M425" s="25">
        <f t="shared" si="2036"/>
        <v>1.0721578351306145</v>
      </c>
      <c r="N425" s="7"/>
      <c r="O425" s="17">
        <v>0.25793819466439688</v>
      </c>
      <c r="P425" s="25">
        <f t="shared" si="2037"/>
        <v>1.0050625947279506</v>
      </c>
      <c r="Q425" s="7"/>
      <c r="R425" s="17">
        <v>0.25872495077523799</v>
      </c>
      <c r="S425" s="25">
        <f t="shared" si="2038"/>
        <v>1.0081282094935686</v>
      </c>
      <c r="T425" s="7"/>
      <c r="U425" s="17">
        <v>0.24554865957746813</v>
      </c>
      <c r="V425" s="25">
        <f t="shared" si="2039"/>
        <v>0.95678646292768255</v>
      </c>
      <c r="W425" s="7"/>
      <c r="X425" s="17">
        <v>0.27497485878570183</v>
      </c>
      <c r="Y425" s="25">
        <f t="shared" si="2040"/>
        <v>1.071446380462149</v>
      </c>
      <c r="Z425" s="7"/>
      <c r="AA425" s="17">
        <v>0.26212508072900703</v>
      </c>
      <c r="AB425" s="25">
        <f t="shared" si="2041"/>
        <v>1.0213769004762812</v>
      </c>
      <c r="AC425" s="7"/>
      <c r="AD425" s="17">
        <v>0.2285619664712816</v>
      </c>
      <c r="AE425" s="25">
        <f t="shared" si="2042"/>
        <v>0.89059739049750419</v>
      </c>
      <c r="AF425" s="7"/>
      <c r="AG425" s="17">
        <v>0.28200639654705839</v>
      </c>
      <c r="AH425" s="25">
        <f t="shared" si="2043"/>
        <v>1.0988449423407094</v>
      </c>
      <c r="AI425" s="7"/>
      <c r="AJ425" s="17">
        <v>0.25676762136776338</v>
      </c>
      <c r="AK425" s="25">
        <f t="shared" si="2044"/>
        <v>1.0005014267459675</v>
      </c>
      <c r="AL425" s="7"/>
      <c r="AM425" s="17">
        <v>0.28979679201454167</v>
      </c>
      <c r="AN425" s="25">
        <f t="shared" si="2045"/>
        <v>1.1292004121566201</v>
      </c>
      <c r="AO425" s="7"/>
      <c r="AP425" s="17">
        <v>0.27822661434751605</v>
      </c>
      <c r="AQ425" s="25">
        <f t="shared" si="2046"/>
        <v>1.0841169269340678</v>
      </c>
      <c r="AR425" s="7"/>
      <c r="AS425" s="17">
        <v>0.23414476712108079</v>
      </c>
      <c r="AT425" s="25">
        <f t="shared" si="2047"/>
        <v>0.91235091216666453</v>
      </c>
      <c r="AU425" s="7"/>
      <c r="AV425" s="17">
        <v>0.24275392151552491</v>
      </c>
      <c r="AW425" s="25">
        <f t="shared" si="2048"/>
        <v>0.94589669651764685</v>
      </c>
      <c r="AX425" s="7"/>
      <c r="AY425" s="17">
        <v>0.23235330077474728</v>
      </c>
      <c r="AZ425" s="25">
        <f t="shared" si="2049"/>
        <v>0.90537041896457615</v>
      </c>
      <c r="BA425" s="7"/>
      <c r="BB425" s="17">
        <v>0.27815491384830632</v>
      </c>
      <c r="BC425" s="25">
        <f t="shared" si="2050"/>
        <v>1.0838375441545116</v>
      </c>
      <c r="BD425" s="7"/>
      <c r="BE425" s="17">
        <v>0.24358623315836678</v>
      </c>
      <c r="BF425" s="25">
        <f t="shared" si="2051"/>
        <v>0.94913981954743043</v>
      </c>
      <c r="BG425" s="7"/>
      <c r="BH425" s="17">
        <v>0.24002562427371682</v>
      </c>
      <c r="BI425" s="25">
        <f t="shared" si="2052"/>
        <v>0.93526581841675716</v>
      </c>
      <c r="BJ425" s="25"/>
      <c r="BK425" s="17">
        <f t="shared" si="2072"/>
        <v>0.26300903144623811</v>
      </c>
      <c r="BL425" s="25">
        <f t="shared" si="2073"/>
        <v>1.0248212364445459</v>
      </c>
      <c r="BN425" s="15">
        <f t="shared" si="2074"/>
        <v>0.23714243724776102</v>
      </c>
      <c r="BO425" s="25">
        <f t="shared" si="2075"/>
        <v>0.92403140841724773</v>
      </c>
      <c r="BQ425" s="15">
        <f t="shared" si="2076"/>
        <v>0.27251723476015477</v>
      </c>
      <c r="BR425" s="25">
        <f t="shared" si="2077"/>
        <v>1.0618701872845708</v>
      </c>
      <c r="BT425" s="25">
        <f t="shared" si="2078"/>
        <v>0.25189351805088134</v>
      </c>
      <c r="BU425" s="25">
        <f t="shared" si="2079"/>
        <v>0.98150936187162297</v>
      </c>
      <c r="BV425" s="15">
        <f t="shared" si="1848"/>
        <v>0.27515744575464496</v>
      </c>
      <c r="BW425" s="15">
        <f t="shared" si="1849"/>
        <v>0.25793819466439688</v>
      </c>
      <c r="BX425" s="15">
        <f t="shared" si="1850"/>
        <v>0.25872495077523799</v>
      </c>
      <c r="BY425" s="15">
        <f t="shared" si="1851"/>
        <v>0.24554865957746813</v>
      </c>
      <c r="BZ425" s="15">
        <f t="shared" si="1852"/>
        <v>0.27497485878570183</v>
      </c>
      <c r="CA425" s="15">
        <f t="shared" si="2058"/>
        <v>0.26212508072900703</v>
      </c>
      <c r="CB425" s="15">
        <f t="shared" si="1853"/>
        <v>0.2285619664712816</v>
      </c>
      <c r="CC425" s="15">
        <f t="shared" si="1854"/>
        <v>0.28200639654705839</v>
      </c>
      <c r="CD425" s="15">
        <f t="shared" si="1855"/>
        <v>0.25676762136776338</v>
      </c>
      <c r="CE425" s="15">
        <f t="shared" si="1856"/>
        <v>0.28979679201454167</v>
      </c>
      <c r="CF425" s="15">
        <f t="shared" si="1857"/>
        <v>0.27822661434751605</v>
      </c>
      <c r="CG425" s="15">
        <f t="shared" si="1858"/>
        <v>0.23414476712108079</v>
      </c>
      <c r="CH425" s="15">
        <f t="shared" si="2065"/>
        <v>0.24275392151552491</v>
      </c>
      <c r="CI425" s="15">
        <f t="shared" si="1859"/>
        <v>0.23235330077474728</v>
      </c>
      <c r="CJ425" s="15">
        <f t="shared" si="1860"/>
        <v>0.27815491384830632</v>
      </c>
      <c r="CK425" s="15">
        <f t="shared" si="1861"/>
        <v>0.24358623315836678</v>
      </c>
      <c r="CL425" s="15">
        <f t="shared" si="1862"/>
        <v>0.24002562427371682</v>
      </c>
      <c r="CM425" s="15"/>
      <c r="CN425" s="15"/>
      <c r="CP425" s="15"/>
      <c r="CQ425" s="15"/>
      <c r="CS425" s="15"/>
      <c r="CT425" s="15"/>
      <c r="CV425" s="15"/>
      <c r="CW425" s="15"/>
      <c r="CY425" s="15"/>
      <c r="CZ425" s="15"/>
      <c r="DB425" s="15"/>
      <c r="DC425" s="15"/>
      <c r="DE425" s="15"/>
      <c r="DF425" s="15"/>
    </row>
    <row r="426" spans="1:110" x14ac:dyDescent="0.3">
      <c r="A426" s="3">
        <v>426</v>
      </c>
      <c r="B426" s="3" t="s">
        <v>165</v>
      </c>
      <c r="C426" s="3" t="s">
        <v>217</v>
      </c>
      <c r="D426" s="39">
        <v>41852</v>
      </c>
      <c r="E426" s="3"/>
      <c r="F426" s="7"/>
      <c r="G426" s="17">
        <v>0.96636393380142493</v>
      </c>
      <c r="H426" s="3"/>
      <c r="I426" s="17">
        <f t="shared" si="2070"/>
        <v>0.977202314138233</v>
      </c>
      <c r="J426" s="17">
        <f t="shared" si="2071"/>
        <v>0.95838906420759062</v>
      </c>
      <c r="K426" s="7"/>
      <c r="L426" s="17">
        <v>0.95838906420759062</v>
      </c>
      <c r="M426" s="25">
        <f t="shared" si="2036"/>
        <v>0.99174755046738627</v>
      </c>
      <c r="N426" s="7"/>
      <c r="O426" s="17">
        <v>0.96070934294758659</v>
      </c>
      <c r="P426" s="25">
        <f t="shared" si="2037"/>
        <v>0.99414859075752682</v>
      </c>
      <c r="Q426" s="7"/>
      <c r="R426" s="17">
        <v>0.96100462461707736</v>
      </c>
      <c r="S426" s="25">
        <f t="shared" si="2038"/>
        <v>0.99445415024620643</v>
      </c>
      <c r="T426" s="7"/>
      <c r="U426" s="17">
        <v>0.96475360324037984</v>
      </c>
      <c r="V426" s="25">
        <f t="shared" si="2039"/>
        <v>0.99833361893514538</v>
      </c>
      <c r="W426" s="7"/>
      <c r="X426" s="17">
        <v>0.96134792743858899</v>
      </c>
      <c r="Y426" s="25">
        <f t="shared" si="2040"/>
        <v>0.99480940235103321</v>
      </c>
      <c r="Z426" s="7"/>
      <c r="AA426" s="17">
        <v>0.96044272451524426</v>
      </c>
      <c r="AB426" s="25">
        <f t="shared" si="2041"/>
        <v>0.99387269218244911</v>
      </c>
      <c r="AC426" s="7"/>
      <c r="AD426" s="17">
        <v>0.97250960206819348</v>
      </c>
      <c r="AE426" s="25">
        <f t="shared" si="2042"/>
        <v>1.0063595795039588</v>
      </c>
      <c r="AF426" s="7"/>
      <c r="AG426" s="17">
        <v>0.95991379266167476</v>
      </c>
      <c r="AH426" s="25">
        <f t="shared" si="2043"/>
        <v>0.99332534988720345</v>
      </c>
      <c r="AI426" s="7"/>
      <c r="AJ426" s="17">
        <v>0.97100745847675318</v>
      </c>
      <c r="AK426" s="25">
        <f t="shared" si="2044"/>
        <v>1.0048051510542844</v>
      </c>
      <c r="AL426" s="7"/>
      <c r="AM426" s="17">
        <v>0.96677503865482384</v>
      </c>
      <c r="AN426" s="25">
        <f t="shared" si="2045"/>
        <v>1.0004254141105844</v>
      </c>
      <c r="AO426" s="7"/>
      <c r="AP426" s="17">
        <v>0.97350943724286398</v>
      </c>
      <c r="AQ426" s="25">
        <f t="shared" si="2046"/>
        <v>1.0073942157726545</v>
      </c>
      <c r="AR426" s="7"/>
      <c r="AS426" s="17">
        <v>0.977202314138233</v>
      </c>
      <c r="AT426" s="25">
        <f t="shared" si="2047"/>
        <v>1.011215630010293</v>
      </c>
      <c r="AU426" s="7"/>
      <c r="AV426" s="17">
        <v>0.97303735382324419</v>
      </c>
      <c r="AW426" s="25">
        <f t="shared" si="2048"/>
        <v>1.0069057006251958</v>
      </c>
      <c r="AX426" s="7"/>
      <c r="AY426" s="17">
        <v>0.96363267593138946</v>
      </c>
      <c r="AZ426" s="25">
        <f t="shared" si="2049"/>
        <v>0.99717367569866622</v>
      </c>
      <c r="BA426" s="7"/>
      <c r="BB426" s="17">
        <v>0.96741481253910455</v>
      </c>
      <c r="BC426" s="25">
        <f t="shared" si="2050"/>
        <v>1.0010874564963799</v>
      </c>
      <c r="BD426" s="7"/>
      <c r="BE426" s="17">
        <v>0.96134172210972169</v>
      </c>
      <c r="BF426" s="25">
        <f t="shared" si="2051"/>
        <v>0.99480298103433229</v>
      </c>
      <c r="BG426" s="7"/>
      <c r="BH426" s="17">
        <v>0.96299225481797368</v>
      </c>
      <c r="BI426" s="25">
        <f t="shared" si="2052"/>
        <v>0.99651096355574043</v>
      </c>
      <c r="BJ426" s="25"/>
      <c r="BK426" s="17">
        <f t="shared" si="2072"/>
        <v>0.96147108958905703</v>
      </c>
      <c r="BL426" s="25">
        <f t="shared" si="2073"/>
        <v>0.99493685138566712</v>
      </c>
      <c r="BN426" s="15">
        <f t="shared" si="2074"/>
        <v>0.97015634731478007</v>
      </c>
      <c r="BO426" s="25">
        <f t="shared" si="2075"/>
        <v>1.0039244154098723</v>
      </c>
      <c r="BQ426" s="15">
        <f t="shared" si="2076"/>
        <v>0.96710657081280293</v>
      </c>
      <c r="BR426" s="25">
        <f t="shared" si="2077"/>
        <v>1.0007684858523813</v>
      </c>
      <c r="BT426" s="25">
        <f t="shared" si="2078"/>
        <v>0.96742720622454392</v>
      </c>
      <c r="BU426" s="25">
        <f t="shared" si="2079"/>
        <v>1.0011002815667347</v>
      </c>
      <c r="BV426" s="15">
        <f t="shared" si="1848"/>
        <v>0.95838906420759062</v>
      </c>
      <c r="BW426" s="15">
        <f t="shared" si="1849"/>
        <v>0.96070934294758659</v>
      </c>
      <c r="BX426" s="15">
        <f t="shared" si="1850"/>
        <v>0.96100462461707736</v>
      </c>
      <c r="BY426" s="15">
        <f t="shared" si="1851"/>
        <v>0.96475360324037984</v>
      </c>
      <c r="BZ426" s="15">
        <f t="shared" si="1852"/>
        <v>0.96134792743858899</v>
      </c>
      <c r="CA426" s="15">
        <f t="shared" si="2058"/>
        <v>0.96044272451524426</v>
      </c>
      <c r="CB426" s="15">
        <f t="shared" si="1853"/>
        <v>0.97250960206819348</v>
      </c>
      <c r="CC426" s="15">
        <f t="shared" si="1854"/>
        <v>0.95991379266167476</v>
      </c>
      <c r="CD426" s="15">
        <f t="shared" si="1855"/>
        <v>0.97100745847675318</v>
      </c>
      <c r="CE426" s="15">
        <f t="shared" si="1856"/>
        <v>0.96677503865482384</v>
      </c>
      <c r="CF426" s="15">
        <f t="shared" si="1857"/>
        <v>0.97350943724286398</v>
      </c>
      <c r="CG426" s="15">
        <f t="shared" si="1858"/>
        <v>0.977202314138233</v>
      </c>
      <c r="CH426" s="15">
        <f t="shared" si="2065"/>
        <v>0.97303735382324419</v>
      </c>
      <c r="CI426" s="15">
        <f t="shared" si="1859"/>
        <v>0.96363267593138946</v>
      </c>
      <c r="CJ426" s="15">
        <f t="shared" si="1860"/>
        <v>0.96741481253910455</v>
      </c>
      <c r="CK426" s="15">
        <f t="shared" si="1861"/>
        <v>0.96134172210972169</v>
      </c>
      <c r="CL426" s="15">
        <f t="shared" si="1862"/>
        <v>0.96299225481797368</v>
      </c>
      <c r="CM426" s="15"/>
      <c r="CN426" s="15"/>
      <c r="CP426" s="15"/>
      <c r="CQ426" s="15"/>
      <c r="CS426" s="15"/>
      <c r="CT426" s="15"/>
      <c r="CV426" s="15"/>
      <c r="CW426" s="15"/>
      <c r="CY426" s="15"/>
      <c r="CZ426" s="15"/>
      <c r="DB426" s="15"/>
      <c r="DC426" s="15"/>
      <c r="DE426" s="15"/>
      <c r="DF426" s="15"/>
    </row>
    <row r="427" spans="1:110" x14ac:dyDescent="0.3">
      <c r="A427" s="3">
        <v>427</v>
      </c>
      <c r="B427" s="3" t="s">
        <v>166</v>
      </c>
      <c r="C427" s="3" t="s">
        <v>217</v>
      </c>
      <c r="D427" s="39">
        <v>41852</v>
      </c>
      <c r="E427" s="3"/>
      <c r="F427" s="7"/>
      <c r="G427" s="17">
        <v>0.85995501883294978</v>
      </c>
      <c r="H427" s="3"/>
      <c r="I427" s="17">
        <f t="shared" si="2070"/>
        <v>0.91273468002564884</v>
      </c>
      <c r="J427" s="17">
        <f t="shared" si="2071"/>
        <v>0.80123811471777262</v>
      </c>
      <c r="K427" s="7"/>
      <c r="L427" s="17">
        <v>0.91273468002564884</v>
      </c>
      <c r="M427" s="25">
        <f t="shared" si="2036"/>
        <v>1.0613749091950491</v>
      </c>
      <c r="N427" s="7"/>
      <c r="O427" s="17">
        <v>0.91103824068100681</v>
      </c>
      <c r="P427" s="25">
        <f t="shared" si="2037"/>
        <v>1.059402202126086</v>
      </c>
      <c r="Q427" s="7"/>
      <c r="R427" s="17">
        <v>0.90491351750432403</v>
      </c>
      <c r="S427" s="25">
        <f t="shared" si="2038"/>
        <v>1.0522800584760674</v>
      </c>
      <c r="T427" s="7"/>
      <c r="U427" s="17">
        <v>0.87644430401431761</v>
      </c>
      <c r="V427" s="25">
        <f t="shared" si="2039"/>
        <v>1.0191745903218816</v>
      </c>
      <c r="W427" s="7"/>
      <c r="X427" s="17">
        <v>0.86255900440398248</v>
      </c>
      <c r="Y427" s="25">
        <f t="shared" si="2040"/>
        <v>1.0030280485769669</v>
      </c>
      <c r="Z427" s="7"/>
      <c r="AA427" s="17">
        <v>0.89095493363687628</v>
      </c>
      <c r="AB427" s="25">
        <f t="shared" si="2041"/>
        <v>1.0360482980214438</v>
      </c>
      <c r="AC427" s="7"/>
      <c r="AD427" s="17">
        <v>0.85512919276852783</v>
      </c>
      <c r="AE427" s="25">
        <f t="shared" si="2042"/>
        <v>0.99438828083011699</v>
      </c>
      <c r="AF427" s="7"/>
      <c r="AG427" s="17">
        <v>0.9095136969247487</v>
      </c>
      <c r="AH427" s="25">
        <f t="shared" si="2043"/>
        <v>1.0576293841032003</v>
      </c>
      <c r="AI427" s="7"/>
      <c r="AJ427" s="17">
        <v>0.82442599270382855</v>
      </c>
      <c r="AK427" s="25">
        <f t="shared" si="2044"/>
        <v>0.95868501799392036</v>
      </c>
      <c r="AL427" s="7"/>
      <c r="AM427" s="17">
        <v>0.81214096512096889</v>
      </c>
      <c r="AN427" s="25">
        <f t="shared" si="2045"/>
        <v>0.94439935500711469</v>
      </c>
      <c r="AO427" s="7"/>
      <c r="AP427" s="17">
        <v>0.80123811471777262</v>
      </c>
      <c r="AQ427" s="25">
        <f t="shared" si="2046"/>
        <v>0.93172095885333373</v>
      </c>
      <c r="AR427" s="7"/>
      <c r="AS427" s="17">
        <v>0.8158061714814302</v>
      </c>
      <c r="AT427" s="25">
        <f t="shared" si="2047"/>
        <v>0.94866144579115985</v>
      </c>
      <c r="AU427" s="7"/>
      <c r="AV427" s="17">
        <v>0.83568144869600447</v>
      </c>
      <c r="AW427" s="25">
        <f t="shared" si="2048"/>
        <v>0.97177344209248628</v>
      </c>
      <c r="AX427" s="7"/>
      <c r="AY427" s="17">
        <v>0.88178972698334912</v>
      </c>
      <c r="AZ427" s="25">
        <f t="shared" si="2049"/>
        <v>1.025390523541605</v>
      </c>
      <c r="BA427" s="7"/>
      <c r="BB427" s="17">
        <v>0.81506528804736245</v>
      </c>
      <c r="BC427" s="25">
        <f t="shared" si="2050"/>
        <v>0.94779990836438466</v>
      </c>
      <c r="BD427" s="7"/>
      <c r="BE427" s="17">
        <v>0.90020104815281043</v>
      </c>
      <c r="BF427" s="25">
        <f t="shared" si="2051"/>
        <v>1.0468001563319891</v>
      </c>
      <c r="BG427" s="7"/>
      <c r="BH427" s="17">
        <v>0.88925187033685082</v>
      </c>
      <c r="BI427" s="25">
        <f t="shared" si="2052"/>
        <v>1.0340678882759007</v>
      </c>
      <c r="BJ427" s="25"/>
      <c r="BK427" s="17">
        <f t="shared" si="2072"/>
        <v>0.88626764138584857</v>
      </c>
      <c r="BL427" s="25">
        <f t="shared" si="2073"/>
        <v>1.0305976731069117</v>
      </c>
      <c r="BN427" s="15">
        <f t="shared" si="2074"/>
        <v>0.8508734859387822</v>
      </c>
      <c r="BO427" s="25">
        <f t="shared" si="2075"/>
        <v>0.98943952567834048</v>
      </c>
      <c r="BQ427" s="15">
        <f t="shared" si="2076"/>
        <v>0.83250055546569479</v>
      </c>
      <c r="BR427" s="25">
        <f t="shared" si="2077"/>
        <v>0.96807453556755374</v>
      </c>
      <c r="BT427" s="25">
        <f t="shared" si="2078"/>
        <v>0.86868053500963027</v>
      </c>
      <c r="BU427" s="25">
        <f t="shared" si="2079"/>
        <v>1.0101464797409079</v>
      </c>
      <c r="BV427" s="15">
        <f t="shared" si="1848"/>
        <v>0.91273468002564884</v>
      </c>
      <c r="BW427" s="15">
        <f t="shared" si="1849"/>
        <v>0.91103824068100681</v>
      </c>
      <c r="BX427" s="15">
        <f t="shared" si="1850"/>
        <v>0.90491351750432403</v>
      </c>
      <c r="BY427" s="15">
        <f t="shared" si="1851"/>
        <v>0.87644430401431761</v>
      </c>
      <c r="BZ427" s="15">
        <f t="shared" si="1852"/>
        <v>0.86255900440398248</v>
      </c>
      <c r="CA427" s="15">
        <f t="shared" si="2058"/>
        <v>0.89095493363687628</v>
      </c>
      <c r="CB427" s="15">
        <f t="shared" si="1853"/>
        <v>0.85512919276852783</v>
      </c>
      <c r="CC427" s="15">
        <f t="shared" si="1854"/>
        <v>0.9095136969247487</v>
      </c>
      <c r="CD427" s="15">
        <f t="shared" si="1855"/>
        <v>0.82442599270382855</v>
      </c>
      <c r="CE427" s="15">
        <f t="shared" si="1856"/>
        <v>0.81214096512096889</v>
      </c>
      <c r="CF427" s="15">
        <f t="shared" si="1857"/>
        <v>0.80123811471777262</v>
      </c>
      <c r="CG427" s="15">
        <f t="shared" si="1858"/>
        <v>0.8158061714814302</v>
      </c>
      <c r="CH427" s="15">
        <f t="shared" si="2065"/>
        <v>0.83568144869600447</v>
      </c>
      <c r="CI427" s="15">
        <f t="shared" si="1859"/>
        <v>0.88178972698334912</v>
      </c>
      <c r="CJ427" s="15">
        <f t="shared" si="1860"/>
        <v>0.81506528804736245</v>
      </c>
      <c r="CK427" s="15">
        <f t="shared" si="1861"/>
        <v>0.90020104815281043</v>
      </c>
      <c r="CL427" s="15">
        <f t="shared" si="1862"/>
        <v>0.88925187033685082</v>
      </c>
      <c r="CM427" s="15"/>
      <c r="CN427" s="15"/>
      <c r="CP427" s="15"/>
      <c r="CQ427" s="15"/>
      <c r="CS427" s="15"/>
      <c r="CT427" s="15"/>
      <c r="CV427" s="15"/>
      <c r="CW427" s="15"/>
      <c r="CY427" s="15"/>
      <c r="CZ427" s="15"/>
      <c r="DB427" s="15"/>
      <c r="DC427" s="15"/>
      <c r="DE427" s="15"/>
      <c r="DF427" s="15"/>
    </row>
    <row r="428" spans="1:110" x14ac:dyDescent="0.3">
      <c r="A428" s="3">
        <v>428</v>
      </c>
      <c r="B428" s="3" t="s">
        <v>167</v>
      </c>
      <c r="C428" s="3" t="s">
        <v>217</v>
      </c>
      <c r="D428" s="39">
        <v>41852</v>
      </c>
      <c r="E428" s="3"/>
      <c r="F428" s="7"/>
      <c r="G428" s="17">
        <v>0.898424531344583</v>
      </c>
      <c r="H428" s="3"/>
      <c r="I428" s="17">
        <f t="shared" si="2070"/>
        <v>0.9265304772309656</v>
      </c>
      <c r="J428" s="17">
        <f t="shared" si="2071"/>
        <v>0.87800989610809366</v>
      </c>
      <c r="K428" s="7"/>
      <c r="L428" s="17">
        <v>0.9265304772309656</v>
      </c>
      <c r="M428" s="25">
        <f t="shared" si="2036"/>
        <v>1.0312835913377378</v>
      </c>
      <c r="N428" s="7"/>
      <c r="O428" s="17">
        <v>0.92631595500661146</v>
      </c>
      <c r="P428" s="25">
        <f t="shared" si="2037"/>
        <v>1.0310448153283238</v>
      </c>
      <c r="Q428" s="7"/>
      <c r="R428" s="17">
        <v>0.91829761162737367</v>
      </c>
      <c r="S428" s="25">
        <f t="shared" si="2038"/>
        <v>1.0221199216956471</v>
      </c>
      <c r="T428" s="7"/>
      <c r="U428" s="17">
        <v>0.89671463551062469</v>
      </c>
      <c r="V428" s="25">
        <f t="shared" si="2039"/>
        <v>0.99809678412120018</v>
      </c>
      <c r="W428" s="7"/>
      <c r="X428" s="17">
        <v>0.90329306749405969</v>
      </c>
      <c r="Y428" s="25">
        <f t="shared" si="2040"/>
        <v>1.0054189706309449</v>
      </c>
      <c r="Z428" s="7"/>
      <c r="AA428" s="17">
        <v>0.91400240364717922</v>
      </c>
      <c r="AB428" s="25">
        <f t="shared" si="2041"/>
        <v>1.0173390994558913</v>
      </c>
      <c r="AC428" s="7"/>
      <c r="AD428" s="17">
        <v>0.88641880649735538</v>
      </c>
      <c r="AE428" s="25">
        <f t="shared" si="2042"/>
        <v>0.98663691336515502</v>
      </c>
      <c r="AF428" s="7"/>
      <c r="AG428" s="17">
        <v>0.92258453870695556</v>
      </c>
      <c r="AH428" s="25">
        <f t="shared" si="2043"/>
        <v>1.0268915267999357</v>
      </c>
      <c r="AI428" s="7"/>
      <c r="AJ428" s="17">
        <v>0.8860595254532655</v>
      </c>
      <c r="AK428" s="25">
        <f t="shared" si="2044"/>
        <v>0.98623701216972337</v>
      </c>
      <c r="AL428" s="7"/>
      <c r="AM428" s="17">
        <v>0.88778802905323095</v>
      </c>
      <c r="AN428" s="25">
        <f t="shared" si="2045"/>
        <v>0.988160939600087</v>
      </c>
      <c r="AO428" s="7"/>
      <c r="AP428" s="17">
        <v>0.87800989610809366</v>
      </c>
      <c r="AQ428" s="25">
        <f t="shared" si="2046"/>
        <v>0.97727729539404185</v>
      </c>
      <c r="AR428" s="7"/>
      <c r="AS428" s="17">
        <v>0.87873667245284925</v>
      </c>
      <c r="AT428" s="25">
        <f t="shared" si="2047"/>
        <v>0.97808624074159145</v>
      </c>
      <c r="AU428" s="7"/>
      <c r="AV428" s="17">
        <v>0.88378003081950407</v>
      </c>
      <c r="AW428" s="25">
        <f t="shared" si="2048"/>
        <v>0.98369979891002979</v>
      </c>
      <c r="AX428" s="7"/>
      <c r="AY428" s="17">
        <v>0.90642160480968148</v>
      </c>
      <c r="AZ428" s="25">
        <f t="shared" si="2049"/>
        <v>1.0089012189517244</v>
      </c>
      <c r="BA428" s="7"/>
      <c r="BB428" s="17">
        <v>0.88616227813592319</v>
      </c>
      <c r="BC428" s="25">
        <f t="shared" si="2050"/>
        <v>0.98635138202392125</v>
      </c>
      <c r="BD428" s="7"/>
      <c r="BE428" s="17">
        <v>0.90811945327715438</v>
      </c>
      <c r="BF428" s="25">
        <f t="shared" si="2051"/>
        <v>1.0107910253942665</v>
      </c>
      <c r="BG428" s="7"/>
      <c r="BH428" s="17">
        <v>0.90509686208296902</v>
      </c>
      <c r="BI428" s="25">
        <f t="shared" si="2052"/>
        <v>1.0074267014151987</v>
      </c>
      <c r="BJ428" s="25"/>
      <c r="BK428" s="17">
        <f t="shared" si="2072"/>
        <v>0.90991260326208845</v>
      </c>
      <c r="BL428" s="25">
        <f t="shared" si="2073"/>
        <v>1.0127869081004639</v>
      </c>
      <c r="BN428" s="15">
        <f t="shared" si="2074"/>
        <v>0.89169157929390253</v>
      </c>
      <c r="BO428" s="25">
        <f t="shared" si="2075"/>
        <v>0.99250582345452665</v>
      </c>
      <c r="BQ428" s="15">
        <f t="shared" si="2076"/>
        <v>0.89023609632562817</v>
      </c>
      <c r="BR428" s="25">
        <f t="shared" si="2077"/>
        <v>0.9908857842442258</v>
      </c>
      <c r="BT428" s="25">
        <f t="shared" si="2078"/>
        <v>0.90091561475818827</v>
      </c>
      <c r="BU428" s="25">
        <f t="shared" si="2079"/>
        <v>1.0027727241706959</v>
      </c>
      <c r="BV428" s="15">
        <f t="shared" si="1848"/>
        <v>0.9265304772309656</v>
      </c>
      <c r="BW428" s="15">
        <f t="shared" si="1849"/>
        <v>0.92631595500661146</v>
      </c>
      <c r="BX428" s="15">
        <f t="shared" si="1850"/>
        <v>0.91829761162737367</v>
      </c>
      <c r="BY428" s="15">
        <f t="shared" si="1851"/>
        <v>0.89671463551062469</v>
      </c>
      <c r="BZ428" s="15">
        <f t="shared" si="1852"/>
        <v>0.90329306749405969</v>
      </c>
      <c r="CA428" s="15">
        <f t="shared" si="2058"/>
        <v>0.91400240364717922</v>
      </c>
      <c r="CB428" s="15">
        <f t="shared" si="1853"/>
        <v>0.88641880649735538</v>
      </c>
      <c r="CC428" s="15">
        <f t="shared" si="1854"/>
        <v>0.92258453870695556</v>
      </c>
      <c r="CD428" s="15">
        <f t="shared" si="1855"/>
        <v>0.8860595254532655</v>
      </c>
      <c r="CE428" s="15">
        <f t="shared" si="1856"/>
        <v>0.88778802905323095</v>
      </c>
      <c r="CF428" s="15">
        <f t="shared" si="1857"/>
        <v>0.87800989610809366</v>
      </c>
      <c r="CG428" s="15">
        <f t="shared" si="1858"/>
        <v>0.87873667245284925</v>
      </c>
      <c r="CH428" s="15">
        <f t="shared" si="2065"/>
        <v>0.88378003081950407</v>
      </c>
      <c r="CI428" s="15">
        <f t="shared" si="1859"/>
        <v>0.90642160480968148</v>
      </c>
      <c r="CJ428" s="15">
        <f t="shared" si="1860"/>
        <v>0.88616227813592319</v>
      </c>
      <c r="CK428" s="15">
        <f t="shared" si="1861"/>
        <v>0.90811945327715438</v>
      </c>
      <c r="CL428" s="15">
        <f t="shared" si="1862"/>
        <v>0.90509686208296902</v>
      </c>
      <c r="CM428" s="15"/>
      <c r="CN428" s="15"/>
      <c r="CP428" s="15"/>
      <c r="CQ428" s="15"/>
      <c r="CS428" s="15"/>
      <c r="CT428" s="15"/>
      <c r="CV428" s="15"/>
      <c r="CW428" s="15"/>
      <c r="CY428" s="15"/>
      <c r="CZ428" s="15"/>
      <c r="DB428" s="15"/>
      <c r="DC428" s="15"/>
      <c r="DE428" s="15"/>
      <c r="DF428" s="15"/>
    </row>
    <row r="429" spans="1:110" x14ac:dyDescent="0.3">
      <c r="A429" s="3">
        <v>429</v>
      </c>
      <c r="D429" s="39"/>
      <c r="E429" s="3"/>
      <c r="F429" s="7"/>
      <c r="G429" s="17"/>
      <c r="H429" s="3"/>
      <c r="I429" s="17"/>
      <c r="J429" s="17"/>
      <c r="K429" s="7"/>
      <c r="L429" s="17"/>
      <c r="M429" s="25"/>
      <c r="N429" s="7"/>
      <c r="O429" s="17"/>
      <c r="P429" s="25"/>
      <c r="Q429" s="7"/>
      <c r="R429" s="17"/>
      <c r="S429" s="25"/>
      <c r="T429" s="7"/>
      <c r="U429" s="17"/>
      <c r="V429" s="25"/>
      <c r="W429" s="7"/>
      <c r="X429" s="17"/>
      <c r="Y429" s="25"/>
      <c r="Z429" s="7"/>
      <c r="AA429" s="17"/>
      <c r="AB429" s="25"/>
      <c r="AC429" s="7"/>
      <c r="AD429" s="17"/>
      <c r="AE429" s="25"/>
      <c r="AF429" s="7"/>
      <c r="AG429" s="17"/>
      <c r="AH429" s="25"/>
      <c r="AI429" s="7"/>
      <c r="AJ429" s="17"/>
      <c r="AK429" s="25"/>
      <c r="AL429" s="7"/>
      <c r="AM429" s="17"/>
      <c r="AN429" s="25"/>
      <c r="AO429" s="7"/>
      <c r="AP429" s="17"/>
      <c r="AQ429" s="25"/>
      <c r="AR429" s="7"/>
      <c r="AS429" s="17"/>
      <c r="AT429" s="25"/>
      <c r="AU429" s="7"/>
      <c r="AV429" s="17"/>
      <c r="AW429" s="25"/>
      <c r="AX429" s="7"/>
      <c r="AY429" s="17"/>
      <c r="AZ429" s="25"/>
      <c r="BA429" s="7"/>
      <c r="BB429" s="17"/>
      <c r="BC429" s="25"/>
      <c r="BD429" s="7"/>
      <c r="BE429" s="17"/>
      <c r="BF429" s="25"/>
      <c r="BG429" s="7"/>
      <c r="BH429" s="17"/>
      <c r="BI429" s="25"/>
      <c r="BJ429" s="25"/>
      <c r="BK429" s="25"/>
      <c r="BL429" s="25"/>
      <c r="BM429" s="25"/>
      <c r="BN429" s="25"/>
      <c r="BO429" s="25"/>
      <c r="BP429" s="25"/>
      <c r="BQ429" s="25"/>
      <c r="BR429" s="25"/>
      <c r="BS429" s="25"/>
      <c r="BT429" s="25"/>
      <c r="BU429" s="25"/>
      <c r="BV429" s="15"/>
      <c r="BW429" s="15"/>
      <c r="BX429" s="15"/>
      <c r="BY429" s="15"/>
      <c r="BZ429" s="15"/>
      <c r="CA429" s="15"/>
      <c r="CB429" s="15"/>
      <c r="CC429" s="15"/>
      <c r="CD429" s="15"/>
      <c r="CE429" s="15"/>
      <c r="CF429" s="15"/>
      <c r="CG429" s="15"/>
      <c r="CH429" s="15"/>
      <c r="CI429" s="15"/>
      <c r="CJ429" s="15"/>
      <c r="CK429" s="15"/>
      <c r="CL429" s="15"/>
      <c r="CM429" s="15"/>
      <c r="CN429" s="15"/>
      <c r="CP429" s="15"/>
      <c r="CQ429" s="15"/>
      <c r="CS429" s="15"/>
      <c r="CT429" s="15"/>
      <c r="CV429" s="15"/>
      <c r="CW429" s="15"/>
      <c r="CY429" s="15"/>
      <c r="CZ429" s="15"/>
      <c r="DB429" s="15"/>
      <c r="DC429" s="15"/>
      <c r="DE429" s="15"/>
      <c r="DF429" s="15"/>
    </row>
    <row r="430" spans="1:110" x14ac:dyDescent="0.3">
      <c r="A430" s="3">
        <v>430</v>
      </c>
      <c r="D430" s="39"/>
      <c r="E430" s="3"/>
      <c r="F430" s="7"/>
      <c r="G430" s="17"/>
      <c r="H430" s="3"/>
      <c r="I430" s="17"/>
      <c r="J430" s="17"/>
      <c r="K430" s="7"/>
      <c r="L430" s="17"/>
      <c r="M430" s="25"/>
      <c r="N430" s="7"/>
      <c r="O430" s="17"/>
      <c r="P430" s="25"/>
      <c r="Q430" s="7"/>
      <c r="R430" s="17"/>
      <c r="S430" s="25"/>
      <c r="T430" s="7"/>
      <c r="U430" s="17"/>
      <c r="V430" s="25"/>
      <c r="W430" s="7"/>
      <c r="X430" s="17"/>
      <c r="Y430" s="25"/>
      <c r="Z430" s="7"/>
      <c r="AA430" s="17"/>
      <c r="AB430" s="25"/>
      <c r="AC430" s="7"/>
      <c r="AD430" s="17"/>
      <c r="AE430" s="25"/>
      <c r="AF430" s="7"/>
      <c r="AG430" s="17"/>
      <c r="AH430" s="25"/>
      <c r="AI430" s="7"/>
      <c r="AJ430" s="17"/>
      <c r="AK430" s="25"/>
      <c r="AL430" s="7"/>
      <c r="AM430" s="17"/>
      <c r="AN430" s="25"/>
      <c r="AO430" s="7"/>
      <c r="AP430" s="17"/>
      <c r="AQ430" s="25"/>
      <c r="AR430" s="7"/>
      <c r="AS430" s="17"/>
      <c r="AT430" s="25"/>
      <c r="AU430" s="7"/>
      <c r="AV430" s="17"/>
      <c r="AW430" s="25"/>
      <c r="AX430" s="7"/>
      <c r="AY430" s="17"/>
      <c r="AZ430" s="25"/>
      <c r="BA430" s="7"/>
      <c r="BB430" s="17"/>
      <c r="BC430" s="25"/>
      <c r="BD430" s="7"/>
      <c r="BE430" s="17"/>
      <c r="BF430" s="25"/>
      <c r="BG430" s="7"/>
      <c r="BH430" s="17"/>
      <c r="BI430" s="25"/>
      <c r="BJ430" s="25"/>
      <c r="BK430" s="25"/>
      <c r="BL430" s="25"/>
      <c r="BM430" s="25"/>
      <c r="BN430" s="25"/>
      <c r="BO430" s="25"/>
      <c r="BP430" s="25"/>
      <c r="BQ430" s="25"/>
      <c r="BR430" s="25"/>
      <c r="BS430" s="25"/>
      <c r="BT430" s="25"/>
      <c r="BU430" s="25"/>
      <c r="BV430" s="15"/>
      <c r="BW430" s="15"/>
      <c r="BX430" s="15"/>
      <c r="BY430" s="15"/>
      <c r="BZ430" s="15"/>
      <c r="CA430" s="15"/>
      <c r="CB430" s="15"/>
      <c r="CC430" s="15"/>
      <c r="CD430" s="15"/>
      <c r="CE430" s="15"/>
      <c r="CF430" s="15"/>
      <c r="CG430" s="15"/>
      <c r="CH430" s="15"/>
      <c r="CI430" s="15"/>
      <c r="CJ430" s="15"/>
      <c r="CK430" s="15"/>
      <c r="CL430" s="15"/>
      <c r="CM430" s="15"/>
      <c r="CN430" s="15"/>
      <c r="CP430" s="15"/>
      <c r="CQ430" s="15"/>
      <c r="CS430" s="15"/>
      <c r="CT430" s="15"/>
      <c r="CV430" s="15"/>
      <c r="CW430" s="15"/>
      <c r="CY430" s="15"/>
      <c r="CZ430" s="15"/>
      <c r="DB430" s="15"/>
      <c r="DC430" s="15"/>
      <c r="DE430" s="15"/>
      <c r="DF430" s="15"/>
    </row>
    <row r="431" spans="1:110" x14ac:dyDescent="0.3">
      <c r="A431" s="3">
        <v>431</v>
      </c>
      <c r="D431" s="39"/>
      <c r="E431" s="3"/>
      <c r="F431" s="7"/>
      <c r="G431" s="17"/>
      <c r="H431" s="3"/>
      <c r="I431" s="17"/>
      <c r="J431" s="17"/>
      <c r="K431" s="7"/>
      <c r="L431" s="17"/>
      <c r="M431" s="25"/>
      <c r="N431" s="7"/>
      <c r="O431" s="17"/>
      <c r="P431" s="25"/>
      <c r="Q431" s="7"/>
      <c r="R431" s="17"/>
      <c r="S431" s="25"/>
      <c r="T431" s="7"/>
      <c r="U431" s="17"/>
      <c r="V431" s="25"/>
      <c r="W431" s="7"/>
      <c r="X431" s="17"/>
      <c r="Y431" s="25"/>
      <c r="Z431" s="7"/>
      <c r="AA431" s="17"/>
      <c r="AB431" s="25"/>
      <c r="AC431" s="7"/>
      <c r="AD431" s="17"/>
      <c r="AE431" s="25"/>
      <c r="AF431" s="7"/>
      <c r="AG431" s="17"/>
      <c r="AH431" s="25"/>
      <c r="AI431" s="7"/>
      <c r="AJ431" s="17"/>
      <c r="AK431" s="25"/>
      <c r="AL431" s="7"/>
      <c r="AM431" s="17"/>
      <c r="AN431" s="25"/>
      <c r="AO431" s="7"/>
      <c r="AP431" s="17"/>
      <c r="AQ431" s="25"/>
      <c r="AR431" s="7"/>
      <c r="AS431" s="17"/>
      <c r="AT431" s="25"/>
      <c r="AU431" s="7"/>
      <c r="AV431" s="17"/>
      <c r="AW431" s="25"/>
      <c r="AX431" s="7"/>
      <c r="AY431" s="17"/>
      <c r="AZ431" s="25"/>
      <c r="BA431" s="7"/>
      <c r="BB431" s="17"/>
      <c r="BC431" s="25"/>
      <c r="BD431" s="7"/>
      <c r="BE431" s="17"/>
      <c r="BF431" s="25"/>
      <c r="BG431" s="7"/>
      <c r="BH431" s="17"/>
      <c r="BI431" s="25"/>
      <c r="BJ431" s="25"/>
      <c r="BK431" s="25"/>
      <c r="BL431" s="25"/>
      <c r="BM431" s="25"/>
      <c r="BN431" s="25"/>
      <c r="BO431" s="25"/>
      <c r="BP431" s="25"/>
      <c r="BQ431" s="25"/>
      <c r="BR431" s="25"/>
      <c r="BS431" s="25"/>
      <c r="BT431" s="25"/>
      <c r="BU431" s="25"/>
      <c r="BV431" s="15"/>
      <c r="BW431" s="15"/>
      <c r="BX431" s="15"/>
      <c r="BY431" s="15"/>
      <c r="BZ431" s="15"/>
      <c r="CA431" s="15"/>
      <c r="CB431" s="15"/>
      <c r="CC431" s="15"/>
      <c r="CD431" s="15"/>
      <c r="CE431" s="15"/>
      <c r="CF431" s="15"/>
      <c r="CG431" s="15"/>
      <c r="CH431" s="15"/>
      <c r="CI431" s="15"/>
      <c r="CJ431" s="15"/>
      <c r="CK431" s="15"/>
      <c r="CL431" s="15"/>
      <c r="CM431" s="15"/>
      <c r="CN431" s="15"/>
      <c r="CP431" s="15"/>
      <c r="CQ431" s="15"/>
      <c r="CS431" s="15"/>
      <c r="CT431" s="15"/>
      <c r="CV431" s="15"/>
      <c r="CW431" s="15"/>
      <c r="CY431" s="15"/>
      <c r="CZ431" s="15"/>
      <c r="DB431" s="15"/>
      <c r="DC431" s="15"/>
      <c r="DE431" s="15"/>
      <c r="DF431" s="15"/>
    </row>
    <row r="432" spans="1:110" x14ac:dyDescent="0.3">
      <c r="A432" s="3">
        <v>432</v>
      </c>
      <c r="D432" s="39"/>
      <c r="E432" s="3"/>
      <c r="F432" s="7"/>
      <c r="G432" s="17"/>
      <c r="H432" s="3"/>
      <c r="I432" s="17"/>
      <c r="J432" s="17"/>
      <c r="K432" s="7"/>
      <c r="L432" s="17"/>
      <c r="M432" s="25"/>
      <c r="N432" s="7"/>
      <c r="O432" s="17"/>
      <c r="P432" s="25"/>
      <c r="Q432" s="7"/>
      <c r="R432" s="17"/>
      <c r="S432" s="25"/>
      <c r="T432" s="7"/>
      <c r="U432" s="17"/>
      <c r="V432" s="25"/>
      <c r="W432" s="7"/>
      <c r="X432" s="17"/>
      <c r="Y432" s="25"/>
      <c r="Z432" s="7"/>
      <c r="AA432" s="17"/>
      <c r="AB432" s="25"/>
      <c r="AC432" s="7"/>
      <c r="AD432" s="17"/>
      <c r="AE432" s="25"/>
      <c r="AF432" s="7"/>
      <c r="AG432" s="17"/>
      <c r="AH432" s="25"/>
      <c r="AI432" s="7"/>
      <c r="AJ432" s="17"/>
      <c r="AK432" s="25"/>
      <c r="AL432" s="7"/>
      <c r="AM432" s="17"/>
      <c r="AN432" s="25"/>
      <c r="AO432" s="7"/>
      <c r="AP432" s="17"/>
      <c r="AQ432" s="25"/>
      <c r="AR432" s="7"/>
      <c r="AS432" s="17"/>
      <c r="AT432" s="25"/>
      <c r="AU432" s="7"/>
      <c r="AV432" s="17"/>
      <c r="AW432" s="25"/>
      <c r="AX432" s="7"/>
      <c r="AY432" s="17"/>
      <c r="AZ432" s="25"/>
      <c r="BA432" s="7"/>
      <c r="BB432" s="17"/>
      <c r="BC432" s="25"/>
      <c r="BD432" s="7"/>
      <c r="BE432" s="17"/>
      <c r="BF432" s="25"/>
      <c r="BG432" s="7"/>
      <c r="BH432" s="17"/>
      <c r="BI432" s="25"/>
      <c r="BJ432" s="25"/>
      <c r="BK432" s="25"/>
      <c r="BL432" s="25"/>
      <c r="BM432" s="25"/>
      <c r="BN432" s="25"/>
      <c r="BO432" s="25"/>
      <c r="BP432" s="25"/>
      <c r="BQ432" s="25"/>
      <c r="BR432" s="25"/>
      <c r="BS432" s="25"/>
      <c r="BT432" s="25"/>
      <c r="BU432" s="25"/>
      <c r="BV432" s="15"/>
      <c r="BW432" s="15"/>
      <c r="BX432" s="15"/>
      <c r="BY432" s="15"/>
      <c r="BZ432" s="15"/>
      <c r="CA432" s="15"/>
      <c r="CB432" s="15"/>
      <c r="CC432" s="15"/>
      <c r="CD432" s="15"/>
      <c r="CE432" s="15"/>
      <c r="CF432" s="15"/>
      <c r="CG432" s="15"/>
      <c r="CH432" s="15"/>
      <c r="CI432" s="15"/>
      <c r="CJ432" s="15"/>
      <c r="CK432" s="15"/>
      <c r="CL432" s="15"/>
      <c r="CM432" s="15"/>
      <c r="CN432" s="15"/>
      <c r="CP432" s="15"/>
      <c r="CQ432" s="15"/>
      <c r="CS432" s="15"/>
      <c r="CT432" s="15"/>
      <c r="CV432" s="15"/>
      <c r="CW432" s="15"/>
      <c r="CY432" s="15"/>
      <c r="CZ432" s="15"/>
      <c r="DB432" s="15"/>
      <c r="DC432" s="15"/>
      <c r="DE432" s="15"/>
      <c r="DF432" s="15"/>
    </row>
    <row r="433" spans="1:110" x14ac:dyDescent="0.3">
      <c r="A433" s="3">
        <v>433</v>
      </c>
      <c r="D433" s="39"/>
      <c r="E433" s="3"/>
      <c r="F433" s="7"/>
      <c r="G433" s="17"/>
      <c r="H433" s="3"/>
      <c r="I433" s="17"/>
      <c r="J433" s="17"/>
      <c r="K433" s="7"/>
      <c r="L433" s="17"/>
      <c r="M433" s="25"/>
      <c r="N433" s="7"/>
      <c r="O433" s="17"/>
      <c r="P433" s="25"/>
      <c r="Q433" s="7"/>
      <c r="R433" s="17"/>
      <c r="S433" s="25"/>
      <c r="T433" s="7"/>
      <c r="U433" s="17"/>
      <c r="V433" s="25"/>
      <c r="W433" s="7"/>
      <c r="X433" s="17"/>
      <c r="Y433" s="25"/>
      <c r="Z433" s="7"/>
      <c r="AA433" s="17"/>
      <c r="AB433" s="25"/>
      <c r="AC433" s="7"/>
      <c r="AD433" s="17"/>
      <c r="AE433" s="25"/>
      <c r="AF433" s="7"/>
      <c r="AG433" s="17"/>
      <c r="AH433" s="25"/>
      <c r="AI433" s="7"/>
      <c r="AJ433" s="17"/>
      <c r="AK433" s="25"/>
      <c r="AL433" s="7"/>
      <c r="AM433" s="17"/>
      <c r="AN433" s="25"/>
      <c r="AO433" s="7"/>
      <c r="AP433" s="17"/>
      <c r="AQ433" s="25"/>
      <c r="AR433" s="7"/>
      <c r="AS433" s="17"/>
      <c r="AT433" s="25"/>
      <c r="AU433" s="7"/>
      <c r="AV433" s="17"/>
      <c r="AW433" s="25"/>
      <c r="AX433" s="7"/>
      <c r="AY433" s="17"/>
      <c r="AZ433" s="25"/>
      <c r="BA433" s="7"/>
      <c r="BB433" s="17"/>
      <c r="BC433" s="25"/>
      <c r="BD433" s="7"/>
      <c r="BE433" s="17"/>
      <c r="BF433" s="25"/>
      <c r="BG433" s="7"/>
      <c r="BH433" s="17"/>
      <c r="BI433" s="25"/>
      <c r="BJ433" s="25"/>
      <c r="BK433" s="25"/>
      <c r="BL433" s="25"/>
      <c r="BM433" s="25"/>
      <c r="BN433" s="25"/>
      <c r="BO433" s="25"/>
      <c r="BP433" s="25"/>
      <c r="BQ433" s="25"/>
      <c r="BR433" s="25"/>
      <c r="BS433" s="25"/>
      <c r="BT433" s="25"/>
      <c r="BU433" s="25"/>
      <c r="BV433" s="15"/>
      <c r="BW433" s="15"/>
      <c r="BX433" s="15"/>
      <c r="BY433" s="15"/>
      <c r="BZ433" s="15"/>
      <c r="CA433" s="15"/>
      <c r="CB433" s="15"/>
      <c r="CC433" s="15"/>
      <c r="CD433" s="15"/>
      <c r="CE433" s="15"/>
      <c r="CF433" s="15"/>
      <c r="CG433" s="15"/>
      <c r="CH433" s="15"/>
      <c r="CI433" s="15"/>
      <c r="CJ433" s="15"/>
      <c r="CK433" s="15"/>
      <c r="CL433" s="15"/>
      <c r="CM433" s="15"/>
      <c r="CN433" s="15"/>
      <c r="CP433" s="15"/>
      <c r="CQ433" s="15"/>
      <c r="CS433" s="15"/>
      <c r="CT433" s="15"/>
      <c r="CV433" s="15"/>
      <c r="CW433" s="15"/>
      <c r="CY433" s="15"/>
      <c r="CZ433" s="15"/>
      <c r="DB433" s="15"/>
      <c r="DC433" s="15"/>
      <c r="DE433" s="15"/>
      <c r="DF433" s="15"/>
    </row>
    <row r="434" spans="1:110" x14ac:dyDescent="0.3">
      <c r="A434" s="3">
        <v>434</v>
      </c>
      <c r="D434" s="39"/>
      <c r="E434" s="3"/>
      <c r="F434" s="7"/>
      <c r="G434" s="17"/>
      <c r="H434" s="3"/>
      <c r="I434" s="17"/>
      <c r="J434" s="17"/>
      <c r="K434" s="7"/>
      <c r="L434" s="17"/>
      <c r="M434" s="25"/>
      <c r="N434" s="7"/>
      <c r="O434" s="17"/>
      <c r="P434" s="25"/>
      <c r="Q434" s="7"/>
      <c r="R434" s="17"/>
      <c r="S434" s="25"/>
      <c r="T434" s="7"/>
      <c r="U434" s="17"/>
      <c r="V434" s="25"/>
      <c r="W434" s="7"/>
      <c r="X434" s="17"/>
      <c r="Y434" s="25"/>
      <c r="Z434" s="7"/>
      <c r="AA434" s="17"/>
      <c r="AB434" s="25"/>
      <c r="AC434" s="7"/>
      <c r="AD434" s="17"/>
      <c r="AE434" s="25"/>
      <c r="AF434" s="7"/>
      <c r="AG434" s="17"/>
      <c r="AH434" s="25"/>
      <c r="AI434" s="7"/>
      <c r="AJ434" s="17"/>
      <c r="AK434" s="25"/>
      <c r="AL434" s="7"/>
      <c r="AM434" s="17"/>
      <c r="AN434" s="25"/>
      <c r="AO434" s="7"/>
      <c r="AP434" s="17"/>
      <c r="AQ434" s="25"/>
      <c r="AR434" s="7"/>
      <c r="AS434" s="17"/>
      <c r="AT434" s="25"/>
      <c r="AU434" s="7"/>
      <c r="AV434" s="17"/>
      <c r="AW434" s="25"/>
      <c r="AX434" s="7"/>
      <c r="AY434" s="17"/>
      <c r="AZ434" s="25"/>
      <c r="BA434" s="7"/>
      <c r="BB434" s="17"/>
      <c r="BC434" s="25"/>
      <c r="BD434" s="7"/>
      <c r="BE434" s="17"/>
      <c r="BF434" s="25"/>
      <c r="BG434" s="7"/>
      <c r="BH434" s="17"/>
      <c r="BI434" s="25"/>
      <c r="BJ434" s="25"/>
      <c r="BK434" s="25"/>
      <c r="BL434" s="25"/>
      <c r="BM434" s="25"/>
      <c r="BN434" s="25"/>
      <c r="BO434" s="25"/>
      <c r="BP434" s="25"/>
      <c r="BQ434" s="25"/>
      <c r="BR434" s="25"/>
      <c r="BS434" s="25"/>
      <c r="BT434" s="25"/>
      <c r="BU434" s="25"/>
      <c r="BV434" s="15"/>
      <c r="BW434" s="15"/>
      <c r="BX434" s="15"/>
      <c r="BY434" s="15"/>
      <c r="BZ434" s="15"/>
      <c r="CA434" s="15"/>
      <c r="CB434" s="15"/>
      <c r="CC434" s="15"/>
      <c r="CD434" s="15"/>
      <c r="CE434" s="15"/>
      <c r="CF434" s="15"/>
      <c r="CG434" s="15"/>
      <c r="CH434" s="15"/>
      <c r="CI434" s="15"/>
      <c r="CJ434" s="15"/>
      <c r="CK434" s="15"/>
      <c r="CL434" s="15"/>
      <c r="CM434" s="15"/>
      <c r="CN434" s="15"/>
      <c r="CP434" s="15"/>
      <c r="CQ434" s="15"/>
      <c r="CS434" s="15"/>
      <c r="CT434" s="15"/>
      <c r="CV434" s="15"/>
      <c r="CW434" s="15"/>
      <c r="CY434" s="15"/>
      <c r="CZ434" s="15"/>
      <c r="DB434" s="15"/>
      <c r="DC434" s="15"/>
      <c r="DE434" s="15"/>
      <c r="DF434" s="15"/>
    </row>
    <row r="435" spans="1:110" x14ac:dyDescent="0.3">
      <c r="A435" s="3">
        <v>435</v>
      </c>
      <c r="D435" s="39"/>
      <c r="E435" s="3"/>
      <c r="F435" s="7"/>
      <c r="G435" s="17"/>
      <c r="H435" s="3"/>
      <c r="I435" s="17"/>
      <c r="J435" s="17"/>
      <c r="K435" s="7"/>
      <c r="L435" s="17"/>
      <c r="M435" s="25"/>
      <c r="N435" s="7"/>
      <c r="O435" s="17"/>
      <c r="P435" s="25"/>
      <c r="Q435" s="7"/>
      <c r="R435" s="17"/>
      <c r="S435" s="25"/>
      <c r="T435" s="7"/>
      <c r="U435" s="17"/>
      <c r="V435" s="25"/>
      <c r="W435" s="7"/>
      <c r="X435" s="17"/>
      <c r="Y435" s="25"/>
      <c r="Z435" s="7"/>
      <c r="AA435" s="17"/>
      <c r="AB435" s="25"/>
      <c r="AC435" s="7"/>
      <c r="AD435" s="17"/>
      <c r="AE435" s="25"/>
      <c r="AF435" s="7"/>
      <c r="AG435" s="17"/>
      <c r="AH435" s="25"/>
      <c r="AI435" s="7"/>
      <c r="AJ435" s="17"/>
      <c r="AK435" s="25"/>
      <c r="AL435" s="7"/>
      <c r="AM435" s="17"/>
      <c r="AN435" s="25"/>
      <c r="AO435" s="7"/>
      <c r="AP435" s="17"/>
      <c r="AQ435" s="25"/>
      <c r="AR435" s="7"/>
      <c r="AS435" s="17"/>
      <c r="AT435" s="25"/>
      <c r="AU435" s="7"/>
      <c r="AV435" s="17"/>
      <c r="AW435" s="25"/>
      <c r="AX435" s="7"/>
      <c r="AY435" s="17"/>
      <c r="AZ435" s="25"/>
      <c r="BA435" s="7"/>
      <c r="BB435" s="17"/>
      <c r="BC435" s="25"/>
      <c r="BD435" s="7"/>
      <c r="BE435" s="17"/>
      <c r="BF435" s="25"/>
      <c r="BG435" s="7"/>
      <c r="BH435" s="17"/>
      <c r="BI435" s="25"/>
      <c r="BJ435" s="25"/>
      <c r="BK435" s="25"/>
      <c r="BL435" s="25"/>
      <c r="BM435" s="25"/>
      <c r="BN435" s="25"/>
      <c r="BO435" s="25"/>
      <c r="BP435" s="25"/>
      <c r="BQ435" s="25"/>
      <c r="BR435" s="25"/>
      <c r="BS435" s="25"/>
      <c r="BT435" s="25"/>
      <c r="BU435" s="25"/>
      <c r="BV435" s="15"/>
      <c r="BW435" s="15"/>
      <c r="BX435" s="15"/>
      <c r="BY435" s="15"/>
      <c r="BZ435" s="15"/>
      <c r="CA435" s="15"/>
      <c r="CB435" s="15"/>
      <c r="CC435" s="15"/>
      <c r="CD435" s="15"/>
      <c r="CE435" s="15"/>
      <c r="CF435" s="15"/>
      <c r="CG435" s="15"/>
      <c r="CH435" s="15"/>
      <c r="CI435" s="15"/>
      <c r="CJ435" s="15"/>
      <c r="CK435" s="15"/>
      <c r="CL435" s="15"/>
      <c r="CM435" s="15"/>
      <c r="CN435" s="15"/>
      <c r="CP435" s="15"/>
      <c r="CQ435" s="15"/>
      <c r="CS435" s="15"/>
      <c r="CT435" s="15"/>
      <c r="CV435" s="15"/>
      <c r="CW435" s="15"/>
      <c r="CY435" s="15"/>
      <c r="CZ435" s="15"/>
      <c r="DB435" s="15"/>
      <c r="DC435" s="15"/>
      <c r="DE435" s="15"/>
      <c r="DF435" s="15"/>
    </row>
    <row r="436" spans="1:110" x14ac:dyDescent="0.3">
      <c r="A436" s="3">
        <v>436</v>
      </c>
      <c r="D436" s="39"/>
      <c r="E436" s="3"/>
      <c r="F436" s="7"/>
      <c r="G436" s="17"/>
      <c r="H436" s="3"/>
      <c r="I436" s="17"/>
      <c r="J436" s="17"/>
      <c r="K436" s="7"/>
      <c r="L436" s="17"/>
      <c r="M436" s="25"/>
      <c r="N436" s="7"/>
      <c r="O436" s="17"/>
      <c r="P436" s="25"/>
      <c r="Q436" s="7"/>
      <c r="R436" s="17"/>
      <c r="S436" s="25"/>
      <c r="T436" s="7"/>
      <c r="U436" s="17"/>
      <c r="V436" s="25"/>
      <c r="W436" s="7"/>
      <c r="X436" s="17"/>
      <c r="Y436" s="25"/>
      <c r="Z436" s="7"/>
      <c r="AA436" s="17"/>
      <c r="AB436" s="25"/>
      <c r="AC436" s="7"/>
      <c r="AD436" s="17"/>
      <c r="AE436" s="25"/>
      <c r="AF436" s="7"/>
      <c r="AG436" s="17"/>
      <c r="AH436" s="25"/>
      <c r="AI436" s="7"/>
      <c r="AJ436" s="17"/>
      <c r="AK436" s="25"/>
      <c r="AL436" s="7"/>
      <c r="AM436" s="17"/>
      <c r="AN436" s="25"/>
      <c r="AO436" s="7"/>
      <c r="AP436" s="17"/>
      <c r="AQ436" s="25"/>
      <c r="AR436" s="7"/>
      <c r="AS436" s="17"/>
      <c r="AT436" s="25"/>
      <c r="AU436" s="7"/>
      <c r="AV436" s="17"/>
      <c r="AW436" s="25"/>
      <c r="AX436" s="7"/>
      <c r="AY436" s="17"/>
      <c r="AZ436" s="25"/>
      <c r="BA436" s="7"/>
      <c r="BB436" s="17"/>
      <c r="BC436" s="25"/>
      <c r="BD436" s="7"/>
      <c r="BE436" s="17"/>
      <c r="BF436" s="25"/>
      <c r="BG436" s="7"/>
      <c r="BH436" s="17"/>
      <c r="BI436" s="25"/>
      <c r="BJ436" s="25"/>
      <c r="BK436" s="25"/>
      <c r="BL436" s="25"/>
      <c r="BM436" s="25"/>
      <c r="BN436" s="25"/>
      <c r="BO436" s="25"/>
      <c r="BP436" s="25"/>
      <c r="BQ436" s="25"/>
      <c r="BR436" s="25"/>
      <c r="BS436" s="25"/>
      <c r="BT436" s="25"/>
      <c r="BU436" s="25"/>
      <c r="BV436" s="15"/>
      <c r="BW436" s="15"/>
      <c r="BX436" s="15"/>
      <c r="BY436" s="15"/>
      <c r="BZ436" s="15"/>
      <c r="CA436" s="15"/>
      <c r="CB436" s="15"/>
      <c r="CC436" s="15"/>
      <c r="CD436" s="15"/>
      <c r="CE436" s="15"/>
      <c r="CF436" s="15"/>
      <c r="CG436" s="15"/>
      <c r="CH436" s="15"/>
      <c r="CI436" s="15"/>
      <c r="CJ436" s="15"/>
      <c r="CK436" s="15"/>
      <c r="CL436" s="15"/>
      <c r="CM436" s="15"/>
      <c r="CN436" s="15"/>
      <c r="CP436" s="15"/>
      <c r="CQ436" s="15"/>
      <c r="CS436" s="15"/>
      <c r="CT436" s="15"/>
      <c r="CV436" s="15"/>
      <c r="CW436" s="15"/>
      <c r="CY436" s="15"/>
      <c r="CZ436" s="15"/>
      <c r="DB436" s="15"/>
      <c r="DC436" s="15"/>
      <c r="DE436" s="15"/>
      <c r="DF436" s="15"/>
    </row>
    <row r="437" spans="1:110" x14ac:dyDescent="0.3">
      <c r="A437" s="3">
        <v>437</v>
      </c>
      <c r="D437" s="39"/>
      <c r="E437" s="3"/>
      <c r="F437" s="7"/>
      <c r="G437" s="17"/>
      <c r="H437" s="3"/>
      <c r="I437" s="17"/>
      <c r="J437" s="17"/>
      <c r="K437" s="7"/>
      <c r="L437" s="17"/>
      <c r="M437" s="25"/>
      <c r="N437" s="7"/>
      <c r="O437" s="17"/>
      <c r="P437" s="25"/>
      <c r="Q437" s="7"/>
      <c r="R437" s="17"/>
      <c r="S437" s="25"/>
      <c r="T437" s="7"/>
      <c r="U437" s="17"/>
      <c r="V437" s="25"/>
      <c r="W437" s="7"/>
      <c r="X437" s="17"/>
      <c r="Y437" s="25"/>
      <c r="Z437" s="7"/>
      <c r="AA437" s="17"/>
      <c r="AB437" s="25"/>
      <c r="AC437" s="7"/>
      <c r="AD437" s="17"/>
      <c r="AE437" s="25"/>
      <c r="AF437" s="7"/>
      <c r="AG437" s="17"/>
      <c r="AH437" s="25"/>
      <c r="AI437" s="7"/>
      <c r="AJ437" s="17"/>
      <c r="AK437" s="25"/>
      <c r="AL437" s="7"/>
      <c r="AM437" s="17"/>
      <c r="AN437" s="25"/>
      <c r="AO437" s="7"/>
      <c r="AP437" s="17"/>
      <c r="AQ437" s="25"/>
      <c r="AR437" s="7"/>
      <c r="AS437" s="17"/>
      <c r="AT437" s="25"/>
      <c r="AU437" s="7"/>
      <c r="AV437" s="17"/>
      <c r="AW437" s="25"/>
      <c r="AX437" s="7"/>
      <c r="AY437" s="17"/>
      <c r="AZ437" s="25"/>
      <c r="BA437" s="7"/>
      <c r="BB437" s="17"/>
      <c r="BC437" s="25"/>
      <c r="BD437" s="7"/>
      <c r="BE437" s="17"/>
      <c r="BF437" s="25"/>
      <c r="BG437" s="7"/>
      <c r="BH437" s="17"/>
      <c r="BI437" s="25"/>
      <c r="BJ437" s="25"/>
      <c r="BK437" s="25"/>
      <c r="BL437" s="25"/>
      <c r="BM437" s="25"/>
      <c r="BN437" s="25"/>
      <c r="BO437" s="25"/>
      <c r="BP437" s="25"/>
      <c r="BQ437" s="25"/>
      <c r="BR437" s="25"/>
      <c r="BS437" s="25"/>
      <c r="BT437" s="25"/>
      <c r="BU437" s="25"/>
      <c r="BV437" s="15"/>
      <c r="BW437" s="15"/>
      <c r="BX437" s="15"/>
      <c r="BY437" s="15"/>
      <c r="BZ437" s="15"/>
      <c r="CA437" s="15"/>
      <c r="CB437" s="15"/>
      <c r="CC437" s="15"/>
      <c r="CD437" s="15"/>
      <c r="CE437" s="15"/>
      <c r="CF437" s="15"/>
      <c r="CG437" s="15"/>
      <c r="CH437" s="15"/>
      <c r="CI437" s="15"/>
      <c r="CJ437" s="15"/>
      <c r="CK437" s="15"/>
      <c r="CL437" s="15"/>
      <c r="CM437" s="15"/>
      <c r="CN437" s="15"/>
      <c r="CP437" s="15"/>
      <c r="CQ437" s="15"/>
      <c r="CS437" s="15"/>
      <c r="CT437" s="15"/>
      <c r="CV437" s="15"/>
      <c r="CW437" s="15"/>
      <c r="CY437" s="15"/>
      <c r="CZ437" s="15"/>
      <c r="DB437" s="15"/>
      <c r="DC437" s="15"/>
      <c r="DE437" s="15"/>
      <c r="DF437" s="15"/>
    </row>
    <row r="438" spans="1:110" x14ac:dyDescent="0.3">
      <c r="A438" s="3">
        <v>438</v>
      </c>
      <c r="D438" s="39"/>
      <c r="E438" s="3"/>
      <c r="F438" s="7"/>
      <c r="G438" s="17"/>
      <c r="H438" s="3"/>
      <c r="I438" s="17"/>
      <c r="J438" s="17"/>
      <c r="K438" s="7"/>
      <c r="L438" s="17"/>
      <c r="M438" s="25"/>
      <c r="N438" s="7"/>
      <c r="O438" s="17"/>
      <c r="P438" s="25"/>
      <c r="Q438" s="7"/>
      <c r="R438" s="17"/>
      <c r="S438" s="25"/>
      <c r="T438" s="7"/>
      <c r="U438" s="17"/>
      <c r="V438" s="25"/>
      <c r="W438" s="7"/>
      <c r="X438" s="17"/>
      <c r="Y438" s="25"/>
      <c r="Z438" s="7"/>
      <c r="AA438" s="17"/>
      <c r="AB438" s="25"/>
      <c r="AC438" s="7"/>
      <c r="AD438" s="17"/>
      <c r="AE438" s="25"/>
      <c r="AF438" s="7"/>
      <c r="AG438" s="17"/>
      <c r="AH438" s="25"/>
      <c r="AI438" s="7"/>
      <c r="AJ438" s="17"/>
      <c r="AK438" s="25"/>
      <c r="AL438" s="7"/>
      <c r="AM438" s="17"/>
      <c r="AN438" s="25"/>
      <c r="AO438" s="7"/>
      <c r="AP438" s="17"/>
      <c r="AQ438" s="25"/>
      <c r="AR438" s="7"/>
      <c r="AS438" s="17"/>
      <c r="AT438" s="25"/>
      <c r="AU438" s="7"/>
      <c r="AV438" s="17"/>
      <c r="AW438" s="25"/>
      <c r="AX438" s="7"/>
      <c r="AY438" s="17"/>
      <c r="AZ438" s="25"/>
      <c r="BA438" s="7"/>
      <c r="BB438" s="17"/>
      <c r="BC438" s="25"/>
      <c r="BD438" s="7"/>
      <c r="BE438" s="17"/>
      <c r="BF438" s="25"/>
      <c r="BG438" s="7"/>
      <c r="BH438" s="17"/>
      <c r="BI438" s="25"/>
      <c r="BJ438" s="25"/>
      <c r="BK438" s="25"/>
      <c r="BL438" s="25"/>
      <c r="BM438" s="25"/>
      <c r="BN438" s="25"/>
      <c r="BO438" s="25"/>
      <c r="BP438" s="25"/>
      <c r="BQ438" s="25"/>
      <c r="BR438" s="25"/>
      <c r="BS438" s="25"/>
      <c r="BT438" s="25"/>
      <c r="BU438" s="25"/>
      <c r="BV438" s="15"/>
      <c r="BW438" s="15"/>
      <c r="BX438" s="15"/>
      <c r="BY438" s="15"/>
      <c r="BZ438" s="15"/>
      <c r="CA438" s="15"/>
      <c r="CB438" s="15"/>
      <c r="CC438" s="15"/>
      <c r="CD438" s="15"/>
      <c r="CE438" s="15"/>
      <c r="CF438" s="15"/>
      <c r="CG438" s="15"/>
      <c r="CH438" s="15"/>
      <c r="CI438" s="15"/>
      <c r="CJ438" s="15"/>
      <c r="CK438" s="15"/>
      <c r="CL438" s="15"/>
      <c r="CM438" s="15"/>
      <c r="CN438" s="15"/>
      <c r="CP438" s="15"/>
      <c r="CQ438" s="15"/>
      <c r="CS438" s="15"/>
      <c r="CT438" s="15"/>
      <c r="CV438" s="15"/>
      <c r="CW438" s="15"/>
      <c r="CY438" s="15"/>
      <c r="CZ438" s="15"/>
      <c r="DB438" s="15"/>
      <c r="DC438" s="15"/>
      <c r="DE438" s="15"/>
      <c r="DF438" s="15"/>
    </row>
    <row r="439" spans="1:110" x14ac:dyDescent="0.3">
      <c r="A439" s="3">
        <v>439</v>
      </c>
      <c r="D439" s="39"/>
      <c r="E439" s="3"/>
      <c r="F439" s="7"/>
      <c r="G439" s="17"/>
      <c r="H439" s="3"/>
      <c r="I439" s="17"/>
      <c r="J439" s="17"/>
      <c r="K439" s="7"/>
      <c r="L439" s="17"/>
      <c r="M439" s="25"/>
      <c r="N439" s="7"/>
      <c r="O439" s="17"/>
      <c r="P439" s="25"/>
      <c r="Q439" s="7"/>
      <c r="R439" s="17"/>
      <c r="S439" s="25"/>
      <c r="T439" s="7"/>
      <c r="U439" s="17"/>
      <c r="V439" s="25"/>
      <c r="W439" s="7"/>
      <c r="X439" s="17"/>
      <c r="Y439" s="25"/>
      <c r="Z439" s="7"/>
      <c r="AA439" s="17"/>
      <c r="AB439" s="25"/>
      <c r="AC439" s="7"/>
      <c r="AD439" s="17"/>
      <c r="AE439" s="25"/>
      <c r="AF439" s="7"/>
      <c r="AG439" s="17"/>
      <c r="AH439" s="25"/>
      <c r="AI439" s="7"/>
      <c r="AJ439" s="17"/>
      <c r="AK439" s="25"/>
      <c r="AL439" s="7"/>
      <c r="AM439" s="17"/>
      <c r="AN439" s="25"/>
      <c r="AO439" s="7"/>
      <c r="AP439" s="17"/>
      <c r="AQ439" s="25"/>
      <c r="AR439" s="7"/>
      <c r="AS439" s="17"/>
      <c r="AT439" s="25"/>
      <c r="AU439" s="7"/>
      <c r="AV439" s="17"/>
      <c r="AW439" s="25"/>
      <c r="AX439" s="7"/>
      <c r="AY439" s="17"/>
      <c r="AZ439" s="25"/>
      <c r="BA439" s="7"/>
      <c r="BB439" s="17"/>
      <c r="BC439" s="25"/>
      <c r="BD439" s="7"/>
      <c r="BE439" s="17"/>
      <c r="BF439" s="25"/>
      <c r="BG439" s="7"/>
      <c r="BH439" s="17"/>
      <c r="BI439" s="25"/>
      <c r="BJ439" s="25"/>
      <c r="BK439" s="25"/>
      <c r="BL439" s="25"/>
      <c r="BM439" s="25"/>
      <c r="BN439" s="25"/>
      <c r="BO439" s="25"/>
      <c r="BP439" s="25"/>
      <c r="BQ439" s="25"/>
      <c r="BR439" s="25"/>
      <c r="BS439" s="25"/>
      <c r="BT439" s="25"/>
      <c r="BU439" s="25"/>
      <c r="BV439" s="15"/>
      <c r="BW439" s="15"/>
      <c r="BX439" s="15"/>
      <c r="BY439" s="15"/>
      <c r="BZ439" s="15"/>
      <c r="CA439" s="15"/>
      <c r="CB439" s="15"/>
      <c r="CC439" s="15"/>
      <c r="CD439" s="15"/>
      <c r="CE439" s="15"/>
      <c r="CF439" s="15"/>
      <c r="CG439" s="15"/>
      <c r="CH439" s="15"/>
      <c r="CI439" s="15"/>
      <c r="CJ439" s="15"/>
      <c r="CK439" s="15"/>
      <c r="CL439" s="15"/>
      <c r="CM439" s="15"/>
      <c r="CN439" s="15"/>
      <c r="CP439" s="15"/>
      <c r="CQ439" s="15"/>
      <c r="CS439" s="15"/>
      <c r="CT439" s="15"/>
      <c r="CV439" s="15"/>
      <c r="CW439" s="15"/>
      <c r="CY439" s="15"/>
      <c r="CZ439" s="15"/>
      <c r="DB439" s="15"/>
      <c r="DC439" s="15"/>
      <c r="DE439" s="15"/>
      <c r="DF439" s="15"/>
    </row>
    <row r="440" spans="1:110" x14ac:dyDescent="0.3">
      <c r="A440" s="3">
        <v>440</v>
      </c>
      <c r="B440" s="3" t="s">
        <v>168</v>
      </c>
      <c r="D440" s="3"/>
      <c r="E440" s="3"/>
      <c r="F440" s="29"/>
      <c r="G440" s="3"/>
      <c r="H440" s="3"/>
      <c r="I440" s="3"/>
      <c r="J440" s="3"/>
      <c r="K440" s="29"/>
      <c r="L440" s="3"/>
      <c r="M440" s="29"/>
      <c r="N440" s="29"/>
      <c r="O440" s="3"/>
      <c r="P440" s="29"/>
      <c r="Q440" s="29"/>
      <c r="R440" s="3"/>
      <c r="S440" s="29"/>
      <c r="T440" s="29"/>
      <c r="U440" s="3"/>
      <c r="V440" s="29"/>
      <c r="W440" s="29"/>
      <c r="X440" s="3"/>
      <c r="Y440" s="29"/>
      <c r="Z440" s="29"/>
      <c r="AA440" s="3"/>
      <c r="AB440" s="29"/>
      <c r="AC440" s="29"/>
      <c r="AD440" s="3"/>
      <c r="AE440" s="29"/>
      <c r="AF440" s="29"/>
      <c r="AG440" s="3"/>
      <c r="AH440" s="29"/>
      <c r="AI440" s="29"/>
      <c r="AJ440" s="3"/>
      <c r="AK440" s="29"/>
      <c r="AL440" s="29"/>
      <c r="AM440" s="3"/>
      <c r="AN440" s="29"/>
      <c r="AO440" s="29"/>
      <c r="AP440" s="3"/>
      <c r="AQ440" s="29"/>
      <c r="AR440" s="29"/>
      <c r="AS440" s="3"/>
      <c r="AT440" s="29"/>
      <c r="AU440" s="29"/>
      <c r="AV440" s="3"/>
      <c r="AW440" s="29"/>
      <c r="AX440" s="29"/>
      <c r="AY440" s="3"/>
      <c r="AZ440" s="29"/>
      <c r="BA440" s="29"/>
      <c r="BB440" s="3"/>
      <c r="BC440" s="29"/>
      <c r="BD440" s="29"/>
      <c r="BE440" s="3"/>
      <c r="BF440" s="29"/>
      <c r="BG440" s="29"/>
      <c r="BH440" s="3"/>
      <c r="BI440" s="29"/>
      <c r="BJ440" s="29"/>
      <c r="BK440" s="29"/>
      <c r="BL440" s="29"/>
      <c r="BM440" s="29"/>
      <c r="BN440" s="29"/>
      <c r="BO440" s="29"/>
      <c r="BP440" s="29"/>
      <c r="BQ440" s="29"/>
      <c r="BR440" s="29"/>
      <c r="BS440" s="29"/>
      <c r="BT440" s="29"/>
      <c r="BU440" s="29"/>
      <c r="BV440" s="15"/>
      <c r="BW440" s="15"/>
      <c r="BX440" s="15"/>
      <c r="BY440" s="15"/>
      <c r="BZ440" s="15"/>
      <c r="CA440" s="15"/>
      <c r="CB440" s="15"/>
      <c r="CC440" s="15"/>
      <c r="CD440" s="15"/>
      <c r="CE440" s="15"/>
      <c r="CF440" s="15"/>
      <c r="CG440" s="15"/>
      <c r="CH440" s="15"/>
      <c r="CI440" s="15"/>
      <c r="CJ440" s="15"/>
      <c r="CK440" s="15"/>
      <c r="CL440" s="15"/>
      <c r="CM440" s="15"/>
      <c r="CN440" s="15"/>
      <c r="CP440" s="15"/>
      <c r="CQ440" s="15"/>
      <c r="CS440" s="15"/>
      <c r="CT440" s="15"/>
      <c r="CV440" s="15"/>
      <c r="CW440" s="15"/>
      <c r="CY440" s="15"/>
      <c r="CZ440" s="15"/>
      <c r="DB440" s="15"/>
      <c r="DC440" s="15"/>
      <c r="DE440" s="15"/>
      <c r="DF440" s="15"/>
    </row>
    <row r="441" spans="1:110" x14ac:dyDescent="0.3">
      <c r="A441" s="3">
        <v>441</v>
      </c>
      <c r="B441" s="3" t="s">
        <v>169</v>
      </c>
      <c r="C441" s="3" t="s">
        <v>217</v>
      </c>
      <c r="D441" s="39">
        <v>41852</v>
      </c>
      <c r="E441" s="3"/>
      <c r="F441" s="7"/>
      <c r="G441" s="17">
        <v>0.80730447062259048</v>
      </c>
      <c r="H441" s="3"/>
      <c r="I441" s="17">
        <f t="shared" ref="I441:I447" si="2080">LARGE(BV441:CL441,1)</f>
        <v>0.83783704150333849</v>
      </c>
      <c r="J441" s="17">
        <f t="shared" ref="J441:J447" si="2081">SMALL(BV441:CL441,1)</f>
        <v>0.77455040774330797</v>
      </c>
      <c r="K441" s="7"/>
      <c r="L441" s="17">
        <v>0.77762536857520193</v>
      </c>
      <c r="M441" s="25">
        <f t="shared" si="2036"/>
        <v>0.96323679215538083</v>
      </c>
      <c r="N441" s="7"/>
      <c r="O441" s="17">
        <v>0.77455040774330797</v>
      </c>
      <c r="P441" s="25">
        <f t="shared" si="2037"/>
        <v>0.95942786882621534</v>
      </c>
      <c r="Q441" s="7"/>
      <c r="R441" s="17">
        <v>0.78585430145822388</v>
      </c>
      <c r="S441" s="25">
        <f t="shared" si="2038"/>
        <v>0.97342988928597873</v>
      </c>
      <c r="T441" s="7"/>
      <c r="U441" s="17">
        <v>0.80628232536793931</v>
      </c>
      <c r="V441" s="25">
        <f t="shared" si="2039"/>
        <v>0.99873387886250287</v>
      </c>
      <c r="W441" s="7"/>
      <c r="X441" s="17">
        <v>0.79481658644674591</v>
      </c>
      <c r="Y441" s="25">
        <f t="shared" si="2040"/>
        <v>0.98453138235910675</v>
      </c>
      <c r="Z441" s="7"/>
      <c r="AA441" s="17">
        <v>0.78448342943046567</v>
      </c>
      <c r="AB441" s="25">
        <f t="shared" si="2041"/>
        <v>0.97173180377097967</v>
      </c>
      <c r="AC441" s="7"/>
      <c r="AD441" s="17">
        <v>0.82535781370353789</v>
      </c>
      <c r="AE441" s="25">
        <f t="shared" si="2042"/>
        <v>1.0223624961063633</v>
      </c>
      <c r="AF441" s="7"/>
      <c r="AG441" s="17">
        <v>0.7815491845187299</v>
      </c>
      <c r="AH441" s="25">
        <f t="shared" si="2043"/>
        <v>0.96809718384936205</v>
      </c>
      <c r="AI441" s="7"/>
      <c r="AJ441" s="17">
        <v>0.82492994382364304</v>
      </c>
      <c r="AK441" s="25">
        <f t="shared" si="2044"/>
        <v>1.0218324979514357</v>
      </c>
      <c r="AL441" s="7"/>
      <c r="AM441" s="17">
        <v>0.82004385541300262</v>
      </c>
      <c r="AN441" s="25">
        <f t="shared" si="2045"/>
        <v>1.0157801489450289</v>
      </c>
      <c r="AO441" s="7"/>
      <c r="AP441" s="17">
        <v>0.83415727141340767</v>
      </c>
      <c r="AQ441" s="25">
        <f t="shared" si="2046"/>
        <v>1.0332622966525979</v>
      </c>
      <c r="AR441" s="7"/>
      <c r="AS441" s="17">
        <v>0.83783704150333849</v>
      </c>
      <c r="AT441" s="25">
        <f t="shared" si="2047"/>
        <v>1.0378203911805435</v>
      </c>
      <c r="AU441" s="7"/>
      <c r="AV441" s="17">
        <v>0.82671852256039713</v>
      </c>
      <c r="AW441" s="25">
        <f t="shared" si="2048"/>
        <v>1.0240479926028834</v>
      </c>
      <c r="AX441" s="7"/>
      <c r="AY441" s="17">
        <v>0.79297178051194761</v>
      </c>
      <c r="AZ441" s="25">
        <f t="shared" si="2049"/>
        <v>0.98224623963795277</v>
      </c>
      <c r="BA441" s="7"/>
      <c r="BB441" s="17">
        <v>0.82011155845391881</v>
      </c>
      <c r="BC441" s="25">
        <f t="shared" si="2050"/>
        <v>1.0158640120269018</v>
      </c>
      <c r="BD441" s="7"/>
      <c r="BE441" s="17">
        <v>0.79157573254060309</v>
      </c>
      <c r="BF441" s="25">
        <f t="shared" si="2051"/>
        <v>0.98051696893260432</v>
      </c>
      <c r="BG441" s="7"/>
      <c r="BH441" s="17">
        <v>0.7952011225096689</v>
      </c>
      <c r="BI441" s="25">
        <f t="shared" si="2052"/>
        <v>0.98500770334693244</v>
      </c>
      <c r="BJ441" s="25"/>
      <c r="BK441" s="17">
        <f>((L441*K$328)+(U441*T$328)+(X441*W$328)+(AA441*Z$328)+(R441*Q$328))/BJ$328</f>
        <v>0.79151605884791409</v>
      </c>
      <c r="BL441" s="25">
        <f>BK441/$G441</f>
        <v>0.98044305172433843</v>
      </c>
      <c r="BN441" s="15">
        <f>((BH441*BG$328)+(AV441*AU$328)+(AS441*AR$328)+(AY441*AX$328))/BM$328</f>
        <v>0.81611375130227903</v>
      </c>
      <c r="BO441" s="25">
        <f>BN441/$G441</f>
        <v>1.010911968161027</v>
      </c>
      <c r="BQ441" s="15">
        <f>((BB441*BA$328)+(AP441*AO$328)+(AM441*AL$328)+(BE441*BD$328))/BP$328</f>
        <v>0.81612381859277439</v>
      </c>
      <c r="BR441" s="25">
        <f>BQ441/$G441</f>
        <v>1.0109244384134062</v>
      </c>
      <c r="BT441" s="25">
        <f>((AJ441*AI$328)+(AG441*AF$328)+(AD441*AC$328)+(O441*N$328))/BS$328</f>
        <v>0.80714160771908727</v>
      </c>
      <c r="BU441" s="25">
        <f>BT441/$G441</f>
        <v>0.9997982633449588</v>
      </c>
      <c r="BV441" s="15">
        <f t="shared" si="1848"/>
        <v>0.77762536857520193</v>
      </c>
      <c r="BW441" s="15">
        <f t="shared" si="1849"/>
        <v>0.77455040774330797</v>
      </c>
      <c r="BX441" s="15">
        <f t="shared" si="1850"/>
        <v>0.78585430145822388</v>
      </c>
      <c r="BY441" s="15">
        <f t="shared" si="1851"/>
        <v>0.80628232536793931</v>
      </c>
      <c r="BZ441" s="15">
        <f t="shared" si="1852"/>
        <v>0.79481658644674591</v>
      </c>
      <c r="CA441" s="15">
        <f t="shared" ref="CA441:CA447" si="2082">AA441</f>
        <v>0.78448342943046567</v>
      </c>
      <c r="CB441" s="15">
        <f t="shared" si="1853"/>
        <v>0.82535781370353789</v>
      </c>
      <c r="CC441" s="15">
        <f t="shared" si="1854"/>
        <v>0.7815491845187299</v>
      </c>
      <c r="CD441" s="15">
        <f t="shared" si="1855"/>
        <v>0.82492994382364304</v>
      </c>
      <c r="CE441" s="15">
        <f t="shared" si="1856"/>
        <v>0.82004385541300262</v>
      </c>
      <c r="CF441" s="15">
        <f t="shared" si="1857"/>
        <v>0.83415727141340767</v>
      </c>
      <c r="CG441" s="15">
        <f t="shared" si="1858"/>
        <v>0.83783704150333849</v>
      </c>
      <c r="CH441" s="15">
        <f t="shared" ref="CH441:CH447" si="2083">AV441</f>
        <v>0.82671852256039713</v>
      </c>
      <c r="CI441" s="15">
        <f t="shared" si="1859"/>
        <v>0.79297178051194761</v>
      </c>
      <c r="CJ441" s="15">
        <f t="shared" si="1860"/>
        <v>0.82011155845391881</v>
      </c>
      <c r="CK441" s="15">
        <f t="shared" si="1861"/>
        <v>0.79157573254060309</v>
      </c>
      <c r="CL441" s="15">
        <f t="shared" si="1862"/>
        <v>0.7952011225096689</v>
      </c>
      <c r="CM441" s="15"/>
      <c r="CN441" s="15"/>
      <c r="CP441" s="15"/>
      <c r="CQ441" s="15"/>
      <c r="CS441" s="15"/>
      <c r="CT441" s="15"/>
      <c r="CV441" s="15"/>
      <c r="CW441" s="15"/>
      <c r="CY441" s="15"/>
      <c r="CZ441" s="15"/>
      <c r="DB441" s="15"/>
      <c r="DC441" s="15"/>
      <c r="DE441" s="15"/>
      <c r="DF441" s="15"/>
    </row>
    <row r="442" spans="1:110" x14ac:dyDescent="0.3">
      <c r="A442" s="3">
        <v>442</v>
      </c>
      <c r="B442" s="3" t="s">
        <v>170</v>
      </c>
      <c r="C442" s="3" t="s">
        <v>217</v>
      </c>
      <c r="D442" s="39">
        <v>41852</v>
      </c>
      <c r="E442" s="3"/>
      <c r="F442" s="7"/>
      <c r="G442" s="17">
        <v>0.72755540315601597</v>
      </c>
      <c r="H442" s="3"/>
      <c r="I442" s="17">
        <f t="shared" si="2080"/>
        <v>0.75421498859613978</v>
      </c>
      <c r="J442" s="17">
        <f t="shared" si="2081"/>
        <v>0.70461280818826766</v>
      </c>
      <c r="K442" s="7"/>
      <c r="L442" s="17">
        <v>0.71509030414442298</v>
      </c>
      <c r="M442" s="25">
        <f t="shared" si="2036"/>
        <v>0.98286714804464181</v>
      </c>
      <c r="N442" s="7"/>
      <c r="O442" s="17">
        <v>0.71052346384051612</v>
      </c>
      <c r="P442" s="25">
        <f t="shared" si="2037"/>
        <v>0.97659018235364881</v>
      </c>
      <c r="Q442" s="7"/>
      <c r="R442" s="17">
        <v>0.71722769650272611</v>
      </c>
      <c r="S442" s="25">
        <f t="shared" si="2038"/>
        <v>0.98580492068577874</v>
      </c>
      <c r="T442" s="7"/>
      <c r="U442" s="17">
        <v>0.71472633241413375</v>
      </c>
      <c r="V442" s="25">
        <f t="shared" si="2039"/>
        <v>0.98236688135881911</v>
      </c>
      <c r="W442" s="7"/>
      <c r="X442" s="17">
        <v>0.7250465985011384</v>
      </c>
      <c r="Y442" s="25">
        <f t="shared" si="2040"/>
        <v>0.99655173386934548</v>
      </c>
      <c r="Z442" s="7"/>
      <c r="AA442" s="17">
        <v>0.72787161362638386</v>
      </c>
      <c r="AB442" s="25">
        <f t="shared" si="2041"/>
        <v>1.0004346204687591</v>
      </c>
      <c r="AC442" s="7"/>
      <c r="AD442" s="17">
        <v>0.72161142288544267</v>
      </c>
      <c r="AE442" s="25">
        <f t="shared" si="2042"/>
        <v>0.99183020255943499</v>
      </c>
      <c r="AF442" s="7"/>
      <c r="AG442" s="17">
        <v>0.71758558225353719</v>
      </c>
      <c r="AH442" s="25">
        <f t="shared" si="2043"/>
        <v>0.98629682240111016</v>
      </c>
      <c r="AI442" s="7"/>
      <c r="AJ442" s="17">
        <v>0.74530847892996188</v>
      </c>
      <c r="AK442" s="25">
        <f t="shared" si="2044"/>
        <v>1.0244009950265451</v>
      </c>
      <c r="AL442" s="7"/>
      <c r="AM442" s="17">
        <v>0.73926656862908946</v>
      </c>
      <c r="AN442" s="25">
        <f t="shared" si="2045"/>
        <v>1.016096596111131</v>
      </c>
      <c r="AO442" s="7"/>
      <c r="AP442" s="17">
        <v>0.73800913617389075</v>
      </c>
      <c r="AQ442" s="25">
        <f t="shared" si="2046"/>
        <v>1.0143682982389082</v>
      </c>
      <c r="AR442" s="7"/>
      <c r="AS442" s="17">
        <v>0.75421498859613978</v>
      </c>
      <c r="AT442" s="25">
        <f t="shared" si="2047"/>
        <v>1.0366426877245072</v>
      </c>
      <c r="AU442" s="7"/>
      <c r="AV442" s="17">
        <v>0.74524404201021288</v>
      </c>
      <c r="AW442" s="25">
        <f t="shared" si="2048"/>
        <v>1.024312428685797</v>
      </c>
      <c r="AX442" s="7"/>
      <c r="AY442" s="17">
        <v>0.72485538354230594</v>
      </c>
      <c r="AZ442" s="25">
        <f t="shared" si="2049"/>
        <v>0.99628891545303933</v>
      </c>
      <c r="BA442" s="7"/>
      <c r="BB442" s="17">
        <v>0.73758693148496479</v>
      </c>
      <c r="BC442" s="25">
        <f t="shared" si="2050"/>
        <v>1.0137879923445468</v>
      </c>
      <c r="BD442" s="7"/>
      <c r="BE442" s="17">
        <v>0.70461280818826766</v>
      </c>
      <c r="BF442" s="25">
        <f t="shared" si="2051"/>
        <v>0.9684661884603879</v>
      </c>
      <c r="BG442" s="7"/>
      <c r="BH442" s="17">
        <v>0.71101546630209578</v>
      </c>
      <c r="BI442" s="25">
        <f t="shared" si="2052"/>
        <v>0.97726642289759291</v>
      </c>
      <c r="BJ442" s="25"/>
      <c r="BK442" s="17">
        <f t="shared" ref="BK442:BK447" si="2084">((L442*K$328)+(U442*T$328)+(X442*W$328)+(AA442*Z$328)+(R442*Q$328))/BJ$328</f>
        <v>0.71992407499849087</v>
      </c>
      <c r="BL442" s="25">
        <f t="shared" ref="BL442:BL447" si="2085">BK442/$G442</f>
        <v>0.98951100064074615</v>
      </c>
      <c r="BN442" s="15">
        <f t="shared" ref="BN442:BN447" si="2086">((BH442*BG$328)+(AV442*AU$328)+(AS442*AR$328)+(AY442*AX$328))/BM$328</f>
        <v>0.73639896505348279</v>
      </c>
      <c r="BO442" s="25">
        <f t="shared" ref="BO442:BO447" si="2087">BN442/$G442</f>
        <v>1.0121551731443474</v>
      </c>
      <c r="BQ442" s="15">
        <f t="shared" ref="BQ442:BQ447" si="2088">((BB442*BA$328)+(AP442*AO$328)+(AM442*AL$328)+(BE442*BD$328))/BP$328</f>
        <v>0.72986043800115818</v>
      </c>
      <c r="BR442" s="25">
        <f t="shared" ref="BR442:BR447" si="2089">BQ442/$G442</f>
        <v>1.0031681915014903</v>
      </c>
      <c r="BT442" s="25">
        <f t="shared" ref="BT442:BT447" si="2090">((AJ442*AI$328)+(AG442*AF$328)+(AD442*AC$328)+(O442*N$328))/BS$328</f>
        <v>0.72471597099146678</v>
      </c>
      <c r="BU442" s="25">
        <f t="shared" ref="BU442:BU447" si="2091">BT442/$G442</f>
        <v>0.99609729767350752</v>
      </c>
      <c r="BV442" s="15">
        <f t="shared" si="1848"/>
        <v>0.71509030414442298</v>
      </c>
      <c r="BW442" s="15">
        <f t="shared" si="1849"/>
        <v>0.71052346384051612</v>
      </c>
      <c r="BX442" s="15">
        <f t="shared" si="1850"/>
        <v>0.71722769650272611</v>
      </c>
      <c r="BY442" s="15">
        <f t="shared" si="1851"/>
        <v>0.71472633241413375</v>
      </c>
      <c r="BZ442" s="15">
        <f t="shared" si="1852"/>
        <v>0.7250465985011384</v>
      </c>
      <c r="CA442" s="15">
        <f t="shared" si="2082"/>
        <v>0.72787161362638386</v>
      </c>
      <c r="CB442" s="15">
        <f t="shared" si="1853"/>
        <v>0.72161142288544267</v>
      </c>
      <c r="CC442" s="15">
        <f t="shared" si="1854"/>
        <v>0.71758558225353719</v>
      </c>
      <c r="CD442" s="15">
        <f t="shared" si="1855"/>
        <v>0.74530847892996188</v>
      </c>
      <c r="CE442" s="15">
        <f t="shared" si="1856"/>
        <v>0.73926656862908946</v>
      </c>
      <c r="CF442" s="15">
        <f t="shared" si="1857"/>
        <v>0.73800913617389075</v>
      </c>
      <c r="CG442" s="15">
        <f t="shared" si="1858"/>
        <v>0.75421498859613978</v>
      </c>
      <c r="CH442" s="15">
        <f t="shared" si="2083"/>
        <v>0.74524404201021288</v>
      </c>
      <c r="CI442" s="15">
        <f t="shared" si="1859"/>
        <v>0.72485538354230594</v>
      </c>
      <c r="CJ442" s="15">
        <f t="shared" si="1860"/>
        <v>0.73758693148496479</v>
      </c>
      <c r="CK442" s="15">
        <f t="shared" si="1861"/>
        <v>0.70461280818826766</v>
      </c>
      <c r="CL442" s="15">
        <f t="shared" si="1862"/>
        <v>0.71101546630209578</v>
      </c>
      <c r="CM442" s="15"/>
      <c r="CN442" s="15"/>
      <c r="CP442" s="15"/>
      <c r="CQ442" s="15"/>
      <c r="CS442" s="15"/>
      <c r="CT442" s="15"/>
      <c r="CV442" s="15"/>
      <c r="CW442" s="15"/>
      <c r="CY442" s="15"/>
      <c r="CZ442" s="15"/>
      <c r="DB442" s="15"/>
      <c r="DC442" s="15"/>
      <c r="DE442" s="15"/>
      <c r="DF442" s="15"/>
    </row>
    <row r="443" spans="1:110" x14ac:dyDescent="0.3">
      <c r="A443" s="3">
        <v>443</v>
      </c>
      <c r="B443" s="3" t="s">
        <v>171</v>
      </c>
      <c r="C443" s="3" t="s">
        <v>217</v>
      </c>
      <c r="D443" s="39">
        <v>41852</v>
      </c>
      <c r="E443" s="3"/>
      <c r="F443" s="7"/>
      <c r="G443" s="17">
        <v>0.76505480487104682</v>
      </c>
      <c r="H443" s="3"/>
      <c r="I443" s="17">
        <f t="shared" si="2080"/>
        <v>0.80769855919142908</v>
      </c>
      <c r="J443" s="17">
        <f t="shared" si="2081"/>
        <v>0.7203038819923665</v>
      </c>
      <c r="K443" s="7"/>
      <c r="L443" s="17">
        <v>0.76582192609551758</v>
      </c>
      <c r="M443" s="25">
        <f t="shared" si="2036"/>
        <v>1.00100270100859</v>
      </c>
      <c r="N443" s="7"/>
      <c r="O443" s="17">
        <v>0.74951300568546619</v>
      </c>
      <c r="P443" s="25">
        <f t="shared" si="2037"/>
        <v>0.97968537797994715</v>
      </c>
      <c r="Q443" s="7"/>
      <c r="R443" s="17">
        <v>0.75334375903949435</v>
      </c>
      <c r="S443" s="25">
        <f t="shared" si="2038"/>
        <v>0.9846925399893065</v>
      </c>
      <c r="T443" s="7"/>
      <c r="U443" s="17">
        <v>0.72595644131672377</v>
      </c>
      <c r="V443" s="25">
        <f t="shared" si="2039"/>
        <v>0.94889468923613485</v>
      </c>
      <c r="W443" s="7"/>
      <c r="X443" s="17">
        <v>0.76814665464699983</v>
      </c>
      <c r="Y443" s="25">
        <f t="shared" si="2040"/>
        <v>1.0040413441707279</v>
      </c>
      <c r="Z443" s="7"/>
      <c r="AA443" s="17">
        <v>0.766580976693086</v>
      </c>
      <c r="AB443" s="25">
        <f t="shared" si="2041"/>
        <v>1.0019948529338318</v>
      </c>
      <c r="AC443" s="7"/>
      <c r="AD443" s="17">
        <v>0.74357139156908658</v>
      </c>
      <c r="AE443" s="25">
        <f t="shared" si="2042"/>
        <v>0.97191911851912183</v>
      </c>
      <c r="AF443" s="7"/>
      <c r="AG443" s="17">
        <v>0.76571174874605641</v>
      </c>
      <c r="AH443" s="25">
        <f t="shared" si="2043"/>
        <v>1.0008586886466524</v>
      </c>
      <c r="AI443" s="7"/>
      <c r="AJ443" s="17">
        <v>0.79696185973442568</v>
      </c>
      <c r="AK443" s="25">
        <f t="shared" si="2044"/>
        <v>1.0417055806462872</v>
      </c>
      <c r="AL443" s="7"/>
      <c r="AM443" s="17">
        <v>0.79436215873851379</v>
      </c>
      <c r="AN443" s="25">
        <f t="shared" si="2045"/>
        <v>1.0383075221289628</v>
      </c>
      <c r="AO443" s="7"/>
      <c r="AP443" s="17">
        <v>0.80769855919142908</v>
      </c>
      <c r="AQ443" s="25">
        <f t="shared" si="2046"/>
        <v>1.0557394765040002</v>
      </c>
      <c r="AR443" s="7"/>
      <c r="AS443" s="17">
        <v>0.8048912401597913</v>
      </c>
      <c r="AT443" s="25">
        <f t="shared" si="2047"/>
        <v>1.0520700413030659</v>
      </c>
      <c r="AU443" s="7"/>
      <c r="AV443" s="17">
        <v>0.78109615845900682</v>
      </c>
      <c r="AW443" s="25">
        <f t="shared" si="2048"/>
        <v>1.0209675875320643</v>
      </c>
      <c r="AX443" s="7"/>
      <c r="AY443" s="17">
        <v>0.73785646505056557</v>
      </c>
      <c r="AZ443" s="25">
        <f t="shared" si="2049"/>
        <v>0.96444916148841697</v>
      </c>
      <c r="BA443" s="7"/>
      <c r="BB443" s="17">
        <v>0.7867130667954898</v>
      </c>
      <c r="BC443" s="25">
        <f t="shared" si="2050"/>
        <v>1.0283094253987379</v>
      </c>
      <c r="BD443" s="7"/>
      <c r="BE443" s="17">
        <v>0.7203038819923665</v>
      </c>
      <c r="BF443" s="25">
        <f t="shared" si="2051"/>
        <v>0.94150625210932004</v>
      </c>
      <c r="BG443" s="7"/>
      <c r="BH443" s="17">
        <v>0.72315528501069781</v>
      </c>
      <c r="BI443" s="25">
        <f t="shared" si="2052"/>
        <v>0.94523330930859084</v>
      </c>
      <c r="BJ443" s="25"/>
      <c r="BK443" s="17">
        <f t="shared" si="2084"/>
        <v>0.75463865785380424</v>
      </c>
      <c r="BL443" s="25">
        <f t="shared" si="2085"/>
        <v>0.98638509692256848</v>
      </c>
      <c r="BN443" s="15">
        <f t="shared" si="2086"/>
        <v>0.76687670656666496</v>
      </c>
      <c r="BO443" s="25">
        <f t="shared" si="2087"/>
        <v>1.0023814002395883</v>
      </c>
      <c r="BQ443" s="15">
        <f t="shared" si="2088"/>
        <v>0.77680059783744648</v>
      </c>
      <c r="BR443" s="25">
        <f t="shared" si="2089"/>
        <v>1.015352877848247</v>
      </c>
      <c r="BT443" s="25">
        <f t="shared" si="2090"/>
        <v>0.76253060787571814</v>
      </c>
      <c r="BU443" s="25">
        <f t="shared" si="2091"/>
        <v>0.99670063245239782</v>
      </c>
      <c r="BV443" s="15">
        <f t="shared" si="1848"/>
        <v>0.76582192609551758</v>
      </c>
      <c r="BW443" s="15">
        <f t="shared" si="1849"/>
        <v>0.74951300568546619</v>
      </c>
      <c r="BX443" s="15">
        <f t="shared" si="1850"/>
        <v>0.75334375903949435</v>
      </c>
      <c r="BY443" s="15">
        <f t="shared" si="1851"/>
        <v>0.72595644131672377</v>
      </c>
      <c r="BZ443" s="15">
        <f t="shared" si="1852"/>
        <v>0.76814665464699983</v>
      </c>
      <c r="CA443" s="15">
        <f t="shared" si="2082"/>
        <v>0.766580976693086</v>
      </c>
      <c r="CB443" s="15">
        <f t="shared" si="1853"/>
        <v>0.74357139156908658</v>
      </c>
      <c r="CC443" s="15">
        <f t="shared" si="1854"/>
        <v>0.76571174874605641</v>
      </c>
      <c r="CD443" s="15">
        <f t="shared" si="1855"/>
        <v>0.79696185973442568</v>
      </c>
      <c r="CE443" s="15">
        <f t="shared" si="1856"/>
        <v>0.79436215873851379</v>
      </c>
      <c r="CF443" s="15">
        <f t="shared" si="1857"/>
        <v>0.80769855919142908</v>
      </c>
      <c r="CG443" s="15">
        <f t="shared" si="1858"/>
        <v>0.8048912401597913</v>
      </c>
      <c r="CH443" s="15">
        <f t="shared" si="2083"/>
        <v>0.78109615845900682</v>
      </c>
      <c r="CI443" s="15">
        <f t="shared" si="1859"/>
        <v>0.73785646505056557</v>
      </c>
      <c r="CJ443" s="15">
        <f t="shared" si="1860"/>
        <v>0.7867130667954898</v>
      </c>
      <c r="CK443" s="15">
        <f t="shared" si="1861"/>
        <v>0.7203038819923665</v>
      </c>
      <c r="CL443" s="15">
        <f t="shared" si="1862"/>
        <v>0.72315528501069781</v>
      </c>
      <c r="CM443" s="15"/>
      <c r="CN443" s="15"/>
      <c r="CP443" s="15"/>
      <c r="CQ443" s="15"/>
      <c r="CS443" s="15"/>
      <c r="CT443" s="15"/>
      <c r="CV443" s="15"/>
      <c r="CW443" s="15"/>
      <c r="CY443" s="15"/>
      <c r="CZ443" s="15"/>
      <c r="DB443" s="15"/>
      <c r="DC443" s="15"/>
      <c r="DE443" s="15"/>
      <c r="DF443" s="15"/>
    </row>
    <row r="444" spans="1:110" x14ac:dyDescent="0.3">
      <c r="A444" s="3">
        <v>444</v>
      </c>
      <c r="B444" s="3" t="s">
        <v>172</v>
      </c>
      <c r="C444" s="3" t="s">
        <v>217</v>
      </c>
      <c r="D444" s="39">
        <v>41852</v>
      </c>
      <c r="E444" s="3"/>
      <c r="F444" s="7"/>
      <c r="G444" s="17">
        <v>0.37123365844355333</v>
      </c>
      <c r="H444" s="3"/>
      <c r="I444" s="17">
        <f t="shared" si="2080"/>
        <v>0.40496440486555302</v>
      </c>
      <c r="J444" s="17">
        <f t="shared" si="2081"/>
        <v>0.33935363151453324</v>
      </c>
      <c r="K444" s="7"/>
      <c r="L444" s="17">
        <v>0.35662219670083467</v>
      </c>
      <c r="M444" s="25">
        <f t="shared" si="2036"/>
        <v>0.96064079479220943</v>
      </c>
      <c r="N444" s="7"/>
      <c r="O444" s="17">
        <v>0.34768370363706758</v>
      </c>
      <c r="P444" s="25">
        <f t="shared" si="2037"/>
        <v>0.93656298595008303</v>
      </c>
      <c r="Q444" s="7"/>
      <c r="R444" s="17">
        <v>0.35962195311420936</v>
      </c>
      <c r="S444" s="25">
        <f t="shared" si="2038"/>
        <v>0.96872130243246912</v>
      </c>
      <c r="T444" s="7"/>
      <c r="U444" s="17">
        <v>0.36115329514822597</v>
      </c>
      <c r="V444" s="25">
        <f t="shared" si="2039"/>
        <v>0.97284631103335129</v>
      </c>
      <c r="W444" s="7"/>
      <c r="X444" s="17">
        <v>0.40496440486555302</v>
      </c>
      <c r="Y444" s="25">
        <f t="shared" si="2040"/>
        <v>1.0908612289182515</v>
      </c>
      <c r="Z444" s="7"/>
      <c r="AA444" s="17">
        <v>0.37925392165253691</v>
      </c>
      <c r="AB444" s="25">
        <f t="shared" si="2041"/>
        <v>1.02160435355622</v>
      </c>
      <c r="AC444" s="7"/>
      <c r="AD444" s="17">
        <v>0.34895198332457378</v>
      </c>
      <c r="AE444" s="25">
        <f t="shared" si="2042"/>
        <v>0.93997937791417285</v>
      </c>
      <c r="AF444" s="7"/>
      <c r="AG444" s="17">
        <v>0.36621332791710054</v>
      </c>
      <c r="AH444" s="25">
        <f t="shared" si="2043"/>
        <v>0.98647662890401377</v>
      </c>
      <c r="AI444" s="7"/>
      <c r="AJ444" s="17">
        <v>0.37785958395476493</v>
      </c>
      <c r="AK444" s="25">
        <f t="shared" si="2044"/>
        <v>1.0178483964492651</v>
      </c>
      <c r="AL444" s="7"/>
      <c r="AM444" s="17">
        <v>0.39458356383778331</v>
      </c>
      <c r="AN444" s="25">
        <f t="shared" si="2045"/>
        <v>1.0628981366940906</v>
      </c>
      <c r="AO444" s="7"/>
      <c r="AP444" s="17">
        <v>0.40480283317009252</v>
      </c>
      <c r="AQ444" s="25">
        <f t="shared" si="2046"/>
        <v>1.0904259998063819</v>
      </c>
      <c r="AR444" s="7"/>
      <c r="AS444" s="17">
        <v>0.38458036129324485</v>
      </c>
      <c r="AT444" s="25">
        <f t="shared" si="2047"/>
        <v>1.0359522972826585</v>
      </c>
      <c r="AU444" s="7"/>
      <c r="AV444" s="17">
        <v>0.38631401477467192</v>
      </c>
      <c r="AW444" s="25">
        <f t="shared" si="2048"/>
        <v>1.0406222765315651</v>
      </c>
      <c r="AX444" s="7"/>
      <c r="AY444" s="17">
        <v>0.35594186582117432</v>
      </c>
      <c r="AZ444" s="25">
        <f t="shared" si="2049"/>
        <v>0.95880817303449295</v>
      </c>
      <c r="BA444" s="7"/>
      <c r="BB444" s="17">
        <v>0.3768981830408894</v>
      </c>
      <c r="BC444" s="25">
        <f t="shared" si="2050"/>
        <v>1.015258650363454</v>
      </c>
      <c r="BD444" s="7"/>
      <c r="BE444" s="17">
        <v>0.33935363151453324</v>
      </c>
      <c r="BF444" s="25">
        <f t="shared" si="2051"/>
        <v>0.91412409353537238</v>
      </c>
      <c r="BG444" s="7"/>
      <c r="BH444" s="17">
        <v>0.34912744561565856</v>
      </c>
      <c r="BI444" s="25">
        <f t="shared" si="2052"/>
        <v>0.94045202441885789</v>
      </c>
      <c r="BJ444" s="25"/>
      <c r="BK444" s="17">
        <f t="shared" si="2084"/>
        <v>0.37413215712586673</v>
      </c>
      <c r="BL444" s="25">
        <f t="shared" si="2085"/>
        <v>1.0078077475368632</v>
      </c>
      <c r="BN444" s="15">
        <f t="shared" si="2086"/>
        <v>0.37124345069571996</v>
      </c>
      <c r="BO444" s="25">
        <f t="shared" si="2087"/>
        <v>1.0000263775978926</v>
      </c>
      <c r="BQ444" s="15">
        <f t="shared" si="2088"/>
        <v>0.37836116334361636</v>
      </c>
      <c r="BR444" s="25">
        <f t="shared" si="2089"/>
        <v>1.0191995115150552</v>
      </c>
      <c r="BT444" s="25">
        <f t="shared" si="2090"/>
        <v>0.3595130493749244</v>
      </c>
      <c r="BU444" s="25">
        <f t="shared" si="2091"/>
        <v>0.96842794611412886</v>
      </c>
      <c r="BV444" s="15">
        <f t="shared" si="1848"/>
        <v>0.35662219670083467</v>
      </c>
      <c r="BW444" s="15">
        <f t="shared" si="1849"/>
        <v>0.34768370363706758</v>
      </c>
      <c r="BX444" s="15">
        <f t="shared" si="1850"/>
        <v>0.35962195311420936</v>
      </c>
      <c r="BY444" s="15">
        <f t="shared" si="1851"/>
        <v>0.36115329514822597</v>
      </c>
      <c r="BZ444" s="15">
        <f t="shared" si="1852"/>
        <v>0.40496440486555302</v>
      </c>
      <c r="CA444" s="15">
        <f t="shared" si="2082"/>
        <v>0.37925392165253691</v>
      </c>
      <c r="CB444" s="15">
        <f t="shared" si="1853"/>
        <v>0.34895198332457378</v>
      </c>
      <c r="CC444" s="15">
        <f t="shared" si="1854"/>
        <v>0.36621332791710054</v>
      </c>
      <c r="CD444" s="15">
        <f t="shared" si="1855"/>
        <v>0.37785958395476493</v>
      </c>
      <c r="CE444" s="15">
        <f t="shared" si="1856"/>
        <v>0.39458356383778331</v>
      </c>
      <c r="CF444" s="15">
        <f t="shared" si="1857"/>
        <v>0.40480283317009252</v>
      </c>
      <c r="CG444" s="15">
        <f t="shared" si="1858"/>
        <v>0.38458036129324485</v>
      </c>
      <c r="CH444" s="15">
        <f t="shared" si="2083"/>
        <v>0.38631401477467192</v>
      </c>
      <c r="CI444" s="15">
        <f t="shared" si="1859"/>
        <v>0.35594186582117432</v>
      </c>
      <c r="CJ444" s="15">
        <f t="shared" si="1860"/>
        <v>0.3768981830408894</v>
      </c>
      <c r="CK444" s="15">
        <f t="shared" si="1861"/>
        <v>0.33935363151453324</v>
      </c>
      <c r="CL444" s="15">
        <f t="shared" si="1862"/>
        <v>0.34912744561565856</v>
      </c>
      <c r="CM444" s="15"/>
      <c r="CN444" s="15"/>
      <c r="CP444" s="15"/>
      <c r="CQ444" s="15"/>
      <c r="CS444" s="15"/>
      <c r="CT444" s="15"/>
      <c r="CV444" s="15"/>
      <c r="CW444" s="15"/>
      <c r="CY444" s="15"/>
      <c r="CZ444" s="15"/>
      <c r="DB444" s="15"/>
      <c r="DC444" s="15"/>
      <c r="DE444" s="15"/>
      <c r="DF444" s="15"/>
    </row>
    <row r="445" spans="1:110" x14ac:dyDescent="0.3">
      <c r="A445" s="3">
        <v>445</v>
      </c>
      <c r="B445" s="3" t="s">
        <v>173</v>
      </c>
      <c r="C445" s="3" t="s">
        <v>217</v>
      </c>
      <c r="D445" s="39">
        <v>41852</v>
      </c>
      <c r="E445" s="3"/>
      <c r="F445" s="7"/>
      <c r="G445" s="17">
        <v>0.11275288771778094</v>
      </c>
      <c r="H445" s="3"/>
      <c r="I445" s="17">
        <f t="shared" si="2080"/>
        <v>0.13279246456084173</v>
      </c>
      <c r="J445" s="17">
        <f t="shared" si="2081"/>
        <v>8.5784804854863145E-2</v>
      </c>
      <c r="K445" s="7"/>
      <c r="L445" s="17">
        <v>9.0332152995477644E-2</v>
      </c>
      <c r="M445" s="25">
        <f t="shared" si="2036"/>
        <v>0.80115156980793156</v>
      </c>
      <c r="N445" s="7"/>
      <c r="O445" s="17">
        <v>8.5784804854863145E-2</v>
      </c>
      <c r="P445" s="25">
        <f t="shared" si="2037"/>
        <v>0.76082135536591688</v>
      </c>
      <c r="Q445" s="7"/>
      <c r="R445" s="17">
        <v>0.10294872727439854</v>
      </c>
      <c r="S445" s="25">
        <f t="shared" si="2038"/>
        <v>0.91304736719540081</v>
      </c>
      <c r="T445" s="7"/>
      <c r="U445" s="17">
        <v>0.11721591489039941</v>
      </c>
      <c r="V445" s="25">
        <f t="shared" si="2039"/>
        <v>1.0395823757861473</v>
      </c>
      <c r="W445" s="7"/>
      <c r="X445" s="17">
        <v>0.11883956429697276</v>
      </c>
      <c r="Y445" s="25">
        <f t="shared" si="2040"/>
        <v>1.0539824451718407</v>
      </c>
      <c r="Z445" s="7"/>
      <c r="AA445" s="17">
        <v>0.10854300105730022</v>
      </c>
      <c r="AB445" s="25">
        <f t="shared" si="2041"/>
        <v>0.96266271537968928</v>
      </c>
      <c r="AC445" s="7"/>
      <c r="AD445" s="17">
        <v>0.11099096014380098</v>
      </c>
      <c r="AE445" s="25">
        <f t="shared" si="2042"/>
        <v>0.98437354812242117</v>
      </c>
      <c r="AF445" s="7"/>
      <c r="AG445" s="17">
        <v>9.5283564605867441E-2</v>
      </c>
      <c r="AH445" s="25">
        <f t="shared" si="2043"/>
        <v>0.84506540395099239</v>
      </c>
      <c r="AI445" s="7"/>
      <c r="AJ445" s="17">
        <v>0.12242188519081248</v>
      </c>
      <c r="AK445" s="25">
        <f t="shared" si="2044"/>
        <v>1.08575387884728</v>
      </c>
      <c r="AL445" s="7"/>
      <c r="AM445" s="17">
        <v>0.12640275177610702</v>
      </c>
      <c r="AN445" s="25">
        <f t="shared" si="2045"/>
        <v>1.1210599953102001</v>
      </c>
      <c r="AO445" s="7"/>
      <c r="AP445" s="17">
        <v>0.13279246456084173</v>
      </c>
      <c r="AQ445" s="25">
        <f t="shared" si="2046"/>
        <v>1.1777300541802496</v>
      </c>
      <c r="AR445" s="7"/>
      <c r="AS445" s="17">
        <v>0.12689502862817212</v>
      </c>
      <c r="AT445" s="25">
        <f t="shared" si="2047"/>
        <v>1.1254259753044089</v>
      </c>
      <c r="AU445" s="7"/>
      <c r="AV445" s="17">
        <v>0.13272535286064727</v>
      </c>
      <c r="AW445" s="25">
        <f t="shared" si="2048"/>
        <v>1.1771348437022486</v>
      </c>
      <c r="AX445" s="7"/>
      <c r="AY445" s="17">
        <v>9.6319791589873402E-2</v>
      </c>
      <c r="AZ445" s="25">
        <f t="shared" si="2049"/>
        <v>0.8542556518016694</v>
      </c>
      <c r="BA445" s="7"/>
      <c r="BB445" s="17">
        <v>0.119247391290713</v>
      </c>
      <c r="BC445" s="25">
        <f t="shared" si="2050"/>
        <v>1.0575994433879843</v>
      </c>
      <c r="BD445" s="7"/>
      <c r="BE445" s="17">
        <v>0.10012050006456075</v>
      </c>
      <c r="BF445" s="25">
        <f t="shared" si="2051"/>
        <v>0.88796395454776378</v>
      </c>
      <c r="BG445" s="7"/>
      <c r="BH445" s="17">
        <v>0.10011269405625631</v>
      </c>
      <c r="BI445" s="25">
        <f t="shared" si="2052"/>
        <v>0.8878947234312714</v>
      </c>
      <c r="BJ445" s="25"/>
      <c r="BK445" s="17">
        <f t="shared" si="2084"/>
        <v>0.10920045683279675</v>
      </c>
      <c r="BL445" s="25">
        <f t="shared" si="2085"/>
        <v>0.96849365939189169</v>
      </c>
      <c r="BN445" s="15">
        <f t="shared" si="2086"/>
        <v>0.11595835425617386</v>
      </c>
      <c r="BO445" s="25">
        <f t="shared" si="2087"/>
        <v>1.0284291303156348</v>
      </c>
      <c r="BQ445" s="15">
        <f t="shared" si="2088"/>
        <v>0.11936328691015372</v>
      </c>
      <c r="BR445" s="25">
        <f t="shared" si="2089"/>
        <v>1.0586273161262043</v>
      </c>
      <c r="BT445" s="25">
        <f t="shared" si="2090"/>
        <v>0.10610630478280007</v>
      </c>
      <c r="BU445" s="25">
        <f t="shared" si="2091"/>
        <v>0.94105177198106726</v>
      </c>
      <c r="BV445" s="15">
        <f t="shared" si="1848"/>
        <v>9.0332152995477644E-2</v>
      </c>
      <c r="BW445" s="15">
        <f t="shared" si="1849"/>
        <v>8.5784804854863145E-2</v>
      </c>
      <c r="BX445" s="15">
        <f t="shared" si="1850"/>
        <v>0.10294872727439854</v>
      </c>
      <c r="BY445" s="15">
        <f t="shared" si="1851"/>
        <v>0.11721591489039941</v>
      </c>
      <c r="BZ445" s="15">
        <f t="shared" si="1852"/>
        <v>0.11883956429697276</v>
      </c>
      <c r="CA445" s="15">
        <f t="shared" si="2082"/>
        <v>0.10854300105730022</v>
      </c>
      <c r="CB445" s="15">
        <f t="shared" si="1853"/>
        <v>0.11099096014380098</v>
      </c>
      <c r="CC445" s="15">
        <f t="shared" si="1854"/>
        <v>9.5283564605867441E-2</v>
      </c>
      <c r="CD445" s="15">
        <f t="shared" si="1855"/>
        <v>0.12242188519081248</v>
      </c>
      <c r="CE445" s="15">
        <f t="shared" si="1856"/>
        <v>0.12640275177610702</v>
      </c>
      <c r="CF445" s="15">
        <f t="shared" si="1857"/>
        <v>0.13279246456084173</v>
      </c>
      <c r="CG445" s="15">
        <f t="shared" si="1858"/>
        <v>0.12689502862817212</v>
      </c>
      <c r="CH445" s="15">
        <f t="shared" si="2083"/>
        <v>0.13272535286064727</v>
      </c>
      <c r="CI445" s="15">
        <f t="shared" si="1859"/>
        <v>9.6319791589873402E-2</v>
      </c>
      <c r="CJ445" s="15">
        <f t="shared" si="1860"/>
        <v>0.119247391290713</v>
      </c>
      <c r="CK445" s="15">
        <f t="shared" si="1861"/>
        <v>0.10012050006456075</v>
      </c>
      <c r="CL445" s="15">
        <f t="shared" si="1862"/>
        <v>0.10011269405625631</v>
      </c>
      <c r="CM445" s="15"/>
      <c r="CN445" s="15"/>
      <c r="CP445" s="15"/>
      <c r="CQ445" s="15"/>
      <c r="CS445" s="15"/>
      <c r="CT445" s="15"/>
      <c r="CV445" s="15"/>
      <c r="CW445" s="15"/>
      <c r="CY445" s="15"/>
      <c r="CZ445" s="15"/>
      <c r="DB445" s="15"/>
      <c r="DC445" s="15"/>
      <c r="DE445" s="15"/>
      <c r="DF445" s="15"/>
    </row>
    <row r="446" spans="1:110" x14ac:dyDescent="0.3">
      <c r="A446" s="3">
        <v>446</v>
      </c>
      <c r="B446" s="3" t="s">
        <v>174</v>
      </c>
      <c r="C446" s="3" t="s">
        <v>217</v>
      </c>
      <c r="D446" s="39">
        <v>41852</v>
      </c>
      <c r="E446" s="3"/>
      <c r="F446" s="7"/>
      <c r="G446" s="17">
        <v>0.12389872245903565</v>
      </c>
      <c r="H446" s="3"/>
      <c r="I446" s="17">
        <f t="shared" si="2080"/>
        <v>0.14675967831934819</v>
      </c>
      <c r="J446" s="17">
        <f t="shared" si="2081"/>
        <v>0.10271979305797679</v>
      </c>
      <c r="K446" s="7"/>
      <c r="L446" s="17">
        <v>0.12301861966555139</v>
      </c>
      <c r="M446" s="25">
        <f t="shared" si="2036"/>
        <v>0.99289659508979</v>
      </c>
      <c r="N446" s="7"/>
      <c r="O446" s="17">
        <v>0.11234176864602409</v>
      </c>
      <c r="P446" s="25">
        <f t="shared" si="2037"/>
        <v>0.90672257482854512</v>
      </c>
      <c r="Q446" s="7"/>
      <c r="R446" s="17">
        <v>0.11547846786520843</v>
      </c>
      <c r="S446" s="25">
        <f t="shared" si="2038"/>
        <v>0.93203921374886511</v>
      </c>
      <c r="T446" s="7"/>
      <c r="U446" s="17">
        <v>0.10521478735995837</v>
      </c>
      <c r="V446" s="25">
        <f t="shared" si="2039"/>
        <v>0.8491999374307132</v>
      </c>
      <c r="W446" s="7"/>
      <c r="X446" s="17">
        <v>0.1345514047045385</v>
      </c>
      <c r="Y446" s="25">
        <f t="shared" si="2040"/>
        <v>1.0859789514700195</v>
      </c>
      <c r="Z446" s="7"/>
      <c r="AA446" s="17">
        <v>0.12971462315853086</v>
      </c>
      <c r="AB446" s="25">
        <f t="shared" si="2041"/>
        <v>1.0469407640697677</v>
      </c>
      <c r="AC446" s="7"/>
      <c r="AD446" s="17">
        <v>0.10812953953577693</v>
      </c>
      <c r="AE446" s="25">
        <f t="shared" si="2042"/>
        <v>0.87272521774005829</v>
      </c>
      <c r="AF446" s="7"/>
      <c r="AG446" s="17">
        <v>0.12944396260466942</v>
      </c>
      <c r="AH446" s="25">
        <f t="shared" si="2043"/>
        <v>1.0447562334427394</v>
      </c>
      <c r="AI446" s="7"/>
      <c r="AJ446" s="17">
        <v>0.13410138265226698</v>
      </c>
      <c r="AK446" s="25">
        <f t="shared" si="2044"/>
        <v>1.0823467747748943</v>
      </c>
      <c r="AL446" s="7"/>
      <c r="AM446" s="17">
        <v>0.14675967831934819</v>
      </c>
      <c r="AN446" s="25">
        <f t="shared" si="2045"/>
        <v>1.1845132492618802</v>
      </c>
      <c r="AO446" s="7"/>
      <c r="AP446" s="17">
        <v>0.14372864132527338</v>
      </c>
      <c r="AQ446" s="25">
        <f t="shared" si="2046"/>
        <v>1.1600494215974992</v>
      </c>
      <c r="AR446" s="7"/>
      <c r="AS446" s="17">
        <v>0.13043376915442731</v>
      </c>
      <c r="AT446" s="25">
        <f t="shared" si="2047"/>
        <v>1.0527450692443769</v>
      </c>
      <c r="AU446" s="7"/>
      <c r="AV446" s="17">
        <v>0.12296346180478344</v>
      </c>
      <c r="AW446" s="25">
        <f t="shared" si="2048"/>
        <v>0.99245141002514026</v>
      </c>
      <c r="AX446" s="7"/>
      <c r="AY446" s="17">
        <v>0.11337599744545368</v>
      </c>
      <c r="AZ446" s="25">
        <f t="shared" si="2049"/>
        <v>0.91506994741563163</v>
      </c>
      <c r="BA446" s="7"/>
      <c r="BB446" s="17">
        <v>0.14379794440606522</v>
      </c>
      <c r="BC446" s="25">
        <f t="shared" si="2050"/>
        <v>1.1606087742640672</v>
      </c>
      <c r="BD446" s="7"/>
      <c r="BE446" s="17">
        <v>0.10271979305797679</v>
      </c>
      <c r="BF446" s="25">
        <f t="shared" si="2051"/>
        <v>0.82906256835649628</v>
      </c>
      <c r="BG446" s="7"/>
      <c r="BH446" s="17">
        <v>0.10619226246823217</v>
      </c>
      <c r="BI446" s="25">
        <f t="shared" si="2052"/>
        <v>0.85708924483335391</v>
      </c>
      <c r="BJ446" s="25"/>
      <c r="BK446" s="17">
        <f t="shared" si="2084"/>
        <v>0.12137880290760455</v>
      </c>
      <c r="BL446" s="25">
        <f t="shared" si="2085"/>
        <v>0.97966145653951964</v>
      </c>
      <c r="BN446" s="15">
        <f t="shared" si="2086"/>
        <v>0.11968838964475645</v>
      </c>
      <c r="BO446" s="25">
        <f t="shared" si="2087"/>
        <v>0.9660179481215293</v>
      </c>
      <c r="BQ446" s="15">
        <f t="shared" si="2088"/>
        <v>0.1342620357274229</v>
      </c>
      <c r="BR446" s="25">
        <f t="shared" si="2089"/>
        <v>1.0836434231338716</v>
      </c>
      <c r="BT446" s="25">
        <f t="shared" si="2090"/>
        <v>0.11977255177691362</v>
      </c>
      <c r="BU446" s="25">
        <f t="shared" si="2091"/>
        <v>0.96669722980003892</v>
      </c>
      <c r="BV446" s="15">
        <f t="shared" si="1848"/>
        <v>0.12301861966555139</v>
      </c>
      <c r="BW446" s="15">
        <f t="shared" si="1849"/>
        <v>0.11234176864602409</v>
      </c>
      <c r="BX446" s="15">
        <f t="shared" si="1850"/>
        <v>0.11547846786520843</v>
      </c>
      <c r="BY446" s="15">
        <f t="shared" si="1851"/>
        <v>0.10521478735995837</v>
      </c>
      <c r="BZ446" s="15">
        <f t="shared" si="1852"/>
        <v>0.1345514047045385</v>
      </c>
      <c r="CA446" s="15">
        <f t="shared" si="2082"/>
        <v>0.12971462315853086</v>
      </c>
      <c r="CB446" s="15">
        <f t="shared" si="1853"/>
        <v>0.10812953953577693</v>
      </c>
      <c r="CC446" s="15">
        <f t="shared" si="1854"/>
        <v>0.12944396260466942</v>
      </c>
      <c r="CD446" s="15">
        <f t="shared" si="1855"/>
        <v>0.13410138265226698</v>
      </c>
      <c r="CE446" s="15">
        <f t="shared" si="1856"/>
        <v>0.14675967831934819</v>
      </c>
      <c r="CF446" s="15">
        <f t="shared" si="1857"/>
        <v>0.14372864132527338</v>
      </c>
      <c r="CG446" s="15">
        <f t="shared" si="1858"/>
        <v>0.13043376915442731</v>
      </c>
      <c r="CH446" s="15">
        <f t="shared" si="2083"/>
        <v>0.12296346180478344</v>
      </c>
      <c r="CI446" s="15">
        <f t="shared" si="1859"/>
        <v>0.11337599744545368</v>
      </c>
      <c r="CJ446" s="15">
        <f t="shared" si="1860"/>
        <v>0.14379794440606522</v>
      </c>
      <c r="CK446" s="15">
        <f t="shared" si="1861"/>
        <v>0.10271979305797679</v>
      </c>
      <c r="CL446" s="15">
        <f t="shared" si="1862"/>
        <v>0.10619226246823217</v>
      </c>
      <c r="CM446" s="15"/>
      <c r="CN446" s="15"/>
      <c r="CP446" s="15"/>
      <c r="CQ446" s="15"/>
      <c r="CS446" s="15"/>
      <c r="CT446" s="15"/>
      <c r="CV446" s="15"/>
      <c r="CW446" s="15"/>
      <c r="CY446" s="15"/>
      <c r="CZ446" s="15"/>
      <c r="DB446" s="15"/>
      <c r="DC446" s="15"/>
      <c r="DE446" s="15"/>
      <c r="DF446" s="15"/>
    </row>
    <row r="447" spans="1:110" x14ac:dyDescent="0.3">
      <c r="A447" s="3">
        <v>447</v>
      </c>
      <c r="B447" s="3" t="s">
        <v>180</v>
      </c>
      <c r="C447" s="3" t="s">
        <v>217</v>
      </c>
      <c r="D447" s="39">
        <v>41852</v>
      </c>
      <c r="E447" s="3"/>
      <c r="F447" s="7"/>
      <c r="G447" s="17">
        <v>5.0762018987827826E-2</v>
      </c>
      <c r="H447" s="3"/>
      <c r="I447" s="17">
        <f t="shared" si="2080"/>
        <v>7.1452165683998578E-2</v>
      </c>
      <c r="J447" s="17">
        <f t="shared" si="2081"/>
        <v>3.6721012164779417E-2</v>
      </c>
      <c r="K447" s="7"/>
      <c r="L447" s="17">
        <v>3.9465513017660762E-2</v>
      </c>
      <c r="M447" s="25">
        <f t="shared" si="2036"/>
        <v>0.77746145256996491</v>
      </c>
      <c r="N447" s="7"/>
      <c r="O447" s="17">
        <v>4.8112997910481951E-2</v>
      </c>
      <c r="P447" s="25">
        <f t="shared" si="2037"/>
        <v>0.94781489920680495</v>
      </c>
      <c r="Q447" s="7"/>
      <c r="R447" s="17">
        <v>4.3778131597136019E-2</v>
      </c>
      <c r="S447" s="25">
        <f t="shared" si="2038"/>
        <v>0.86241903828989808</v>
      </c>
      <c r="T447" s="7"/>
      <c r="U447" s="17">
        <v>7.0024160612961545E-2</v>
      </c>
      <c r="V447" s="25">
        <f t="shared" si="2039"/>
        <v>1.3794597222335181</v>
      </c>
      <c r="W447" s="7"/>
      <c r="X447" s="17">
        <v>4.036343243992014E-2</v>
      </c>
      <c r="Y447" s="25">
        <f t="shared" si="2040"/>
        <v>0.7951502569194272</v>
      </c>
      <c r="Z447" s="7"/>
      <c r="AA447" s="17">
        <v>3.6721012164779417E-2</v>
      </c>
      <c r="AB447" s="25">
        <f t="shared" si="2041"/>
        <v>0.72339542234489751</v>
      </c>
      <c r="AC447" s="7"/>
      <c r="AD447" s="17">
        <v>7.1452165683998578E-2</v>
      </c>
      <c r="AE447" s="25">
        <f t="shared" si="2042"/>
        <v>1.4075910909125191</v>
      </c>
      <c r="AF447" s="7"/>
      <c r="AG447" s="17">
        <v>4.2298834402923681E-2</v>
      </c>
      <c r="AH447" s="25">
        <f t="shared" si="2043"/>
        <v>0.83327722668135951</v>
      </c>
      <c r="AI447" s="7"/>
      <c r="AJ447" s="17">
        <v>4.2364910956661388E-2</v>
      </c>
      <c r="AK447" s="25">
        <f t="shared" si="2044"/>
        <v>0.83457891946378315</v>
      </c>
      <c r="AL447" s="7"/>
      <c r="AM447" s="17">
        <v>3.9529147650881134E-2</v>
      </c>
      <c r="AN447" s="25">
        <f t="shared" si="2045"/>
        <v>0.77871504008459136</v>
      </c>
      <c r="AO447" s="7"/>
      <c r="AP447" s="17">
        <v>4.2643407942751087E-2</v>
      </c>
      <c r="AQ447" s="25">
        <f t="shared" si="2046"/>
        <v>0.84006524549341721</v>
      </c>
      <c r="AR447" s="7"/>
      <c r="AS447" s="17">
        <v>4.5852011883029828E-2</v>
      </c>
      <c r="AT447" s="25">
        <f t="shared" si="2047"/>
        <v>0.90327399889324023</v>
      </c>
      <c r="AU447" s="7"/>
      <c r="AV447" s="17">
        <v>5.0233544743359379E-2</v>
      </c>
      <c r="AW447" s="25">
        <f t="shared" si="2048"/>
        <v>0.98958917996159357</v>
      </c>
      <c r="AX447" s="7"/>
      <c r="AY447" s="17">
        <v>5.7287491759656479E-2</v>
      </c>
      <c r="AZ447" s="25">
        <f t="shared" si="2049"/>
        <v>1.1285503000460519</v>
      </c>
      <c r="BA447" s="7"/>
      <c r="BB447" s="17">
        <v>4.4887962355855848E-2</v>
      </c>
      <c r="BC447" s="25">
        <f t="shared" si="2050"/>
        <v>0.88428244681559043</v>
      </c>
      <c r="BD447" s="7"/>
      <c r="BE447" s="17">
        <v>6.5832056867464586E-2</v>
      </c>
      <c r="BF447" s="25">
        <f t="shared" si="2051"/>
        <v>1.2968762507899929</v>
      </c>
      <c r="BG447" s="7"/>
      <c r="BH447" s="17">
        <v>6.7979451414535805E-2</v>
      </c>
      <c r="BI447" s="25">
        <f t="shared" si="2052"/>
        <v>1.3391794252871725</v>
      </c>
      <c r="BJ447" s="25"/>
      <c r="BK447" s="17">
        <f t="shared" si="2084"/>
        <v>4.7502678198429807E-2</v>
      </c>
      <c r="BL447" s="25">
        <f t="shared" si="2085"/>
        <v>0.93579174244074936</v>
      </c>
      <c r="BN447" s="15">
        <f t="shared" si="2086"/>
        <v>5.4114914007518757E-2</v>
      </c>
      <c r="BO447" s="25">
        <f t="shared" si="2087"/>
        <v>1.0660512541964675</v>
      </c>
      <c r="BQ447" s="15">
        <f t="shared" si="2088"/>
        <v>4.8243055765799403E-2</v>
      </c>
      <c r="BR447" s="25">
        <f t="shared" si="2089"/>
        <v>0.95037700879012632</v>
      </c>
      <c r="BT447" s="25">
        <f t="shared" si="2090"/>
        <v>5.4008164188503835E-2</v>
      </c>
      <c r="BU447" s="25">
        <f t="shared" si="2091"/>
        <v>1.0639483075220943</v>
      </c>
      <c r="BV447" s="15">
        <f t="shared" si="1848"/>
        <v>3.9465513017660762E-2</v>
      </c>
      <c r="BW447" s="15">
        <f t="shared" si="1849"/>
        <v>4.8112997910481951E-2</v>
      </c>
      <c r="BX447" s="15">
        <f t="shared" si="1850"/>
        <v>4.3778131597136019E-2</v>
      </c>
      <c r="BY447" s="15">
        <f t="shared" si="1851"/>
        <v>7.0024160612961545E-2</v>
      </c>
      <c r="BZ447" s="15">
        <f t="shared" si="1852"/>
        <v>4.036343243992014E-2</v>
      </c>
      <c r="CA447" s="15">
        <f t="shared" si="2082"/>
        <v>3.6721012164779417E-2</v>
      </c>
      <c r="CB447" s="15">
        <f t="shared" si="1853"/>
        <v>7.1452165683998578E-2</v>
      </c>
      <c r="CC447" s="15">
        <f t="shared" si="1854"/>
        <v>4.2298834402923681E-2</v>
      </c>
      <c r="CD447" s="15">
        <f t="shared" si="1855"/>
        <v>4.2364910956661388E-2</v>
      </c>
      <c r="CE447" s="15">
        <f t="shared" si="1856"/>
        <v>3.9529147650881134E-2</v>
      </c>
      <c r="CF447" s="15">
        <f t="shared" si="1857"/>
        <v>4.2643407942751087E-2</v>
      </c>
      <c r="CG447" s="15">
        <f t="shared" si="1858"/>
        <v>4.5852011883029828E-2</v>
      </c>
      <c r="CH447" s="15">
        <f t="shared" si="2083"/>
        <v>5.0233544743359379E-2</v>
      </c>
      <c r="CI447" s="15">
        <f t="shared" si="1859"/>
        <v>5.7287491759656479E-2</v>
      </c>
      <c r="CJ447" s="15">
        <f t="shared" si="1860"/>
        <v>4.4887962355855848E-2</v>
      </c>
      <c r="CK447" s="15">
        <f t="shared" si="1861"/>
        <v>6.5832056867464586E-2</v>
      </c>
      <c r="CL447" s="15">
        <f t="shared" si="1862"/>
        <v>6.7979451414535805E-2</v>
      </c>
      <c r="CM447" s="15"/>
      <c r="CN447" s="15"/>
      <c r="CP447" s="15"/>
      <c r="CQ447" s="15"/>
      <c r="CS447" s="15"/>
      <c r="CT447" s="15"/>
      <c r="CV447" s="15"/>
      <c r="CW447" s="15"/>
      <c r="CY447" s="15"/>
      <c r="CZ447" s="15"/>
      <c r="DB447" s="15"/>
      <c r="DC447" s="15"/>
      <c r="DE447" s="15"/>
      <c r="DF447" s="15"/>
    </row>
    <row r="448" spans="1:110" x14ac:dyDescent="0.3">
      <c r="A448" s="3">
        <v>448</v>
      </c>
      <c r="D448" s="39"/>
      <c r="E448" s="3"/>
      <c r="F448" s="7"/>
      <c r="G448" s="17"/>
      <c r="H448" s="3"/>
      <c r="I448" s="17"/>
      <c r="J448" s="17"/>
      <c r="K448" s="7"/>
      <c r="L448" s="17"/>
      <c r="M448" s="25"/>
      <c r="N448" s="7"/>
      <c r="O448" s="17"/>
      <c r="P448" s="25"/>
      <c r="Q448" s="7"/>
      <c r="R448" s="17"/>
      <c r="S448" s="25"/>
      <c r="T448" s="7"/>
      <c r="U448" s="17"/>
      <c r="V448" s="25"/>
      <c r="W448" s="7"/>
      <c r="X448" s="17"/>
      <c r="Y448" s="25"/>
      <c r="Z448" s="7"/>
      <c r="AA448" s="17"/>
      <c r="AB448" s="25"/>
      <c r="AC448" s="7"/>
      <c r="AD448" s="17"/>
      <c r="AE448" s="25"/>
      <c r="AF448" s="7"/>
      <c r="AG448" s="17"/>
      <c r="AH448" s="25"/>
      <c r="AI448" s="7"/>
      <c r="AJ448" s="17"/>
      <c r="AK448" s="25"/>
      <c r="AL448" s="7"/>
      <c r="AM448" s="17"/>
      <c r="AN448" s="25"/>
      <c r="AO448" s="7"/>
      <c r="AP448" s="17"/>
      <c r="AQ448" s="25"/>
      <c r="AR448" s="7"/>
      <c r="AS448" s="17"/>
      <c r="AT448" s="25"/>
      <c r="AU448" s="7"/>
      <c r="AV448" s="17"/>
      <c r="AW448" s="25"/>
      <c r="AX448" s="7"/>
      <c r="AY448" s="17"/>
      <c r="AZ448" s="25"/>
      <c r="BA448" s="7"/>
      <c r="BB448" s="17"/>
      <c r="BC448" s="25"/>
      <c r="BD448" s="7"/>
      <c r="BE448" s="17"/>
      <c r="BF448" s="25"/>
      <c r="BG448" s="7"/>
      <c r="BH448" s="17"/>
      <c r="BI448" s="25"/>
      <c r="BJ448" s="25"/>
      <c r="BK448" s="25"/>
      <c r="BL448" s="25"/>
      <c r="BM448" s="25"/>
      <c r="BN448" s="25"/>
      <c r="BO448" s="25"/>
      <c r="BP448" s="25"/>
      <c r="BQ448" s="25"/>
      <c r="BR448" s="25"/>
      <c r="BS448" s="25"/>
      <c r="BT448" s="25"/>
      <c r="BU448" s="25"/>
      <c r="BV448" s="15"/>
      <c r="BW448" s="15"/>
      <c r="BX448" s="15"/>
      <c r="BY448" s="15"/>
      <c r="BZ448" s="15"/>
      <c r="CA448" s="15"/>
      <c r="CB448" s="15"/>
      <c r="CC448" s="15"/>
      <c r="CD448" s="15"/>
      <c r="CE448" s="15"/>
      <c r="CF448" s="15"/>
      <c r="CG448" s="15"/>
      <c r="CH448" s="15"/>
      <c r="CI448" s="15"/>
      <c r="CJ448" s="15"/>
      <c r="CK448" s="15"/>
      <c r="CL448" s="15"/>
      <c r="CM448" s="15"/>
      <c r="CN448" s="15"/>
      <c r="CP448" s="15"/>
      <c r="CQ448" s="15"/>
      <c r="CS448" s="15"/>
      <c r="CT448" s="15"/>
      <c r="CV448" s="15"/>
      <c r="CW448" s="15"/>
      <c r="CY448" s="15"/>
      <c r="CZ448" s="15"/>
      <c r="DB448" s="15"/>
      <c r="DC448" s="15"/>
      <c r="DE448" s="15"/>
      <c r="DF448" s="15"/>
    </row>
    <row r="449" spans="1:110" x14ac:dyDescent="0.3">
      <c r="A449" s="3">
        <v>449</v>
      </c>
      <c r="D449" s="39"/>
      <c r="E449" s="3"/>
      <c r="F449" s="7"/>
      <c r="G449" s="17"/>
      <c r="H449" s="3"/>
      <c r="I449" s="17"/>
      <c r="J449" s="17"/>
      <c r="K449" s="7"/>
      <c r="L449" s="17"/>
      <c r="M449" s="25"/>
      <c r="N449" s="7"/>
      <c r="O449" s="17"/>
      <c r="P449" s="25"/>
      <c r="Q449" s="7"/>
      <c r="R449" s="17"/>
      <c r="S449" s="25"/>
      <c r="T449" s="7"/>
      <c r="U449" s="17"/>
      <c r="V449" s="25"/>
      <c r="W449" s="7"/>
      <c r="X449" s="17"/>
      <c r="Y449" s="25"/>
      <c r="Z449" s="7"/>
      <c r="AA449" s="17"/>
      <c r="AB449" s="25"/>
      <c r="AC449" s="7"/>
      <c r="AD449" s="17"/>
      <c r="AE449" s="25"/>
      <c r="AF449" s="7"/>
      <c r="AG449" s="17"/>
      <c r="AH449" s="25"/>
      <c r="AI449" s="7"/>
      <c r="AJ449" s="17"/>
      <c r="AK449" s="25"/>
      <c r="AL449" s="7"/>
      <c r="AM449" s="17"/>
      <c r="AN449" s="25"/>
      <c r="AO449" s="7"/>
      <c r="AP449" s="17"/>
      <c r="AQ449" s="25"/>
      <c r="AR449" s="7"/>
      <c r="AS449" s="17"/>
      <c r="AT449" s="25"/>
      <c r="AU449" s="7"/>
      <c r="AV449" s="17"/>
      <c r="AW449" s="25"/>
      <c r="AX449" s="7"/>
      <c r="AY449" s="17"/>
      <c r="AZ449" s="25"/>
      <c r="BA449" s="7"/>
      <c r="BB449" s="17"/>
      <c r="BC449" s="25"/>
      <c r="BD449" s="7"/>
      <c r="BE449" s="17"/>
      <c r="BF449" s="25"/>
      <c r="BG449" s="7"/>
      <c r="BH449" s="17"/>
      <c r="BI449" s="25"/>
      <c r="BJ449" s="25"/>
      <c r="BK449" s="25"/>
      <c r="BL449" s="25"/>
      <c r="BM449" s="25"/>
      <c r="BN449" s="25"/>
      <c r="BO449" s="25"/>
      <c r="BP449" s="25"/>
      <c r="BQ449" s="25"/>
      <c r="BR449" s="25"/>
      <c r="BS449" s="25"/>
      <c r="BT449" s="25"/>
      <c r="BU449" s="25"/>
      <c r="BV449" s="15"/>
      <c r="BW449" s="15"/>
      <c r="BX449" s="15"/>
      <c r="BY449" s="15"/>
      <c r="BZ449" s="15"/>
      <c r="CA449" s="15"/>
      <c r="CB449" s="15"/>
      <c r="CC449" s="15"/>
      <c r="CD449" s="15"/>
      <c r="CE449" s="15"/>
      <c r="CF449" s="15"/>
      <c r="CG449" s="15"/>
      <c r="CH449" s="15"/>
      <c r="CI449" s="15"/>
      <c r="CJ449" s="15"/>
      <c r="CK449" s="15"/>
      <c r="CL449" s="15"/>
      <c r="CM449" s="15"/>
      <c r="CN449" s="15"/>
      <c r="CP449" s="15"/>
      <c r="CQ449" s="15"/>
      <c r="CS449" s="15"/>
      <c r="CT449" s="15"/>
      <c r="CV449" s="15"/>
      <c r="CW449" s="15"/>
      <c r="CY449" s="15"/>
      <c r="CZ449" s="15"/>
      <c r="DB449" s="15"/>
      <c r="DC449" s="15"/>
      <c r="DE449" s="15"/>
      <c r="DF449" s="15"/>
    </row>
    <row r="450" spans="1:110" x14ac:dyDescent="0.3">
      <c r="A450" s="3">
        <v>450</v>
      </c>
      <c r="D450" s="39"/>
      <c r="E450" s="3"/>
      <c r="F450" s="7"/>
      <c r="G450" s="17"/>
      <c r="H450" s="3"/>
      <c r="I450" s="17"/>
      <c r="J450" s="17"/>
      <c r="K450" s="7"/>
      <c r="L450" s="17"/>
      <c r="M450" s="25"/>
      <c r="N450" s="7"/>
      <c r="O450" s="17"/>
      <c r="P450" s="25"/>
      <c r="Q450" s="7"/>
      <c r="R450" s="17"/>
      <c r="S450" s="25"/>
      <c r="T450" s="7"/>
      <c r="U450" s="17"/>
      <c r="V450" s="25"/>
      <c r="W450" s="7"/>
      <c r="X450" s="17"/>
      <c r="Y450" s="25"/>
      <c r="Z450" s="7"/>
      <c r="AA450" s="17"/>
      <c r="AB450" s="25"/>
      <c r="AC450" s="7"/>
      <c r="AD450" s="17"/>
      <c r="AE450" s="25"/>
      <c r="AF450" s="7"/>
      <c r="AG450" s="17"/>
      <c r="AH450" s="25"/>
      <c r="AI450" s="7"/>
      <c r="AJ450" s="17"/>
      <c r="AK450" s="25"/>
      <c r="AL450" s="7"/>
      <c r="AM450" s="17"/>
      <c r="AN450" s="25"/>
      <c r="AO450" s="7"/>
      <c r="AP450" s="17"/>
      <c r="AQ450" s="25"/>
      <c r="AR450" s="7"/>
      <c r="AS450" s="17"/>
      <c r="AT450" s="25"/>
      <c r="AU450" s="7"/>
      <c r="AV450" s="17"/>
      <c r="AW450" s="25"/>
      <c r="AX450" s="7"/>
      <c r="AY450" s="17"/>
      <c r="AZ450" s="25"/>
      <c r="BA450" s="7"/>
      <c r="BB450" s="17"/>
      <c r="BC450" s="25"/>
      <c r="BD450" s="7"/>
      <c r="BE450" s="17"/>
      <c r="BF450" s="25"/>
      <c r="BG450" s="7"/>
      <c r="BH450" s="17"/>
      <c r="BI450" s="25"/>
      <c r="BJ450" s="25"/>
      <c r="BK450" s="25"/>
      <c r="BL450" s="25"/>
      <c r="BM450" s="25"/>
      <c r="BN450" s="25"/>
      <c r="BO450" s="25"/>
      <c r="BP450" s="25"/>
      <c r="BQ450" s="25"/>
      <c r="BR450" s="25"/>
      <c r="BS450" s="25"/>
      <c r="BT450" s="25"/>
      <c r="BU450" s="25"/>
      <c r="BV450" s="15"/>
      <c r="BW450" s="15"/>
      <c r="BX450" s="15"/>
      <c r="BY450" s="15"/>
      <c r="BZ450" s="15"/>
      <c r="CA450" s="15"/>
      <c r="CB450" s="15"/>
      <c r="CC450" s="15"/>
      <c r="CD450" s="15"/>
      <c r="CE450" s="15"/>
      <c r="CF450" s="15"/>
      <c r="CG450" s="15"/>
      <c r="CH450" s="15"/>
      <c r="CI450" s="15"/>
      <c r="CJ450" s="15"/>
      <c r="CK450" s="15"/>
      <c r="CL450" s="15"/>
      <c r="CM450" s="15"/>
      <c r="CN450" s="15"/>
      <c r="CP450" s="15"/>
      <c r="CQ450" s="15"/>
      <c r="CS450" s="15"/>
      <c r="CT450" s="15"/>
      <c r="CV450" s="15"/>
      <c r="CW450" s="15"/>
      <c r="CY450" s="15"/>
      <c r="CZ450" s="15"/>
      <c r="DB450" s="15"/>
      <c r="DC450" s="15"/>
      <c r="DE450" s="15"/>
      <c r="DF450" s="15"/>
    </row>
    <row r="451" spans="1:110" x14ac:dyDescent="0.3">
      <c r="A451" s="3">
        <v>451</v>
      </c>
      <c r="D451" s="39"/>
      <c r="E451" s="3"/>
      <c r="F451" s="7"/>
      <c r="G451" s="17"/>
      <c r="H451" s="3"/>
      <c r="I451" s="17"/>
      <c r="J451" s="17"/>
      <c r="K451" s="7"/>
      <c r="L451" s="17"/>
      <c r="M451" s="25"/>
      <c r="N451" s="7"/>
      <c r="O451" s="17"/>
      <c r="P451" s="25"/>
      <c r="Q451" s="7"/>
      <c r="R451" s="17"/>
      <c r="S451" s="25"/>
      <c r="T451" s="7"/>
      <c r="U451" s="17"/>
      <c r="V451" s="25"/>
      <c r="W451" s="7"/>
      <c r="X451" s="17"/>
      <c r="Y451" s="25"/>
      <c r="Z451" s="7"/>
      <c r="AA451" s="17"/>
      <c r="AB451" s="25"/>
      <c r="AC451" s="7"/>
      <c r="AD451" s="17"/>
      <c r="AE451" s="25"/>
      <c r="AF451" s="7"/>
      <c r="AG451" s="17"/>
      <c r="AH451" s="25"/>
      <c r="AI451" s="7"/>
      <c r="AJ451" s="17"/>
      <c r="AK451" s="25"/>
      <c r="AL451" s="7"/>
      <c r="AM451" s="17"/>
      <c r="AN451" s="25"/>
      <c r="AO451" s="7"/>
      <c r="AP451" s="17"/>
      <c r="AQ451" s="25"/>
      <c r="AR451" s="7"/>
      <c r="AS451" s="17"/>
      <c r="AT451" s="25"/>
      <c r="AU451" s="7"/>
      <c r="AV451" s="17"/>
      <c r="AW451" s="25"/>
      <c r="AX451" s="7"/>
      <c r="AY451" s="17"/>
      <c r="AZ451" s="25"/>
      <c r="BA451" s="7"/>
      <c r="BB451" s="17"/>
      <c r="BC451" s="25"/>
      <c r="BD451" s="7"/>
      <c r="BE451" s="17"/>
      <c r="BF451" s="25"/>
      <c r="BG451" s="7"/>
      <c r="BH451" s="17"/>
      <c r="BI451" s="25"/>
      <c r="BJ451" s="25"/>
      <c r="BK451" s="25"/>
      <c r="BL451" s="25"/>
      <c r="BM451" s="25"/>
      <c r="BN451" s="25"/>
      <c r="BO451" s="25"/>
      <c r="BP451" s="25"/>
      <c r="BQ451" s="25"/>
      <c r="BR451" s="25"/>
      <c r="BS451" s="25"/>
      <c r="BT451" s="25"/>
      <c r="BU451" s="25"/>
      <c r="BV451" s="15"/>
      <c r="BW451" s="15"/>
      <c r="BX451" s="15"/>
      <c r="BY451" s="15"/>
      <c r="BZ451" s="15"/>
      <c r="CA451" s="15"/>
      <c r="CB451" s="15"/>
      <c r="CC451" s="15"/>
      <c r="CD451" s="15"/>
      <c r="CE451" s="15"/>
      <c r="CF451" s="15"/>
      <c r="CG451" s="15"/>
      <c r="CH451" s="15"/>
      <c r="CI451" s="15"/>
      <c r="CJ451" s="15"/>
      <c r="CK451" s="15"/>
      <c r="CL451" s="15"/>
      <c r="CM451" s="15"/>
      <c r="CN451" s="15"/>
      <c r="CP451" s="15"/>
      <c r="CQ451" s="15"/>
      <c r="CS451" s="15"/>
      <c r="CT451" s="15"/>
      <c r="CV451" s="15"/>
      <c r="CW451" s="15"/>
      <c r="CY451" s="15"/>
      <c r="CZ451" s="15"/>
      <c r="DB451" s="15"/>
      <c r="DC451" s="15"/>
      <c r="DE451" s="15"/>
      <c r="DF451" s="15"/>
    </row>
    <row r="452" spans="1:110" x14ac:dyDescent="0.3">
      <c r="A452" s="3">
        <v>452</v>
      </c>
      <c r="D452" s="39"/>
      <c r="E452" s="3"/>
      <c r="F452" s="7"/>
      <c r="G452" s="17"/>
      <c r="H452" s="3"/>
      <c r="I452" s="17"/>
      <c r="J452" s="17"/>
      <c r="K452" s="7"/>
      <c r="L452" s="17"/>
      <c r="M452" s="25"/>
      <c r="N452" s="7"/>
      <c r="O452" s="17"/>
      <c r="P452" s="25"/>
      <c r="Q452" s="7"/>
      <c r="R452" s="17"/>
      <c r="S452" s="25"/>
      <c r="T452" s="7"/>
      <c r="U452" s="17"/>
      <c r="V452" s="25"/>
      <c r="W452" s="7"/>
      <c r="X452" s="17"/>
      <c r="Y452" s="25"/>
      <c r="Z452" s="7"/>
      <c r="AA452" s="17"/>
      <c r="AB452" s="25"/>
      <c r="AC452" s="7"/>
      <c r="AD452" s="17"/>
      <c r="AE452" s="25"/>
      <c r="AF452" s="7"/>
      <c r="AG452" s="17"/>
      <c r="AH452" s="25"/>
      <c r="AI452" s="7"/>
      <c r="AJ452" s="17"/>
      <c r="AK452" s="25"/>
      <c r="AL452" s="7"/>
      <c r="AM452" s="17"/>
      <c r="AN452" s="25"/>
      <c r="AO452" s="7"/>
      <c r="AP452" s="17"/>
      <c r="AQ452" s="25"/>
      <c r="AR452" s="7"/>
      <c r="AS452" s="17"/>
      <c r="AT452" s="25"/>
      <c r="AU452" s="7"/>
      <c r="AV452" s="17"/>
      <c r="AW452" s="25"/>
      <c r="AX452" s="7"/>
      <c r="AY452" s="17"/>
      <c r="AZ452" s="25"/>
      <c r="BA452" s="7"/>
      <c r="BB452" s="17"/>
      <c r="BC452" s="25"/>
      <c r="BD452" s="7"/>
      <c r="BE452" s="17"/>
      <c r="BF452" s="25"/>
      <c r="BG452" s="7"/>
      <c r="BH452" s="17"/>
      <c r="BI452" s="25"/>
      <c r="BJ452" s="25"/>
      <c r="BK452" s="25"/>
      <c r="BL452" s="25"/>
      <c r="BM452" s="25"/>
      <c r="BN452" s="25"/>
      <c r="BO452" s="25"/>
      <c r="BP452" s="25"/>
      <c r="BQ452" s="25"/>
      <c r="BR452" s="25"/>
      <c r="BS452" s="25"/>
      <c r="BT452" s="25"/>
      <c r="BU452" s="25"/>
      <c r="BV452" s="15"/>
      <c r="BW452" s="15"/>
      <c r="BX452" s="15"/>
      <c r="BY452" s="15"/>
      <c r="BZ452" s="15"/>
      <c r="CA452" s="15"/>
      <c r="CB452" s="15"/>
      <c r="CC452" s="15"/>
      <c r="CD452" s="15"/>
      <c r="CE452" s="15"/>
      <c r="CF452" s="15"/>
      <c r="CG452" s="15"/>
      <c r="CH452" s="15"/>
      <c r="CI452" s="15"/>
      <c r="CJ452" s="15"/>
      <c r="CK452" s="15"/>
      <c r="CL452" s="15"/>
      <c r="CM452" s="15"/>
      <c r="CN452" s="15"/>
      <c r="CP452" s="15"/>
      <c r="CQ452" s="15"/>
      <c r="CS452" s="15"/>
      <c r="CT452" s="15"/>
      <c r="CV452" s="15"/>
      <c r="CW452" s="15"/>
      <c r="CY452" s="15"/>
      <c r="CZ452" s="15"/>
      <c r="DB452" s="15"/>
      <c r="DC452" s="15"/>
      <c r="DE452" s="15"/>
      <c r="DF452" s="15"/>
    </row>
    <row r="453" spans="1:110" x14ac:dyDescent="0.3">
      <c r="A453" s="3">
        <v>453</v>
      </c>
      <c r="D453" s="39"/>
      <c r="E453" s="3"/>
      <c r="F453" s="7"/>
      <c r="G453" s="17"/>
      <c r="H453" s="3"/>
      <c r="I453" s="17"/>
      <c r="J453" s="17"/>
      <c r="K453" s="7"/>
      <c r="L453" s="17"/>
      <c r="M453" s="25"/>
      <c r="N453" s="7"/>
      <c r="O453" s="17"/>
      <c r="P453" s="25"/>
      <c r="Q453" s="7"/>
      <c r="R453" s="17"/>
      <c r="S453" s="25"/>
      <c r="T453" s="7"/>
      <c r="U453" s="17"/>
      <c r="V453" s="25"/>
      <c r="W453" s="7"/>
      <c r="X453" s="17"/>
      <c r="Y453" s="25"/>
      <c r="Z453" s="7"/>
      <c r="AA453" s="17"/>
      <c r="AB453" s="25"/>
      <c r="AC453" s="7"/>
      <c r="AD453" s="17"/>
      <c r="AE453" s="25"/>
      <c r="AF453" s="7"/>
      <c r="AG453" s="17"/>
      <c r="AH453" s="25"/>
      <c r="AI453" s="7"/>
      <c r="AJ453" s="17"/>
      <c r="AK453" s="25"/>
      <c r="AL453" s="7"/>
      <c r="AM453" s="17"/>
      <c r="AN453" s="25"/>
      <c r="AO453" s="7"/>
      <c r="AP453" s="17"/>
      <c r="AQ453" s="25"/>
      <c r="AR453" s="7"/>
      <c r="AS453" s="17"/>
      <c r="AT453" s="25"/>
      <c r="AU453" s="7"/>
      <c r="AV453" s="17"/>
      <c r="AW453" s="25"/>
      <c r="AX453" s="7"/>
      <c r="AY453" s="17"/>
      <c r="AZ453" s="25"/>
      <c r="BA453" s="7"/>
      <c r="BB453" s="17"/>
      <c r="BC453" s="25"/>
      <c r="BD453" s="7"/>
      <c r="BE453" s="17"/>
      <c r="BF453" s="25"/>
      <c r="BG453" s="7"/>
      <c r="BH453" s="17"/>
      <c r="BI453" s="25"/>
      <c r="BJ453" s="25"/>
      <c r="BK453" s="25"/>
      <c r="BL453" s="25"/>
      <c r="BM453" s="25"/>
      <c r="BN453" s="25"/>
      <c r="BO453" s="25"/>
      <c r="BP453" s="25"/>
      <c r="BQ453" s="25"/>
      <c r="BR453" s="25"/>
      <c r="BS453" s="25"/>
      <c r="BT453" s="25"/>
      <c r="BU453" s="25"/>
      <c r="BV453" s="15"/>
      <c r="BW453" s="15"/>
      <c r="BX453" s="15"/>
      <c r="BY453" s="15"/>
      <c r="BZ453" s="15"/>
      <c r="CA453" s="15"/>
      <c r="CB453" s="15"/>
      <c r="CC453" s="15"/>
      <c r="CD453" s="15"/>
      <c r="CE453" s="15"/>
      <c r="CF453" s="15"/>
      <c r="CG453" s="15"/>
      <c r="CH453" s="15"/>
      <c r="CI453" s="15"/>
      <c r="CJ453" s="15"/>
      <c r="CK453" s="15"/>
      <c r="CL453" s="15"/>
      <c r="CM453" s="15"/>
      <c r="CN453" s="15"/>
      <c r="CP453" s="15"/>
      <c r="CQ453" s="15"/>
      <c r="CS453" s="15"/>
      <c r="CT453" s="15"/>
      <c r="CV453" s="15"/>
      <c r="CW453" s="15"/>
      <c r="CY453" s="15"/>
      <c r="CZ453" s="15"/>
      <c r="DB453" s="15"/>
      <c r="DC453" s="15"/>
      <c r="DE453" s="15"/>
      <c r="DF453" s="15"/>
    </row>
    <row r="454" spans="1:110" x14ac:dyDescent="0.3">
      <c r="A454" s="3">
        <v>454</v>
      </c>
      <c r="D454" s="39"/>
      <c r="E454" s="3"/>
      <c r="F454" s="7"/>
      <c r="G454" s="17"/>
      <c r="H454" s="3"/>
      <c r="I454" s="17"/>
      <c r="J454" s="17"/>
      <c r="K454" s="7"/>
      <c r="L454" s="17"/>
      <c r="M454" s="25"/>
      <c r="N454" s="7"/>
      <c r="O454" s="17"/>
      <c r="P454" s="25"/>
      <c r="Q454" s="7"/>
      <c r="R454" s="17"/>
      <c r="S454" s="25"/>
      <c r="T454" s="7"/>
      <c r="U454" s="17"/>
      <c r="V454" s="25"/>
      <c r="W454" s="7"/>
      <c r="X454" s="17"/>
      <c r="Y454" s="25"/>
      <c r="Z454" s="7"/>
      <c r="AA454" s="17"/>
      <c r="AB454" s="25"/>
      <c r="AC454" s="7"/>
      <c r="AD454" s="17"/>
      <c r="AE454" s="25"/>
      <c r="AF454" s="7"/>
      <c r="AG454" s="17"/>
      <c r="AH454" s="25"/>
      <c r="AI454" s="7"/>
      <c r="AJ454" s="17"/>
      <c r="AK454" s="25"/>
      <c r="AL454" s="7"/>
      <c r="AM454" s="17"/>
      <c r="AN454" s="25"/>
      <c r="AO454" s="7"/>
      <c r="AP454" s="17"/>
      <c r="AQ454" s="25"/>
      <c r="AR454" s="7"/>
      <c r="AS454" s="17"/>
      <c r="AT454" s="25"/>
      <c r="AU454" s="7"/>
      <c r="AV454" s="17"/>
      <c r="AW454" s="25"/>
      <c r="AX454" s="7"/>
      <c r="AY454" s="17"/>
      <c r="AZ454" s="25"/>
      <c r="BA454" s="7"/>
      <c r="BB454" s="17"/>
      <c r="BC454" s="25"/>
      <c r="BD454" s="7"/>
      <c r="BE454" s="17"/>
      <c r="BF454" s="25"/>
      <c r="BG454" s="7"/>
      <c r="BH454" s="17"/>
      <c r="BI454" s="25"/>
      <c r="BJ454" s="25"/>
      <c r="BK454" s="25"/>
      <c r="BL454" s="25"/>
      <c r="BM454" s="25"/>
      <c r="BN454" s="25"/>
      <c r="BO454" s="25"/>
      <c r="BP454" s="25"/>
      <c r="BQ454" s="25"/>
      <c r="BR454" s="25"/>
      <c r="BS454" s="25"/>
      <c r="BT454" s="25"/>
      <c r="BU454" s="25"/>
      <c r="BV454" s="15"/>
      <c r="BW454" s="15"/>
      <c r="BX454" s="15"/>
      <c r="BY454" s="15"/>
      <c r="BZ454" s="15"/>
      <c r="CA454" s="15"/>
      <c r="CB454" s="15"/>
      <c r="CC454" s="15"/>
      <c r="CD454" s="15"/>
      <c r="CE454" s="15"/>
      <c r="CF454" s="15"/>
      <c r="CG454" s="15"/>
      <c r="CH454" s="15"/>
      <c r="CI454" s="15"/>
      <c r="CJ454" s="15"/>
      <c r="CK454" s="15"/>
      <c r="CL454" s="15"/>
      <c r="CM454" s="15"/>
      <c r="CN454" s="15"/>
      <c r="CP454" s="15"/>
      <c r="CQ454" s="15"/>
      <c r="CS454" s="15"/>
      <c r="CT454" s="15"/>
      <c r="CV454" s="15"/>
      <c r="CW454" s="15"/>
      <c r="CY454" s="15"/>
      <c r="CZ454" s="15"/>
      <c r="DB454" s="15"/>
      <c r="DC454" s="15"/>
      <c r="DE454" s="15"/>
      <c r="DF454" s="15"/>
    </row>
    <row r="455" spans="1:110" x14ac:dyDescent="0.3">
      <c r="A455" s="3">
        <v>455</v>
      </c>
      <c r="D455" s="39"/>
      <c r="E455" s="3"/>
      <c r="F455" s="7"/>
      <c r="G455" s="17"/>
      <c r="H455" s="3"/>
      <c r="I455" s="17"/>
      <c r="J455" s="17"/>
      <c r="K455" s="7"/>
      <c r="L455" s="17"/>
      <c r="M455" s="25"/>
      <c r="N455" s="7"/>
      <c r="O455" s="17"/>
      <c r="P455" s="25"/>
      <c r="Q455" s="7"/>
      <c r="R455" s="17"/>
      <c r="S455" s="25"/>
      <c r="T455" s="7"/>
      <c r="U455" s="17"/>
      <c r="V455" s="25"/>
      <c r="W455" s="7"/>
      <c r="X455" s="17"/>
      <c r="Y455" s="25"/>
      <c r="Z455" s="7"/>
      <c r="AA455" s="17"/>
      <c r="AB455" s="25"/>
      <c r="AC455" s="7"/>
      <c r="AD455" s="17"/>
      <c r="AE455" s="25"/>
      <c r="AF455" s="7"/>
      <c r="AG455" s="17"/>
      <c r="AH455" s="25"/>
      <c r="AI455" s="7"/>
      <c r="AJ455" s="17"/>
      <c r="AK455" s="25"/>
      <c r="AL455" s="7"/>
      <c r="AM455" s="17"/>
      <c r="AN455" s="25"/>
      <c r="AO455" s="7"/>
      <c r="AP455" s="17"/>
      <c r="AQ455" s="25"/>
      <c r="AR455" s="7"/>
      <c r="AS455" s="17"/>
      <c r="AT455" s="25"/>
      <c r="AU455" s="7"/>
      <c r="AV455" s="17"/>
      <c r="AW455" s="25"/>
      <c r="AX455" s="7"/>
      <c r="AY455" s="17"/>
      <c r="AZ455" s="25"/>
      <c r="BA455" s="7"/>
      <c r="BB455" s="17"/>
      <c r="BC455" s="25"/>
      <c r="BD455" s="7"/>
      <c r="BE455" s="17"/>
      <c r="BF455" s="25"/>
      <c r="BG455" s="7"/>
      <c r="BH455" s="17"/>
      <c r="BI455" s="25"/>
      <c r="BJ455" s="25"/>
      <c r="BK455" s="25"/>
      <c r="BL455" s="25"/>
      <c r="BM455" s="25"/>
      <c r="BN455" s="25"/>
      <c r="BO455" s="25"/>
      <c r="BP455" s="25"/>
      <c r="BQ455" s="25"/>
      <c r="BR455" s="25"/>
      <c r="BS455" s="25"/>
      <c r="BT455" s="25"/>
      <c r="BU455" s="25"/>
      <c r="BV455" s="15"/>
      <c r="BW455" s="15"/>
      <c r="BX455" s="15"/>
      <c r="BY455" s="15"/>
      <c r="BZ455" s="15"/>
      <c r="CA455" s="15"/>
      <c r="CB455" s="15"/>
      <c r="CC455" s="15"/>
      <c r="CD455" s="15"/>
      <c r="CE455" s="15"/>
      <c r="CF455" s="15"/>
      <c r="CG455" s="15"/>
      <c r="CH455" s="15"/>
      <c r="CI455" s="15"/>
      <c r="CJ455" s="15"/>
      <c r="CK455" s="15"/>
      <c r="CL455" s="15"/>
      <c r="CM455" s="15"/>
      <c r="CN455" s="15"/>
      <c r="CP455" s="15"/>
      <c r="CQ455" s="15"/>
      <c r="CS455" s="15"/>
      <c r="CT455" s="15"/>
      <c r="CV455" s="15"/>
      <c r="CW455" s="15"/>
      <c r="CY455" s="15"/>
      <c r="CZ455" s="15"/>
      <c r="DB455" s="15"/>
      <c r="DC455" s="15"/>
      <c r="DE455" s="15"/>
      <c r="DF455" s="15"/>
    </row>
    <row r="456" spans="1:110" x14ac:dyDescent="0.3">
      <c r="A456" s="3">
        <v>456</v>
      </c>
      <c r="D456" s="39"/>
      <c r="E456" s="3"/>
      <c r="F456" s="7"/>
      <c r="G456" s="17"/>
      <c r="H456" s="3"/>
      <c r="I456" s="17"/>
      <c r="J456" s="17"/>
      <c r="K456" s="7"/>
      <c r="L456" s="17"/>
      <c r="M456" s="25"/>
      <c r="N456" s="7"/>
      <c r="O456" s="17"/>
      <c r="P456" s="25"/>
      <c r="Q456" s="7"/>
      <c r="R456" s="17"/>
      <c r="S456" s="25"/>
      <c r="T456" s="7"/>
      <c r="U456" s="17"/>
      <c r="V456" s="25"/>
      <c r="W456" s="7"/>
      <c r="X456" s="17"/>
      <c r="Y456" s="25"/>
      <c r="Z456" s="7"/>
      <c r="AA456" s="17"/>
      <c r="AB456" s="25"/>
      <c r="AC456" s="7"/>
      <c r="AD456" s="17"/>
      <c r="AE456" s="25"/>
      <c r="AF456" s="7"/>
      <c r="AG456" s="17"/>
      <c r="AH456" s="25"/>
      <c r="AI456" s="7"/>
      <c r="AJ456" s="17"/>
      <c r="AK456" s="25"/>
      <c r="AL456" s="7"/>
      <c r="AM456" s="17"/>
      <c r="AN456" s="25"/>
      <c r="AO456" s="7"/>
      <c r="AP456" s="17"/>
      <c r="AQ456" s="25"/>
      <c r="AR456" s="7"/>
      <c r="AS456" s="17"/>
      <c r="AT456" s="25"/>
      <c r="AU456" s="7"/>
      <c r="AV456" s="17"/>
      <c r="AW456" s="25"/>
      <c r="AX456" s="7"/>
      <c r="AY456" s="17"/>
      <c r="AZ456" s="25"/>
      <c r="BA456" s="7"/>
      <c r="BB456" s="17"/>
      <c r="BC456" s="25"/>
      <c r="BD456" s="7"/>
      <c r="BE456" s="17"/>
      <c r="BF456" s="25"/>
      <c r="BG456" s="7"/>
      <c r="BH456" s="17"/>
      <c r="BI456" s="25"/>
      <c r="BJ456" s="25"/>
      <c r="BK456" s="25"/>
      <c r="BL456" s="25"/>
      <c r="BM456" s="25"/>
      <c r="BN456" s="25"/>
      <c r="BO456" s="25"/>
      <c r="BP456" s="25"/>
      <c r="BQ456" s="25"/>
      <c r="BR456" s="25"/>
      <c r="BS456" s="25"/>
      <c r="BT456" s="25"/>
      <c r="BU456" s="25"/>
      <c r="BV456" s="15"/>
      <c r="BW456" s="15"/>
      <c r="BX456" s="15"/>
      <c r="BY456" s="15"/>
      <c r="BZ456" s="15"/>
      <c r="CA456" s="15"/>
      <c r="CB456" s="15"/>
      <c r="CC456" s="15"/>
      <c r="CD456" s="15"/>
      <c r="CE456" s="15"/>
      <c r="CF456" s="15"/>
      <c r="CG456" s="15"/>
      <c r="CH456" s="15"/>
      <c r="CI456" s="15"/>
      <c r="CJ456" s="15"/>
      <c r="CK456" s="15"/>
      <c r="CL456" s="15"/>
      <c r="CM456" s="15"/>
      <c r="CN456" s="15"/>
      <c r="CP456" s="15"/>
      <c r="CQ456" s="15"/>
      <c r="CS456" s="15"/>
      <c r="CT456" s="15"/>
      <c r="CV456" s="15"/>
      <c r="CW456" s="15"/>
      <c r="CY456" s="15"/>
      <c r="CZ456" s="15"/>
      <c r="DB456" s="15"/>
      <c r="DC456" s="15"/>
      <c r="DE456" s="15"/>
      <c r="DF456" s="15"/>
    </row>
    <row r="457" spans="1:110" x14ac:dyDescent="0.3">
      <c r="A457" s="3">
        <v>457</v>
      </c>
      <c r="D457" s="39"/>
      <c r="E457" s="3"/>
      <c r="F457" s="7"/>
      <c r="G457" s="17"/>
      <c r="H457" s="3"/>
      <c r="I457" s="17"/>
      <c r="J457" s="17"/>
      <c r="K457" s="7"/>
      <c r="L457" s="17"/>
      <c r="M457" s="25"/>
      <c r="N457" s="7"/>
      <c r="O457" s="17"/>
      <c r="P457" s="25"/>
      <c r="Q457" s="7"/>
      <c r="R457" s="17"/>
      <c r="S457" s="25"/>
      <c r="T457" s="7"/>
      <c r="U457" s="17"/>
      <c r="V457" s="25"/>
      <c r="W457" s="7"/>
      <c r="X457" s="17"/>
      <c r="Y457" s="25"/>
      <c r="Z457" s="7"/>
      <c r="AA457" s="17"/>
      <c r="AB457" s="25"/>
      <c r="AC457" s="7"/>
      <c r="AD457" s="17"/>
      <c r="AE457" s="25"/>
      <c r="AF457" s="7"/>
      <c r="AG457" s="17"/>
      <c r="AH457" s="25"/>
      <c r="AI457" s="7"/>
      <c r="AJ457" s="17"/>
      <c r="AK457" s="25"/>
      <c r="AL457" s="7"/>
      <c r="AM457" s="17"/>
      <c r="AN457" s="25"/>
      <c r="AO457" s="7"/>
      <c r="AP457" s="17"/>
      <c r="AQ457" s="25"/>
      <c r="AR457" s="7"/>
      <c r="AS457" s="17"/>
      <c r="AT457" s="25"/>
      <c r="AU457" s="7"/>
      <c r="AV457" s="17"/>
      <c r="AW457" s="25"/>
      <c r="AX457" s="7"/>
      <c r="AY457" s="17"/>
      <c r="AZ457" s="25"/>
      <c r="BA457" s="7"/>
      <c r="BB457" s="17"/>
      <c r="BC457" s="25"/>
      <c r="BD457" s="7"/>
      <c r="BE457" s="17"/>
      <c r="BF457" s="25"/>
      <c r="BG457" s="7"/>
      <c r="BH457" s="17"/>
      <c r="BI457" s="25"/>
      <c r="BJ457" s="25"/>
      <c r="BK457" s="25"/>
      <c r="BL457" s="25"/>
      <c r="BM457" s="25"/>
      <c r="BN457" s="25"/>
      <c r="BO457" s="25"/>
      <c r="BP457" s="25"/>
      <c r="BQ457" s="25"/>
      <c r="BR457" s="25"/>
      <c r="BS457" s="25"/>
      <c r="BT457" s="25"/>
      <c r="BU457" s="25"/>
      <c r="BV457" s="15"/>
      <c r="BW457" s="15"/>
      <c r="BX457" s="15"/>
      <c r="BY457" s="15"/>
      <c r="BZ457" s="15"/>
      <c r="CA457" s="15"/>
      <c r="CB457" s="15"/>
      <c r="CC457" s="15"/>
      <c r="CD457" s="15"/>
      <c r="CE457" s="15"/>
      <c r="CF457" s="15"/>
      <c r="CG457" s="15"/>
      <c r="CH457" s="15"/>
      <c r="CI457" s="15"/>
      <c r="CJ457" s="15"/>
      <c r="CK457" s="15"/>
      <c r="CL457" s="15"/>
      <c r="CM457" s="15"/>
      <c r="CN457" s="15"/>
      <c r="CP457" s="15"/>
      <c r="CQ457" s="15"/>
      <c r="CS457" s="15"/>
      <c r="CT457" s="15"/>
      <c r="CV457" s="15"/>
      <c r="CW457" s="15"/>
      <c r="CY457" s="15"/>
      <c r="CZ457" s="15"/>
      <c r="DB457" s="15"/>
      <c r="DC457" s="15"/>
      <c r="DE457" s="15"/>
      <c r="DF457" s="15"/>
    </row>
    <row r="458" spans="1:110" x14ac:dyDescent="0.3">
      <c r="A458" s="3">
        <v>458</v>
      </c>
      <c r="D458" s="39"/>
      <c r="E458" s="3"/>
      <c r="F458" s="7"/>
      <c r="G458" s="17"/>
      <c r="H458" s="3"/>
      <c r="I458" s="17"/>
      <c r="J458" s="17"/>
      <c r="K458" s="7"/>
      <c r="L458" s="17"/>
      <c r="M458" s="25"/>
      <c r="N458" s="7"/>
      <c r="O458" s="17"/>
      <c r="P458" s="25"/>
      <c r="Q458" s="7"/>
      <c r="R458" s="17"/>
      <c r="S458" s="25"/>
      <c r="T458" s="7"/>
      <c r="U458" s="17"/>
      <c r="V458" s="25"/>
      <c r="W458" s="7"/>
      <c r="X458" s="17"/>
      <c r="Y458" s="25"/>
      <c r="Z458" s="7"/>
      <c r="AA458" s="17"/>
      <c r="AB458" s="25"/>
      <c r="AC458" s="7"/>
      <c r="AD458" s="17"/>
      <c r="AE458" s="25"/>
      <c r="AF458" s="7"/>
      <c r="AG458" s="17"/>
      <c r="AH458" s="25"/>
      <c r="AI458" s="7"/>
      <c r="AJ458" s="17"/>
      <c r="AK458" s="25"/>
      <c r="AL458" s="7"/>
      <c r="AM458" s="17"/>
      <c r="AN458" s="25"/>
      <c r="AO458" s="7"/>
      <c r="AP458" s="17"/>
      <c r="AQ458" s="25"/>
      <c r="AR458" s="7"/>
      <c r="AS458" s="17"/>
      <c r="AT458" s="25"/>
      <c r="AU458" s="7"/>
      <c r="AV458" s="17"/>
      <c r="AW458" s="25"/>
      <c r="AX458" s="7"/>
      <c r="AY458" s="17"/>
      <c r="AZ458" s="25"/>
      <c r="BA458" s="7"/>
      <c r="BB458" s="17"/>
      <c r="BC458" s="25"/>
      <c r="BD458" s="7"/>
      <c r="BE458" s="17"/>
      <c r="BF458" s="25"/>
      <c r="BG458" s="7"/>
      <c r="BH458" s="17"/>
      <c r="BI458" s="25"/>
      <c r="BJ458" s="25"/>
      <c r="BK458" s="25"/>
      <c r="BL458" s="25"/>
      <c r="BM458" s="25"/>
      <c r="BN458" s="25"/>
      <c r="BO458" s="25"/>
      <c r="BP458" s="25"/>
      <c r="BQ458" s="25"/>
      <c r="BR458" s="25"/>
      <c r="BS458" s="25"/>
      <c r="BT458" s="25"/>
      <c r="BU458" s="25"/>
      <c r="BV458" s="15"/>
      <c r="BW458" s="15"/>
      <c r="BX458" s="15"/>
      <c r="BY458" s="15"/>
      <c r="BZ458" s="15"/>
      <c r="CA458" s="15"/>
      <c r="CB458" s="15"/>
      <c r="CC458" s="15"/>
      <c r="CD458" s="15"/>
      <c r="CE458" s="15"/>
      <c r="CF458" s="15"/>
      <c r="CG458" s="15"/>
      <c r="CH458" s="15"/>
      <c r="CI458" s="15"/>
      <c r="CJ458" s="15"/>
      <c r="CK458" s="15"/>
      <c r="CL458" s="15"/>
      <c r="CM458" s="15"/>
      <c r="CN458" s="15"/>
      <c r="CP458" s="15"/>
      <c r="CQ458" s="15"/>
      <c r="CS458" s="15"/>
      <c r="CT458" s="15"/>
      <c r="CV458" s="15"/>
      <c r="CW458" s="15"/>
      <c r="CY458" s="15"/>
      <c r="CZ458" s="15"/>
      <c r="DB458" s="15"/>
      <c r="DC458" s="15"/>
      <c r="DE458" s="15"/>
      <c r="DF458" s="15"/>
    </row>
    <row r="459" spans="1:110" x14ac:dyDescent="0.3">
      <c r="A459" s="3">
        <v>459</v>
      </c>
      <c r="D459" s="39"/>
      <c r="E459" s="3"/>
      <c r="F459" s="7"/>
      <c r="G459" s="17"/>
      <c r="H459" s="3"/>
      <c r="I459" s="17"/>
      <c r="J459" s="17"/>
      <c r="K459" s="7"/>
      <c r="L459" s="17"/>
      <c r="M459" s="25"/>
      <c r="N459" s="7"/>
      <c r="O459" s="17"/>
      <c r="P459" s="25"/>
      <c r="Q459" s="7"/>
      <c r="R459" s="17"/>
      <c r="S459" s="25"/>
      <c r="T459" s="7"/>
      <c r="U459" s="17"/>
      <c r="V459" s="25"/>
      <c r="W459" s="7"/>
      <c r="X459" s="17"/>
      <c r="Y459" s="25"/>
      <c r="Z459" s="7"/>
      <c r="AA459" s="17"/>
      <c r="AB459" s="25"/>
      <c r="AC459" s="7"/>
      <c r="AD459" s="17"/>
      <c r="AE459" s="25"/>
      <c r="AF459" s="7"/>
      <c r="AG459" s="17"/>
      <c r="AH459" s="25"/>
      <c r="AI459" s="7"/>
      <c r="AJ459" s="17"/>
      <c r="AK459" s="25"/>
      <c r="AL459" s="7"/>
      <c r="AM459" s="17"/>
      <c r="AN459" s="25"/>
      <c r="AO459" s="7"/>
      <c r="AP459" s="17"/>
      <c r="AQ459" s="25"/>
      <c r="AR459" s="7"/>
      <c r="AS459" s="17"/>
      <c r="AT459" s="25"/>
      <c r="AU459" s="7"/>
      <c r="AV459" s="17"/>
      <c r="AW459" s="25"/>
      <c r="AX459" s="7"/>
      <c r="AY459" s="17"/>
      <c r="AZ459" s="25"/>
      <c r="BA459" s="7"/>
      <c r="BB459" s="17"/>
      <c r="BC459" s="25"/>
      <c r="BD459" s="7"/>
      <c r="BE459" s="17"/>
      <c r="BF459" s="25"/>
      <c r="BG459" s="7"/>
      <c r="BH459" s="17"/>
      <c r="BI459" s="25"/>
      <c r="BJ459" s="25"/>
      <c r="BK459" s="25"/>
      <c r="BL459" s="25"/>
      <c r="BM459" s="25"/>
      <c r="BN459" s="25"/>
      <c r="BO459" s="25"/>
      <c r="BP459" s="25"/>
      <c r="BQ459" s="25"/>
      <c r="BR459" s="25"/>
      <c r="BS459" s="25"/>
      <c r="BT459" s="25"/>
      <c r="BU459" s="25"/>
      <c r="BV459" s="15"/>
      <c r="BW459" s="15"/>
      <c r="BX459" s="15"/>
      <c r="BY459" s="15"/>
      <c r="BZ459" s="15"/>
      <c r="CA459" s="15"/>
      <c r="CB459" s="15"/>
      <c r="CC459" s="15"/>
      <c r="CD459" s="15"/>
      <c r="CE459" s="15"/>
      <c r="CF459" s="15"/>
      <c r="CG459" s="15"/>
      <c r="CH459" s="15"/>
      <c r="CI459" s="15"/>
      <c r="CJ459" s="15"/>
      <c r="CK459" s="15"/>
      <c r="CL459" s="15"/>
      <c r="CM459" s="15"/>
      <c r="CN459" s="15"/>
      <c r="CP459" s="15"/>
      <c r="CQ459" s="15"/>
      <c r="CS459" s="15"/>
      <c r="CT459" s="15"/>
      <c r="CV459" s="15"/>
      <c r="CW459" s="15"/>
      <c r="CY459" s="15"/>
      <c r="CZ459" s="15"/>
      <c r="DB459" s="15"/>
      <c r="DC459" s="15"/>
      <c r="DE459" s="15"/>
      <c r="DF459" s="15"/>
    </row>
    <row r="460" spans="1:110" x14ac:dyDescent="0.3">
      <c r="A460" s="3">
        <v>460</v>
      </c>
      <c r="B460" s="3" t="s">
        <v>175</v>
      </c>
      <c r="D460" s="3"/>
      <c r="E460" s="3"/>
      <c r="F460" s="29"/>
      <c r="G460" s="3"/>
      <c r="H460" s="3"/>
      <c r="I460" s="3"/>
      <c r="J460" s="3"/>
      <c r="K460" s="29"/>
      <c r="L460" s="3"/>
      <c r="M460" s="29"/>
      <c r="N460" s="29"/>
      <c r="O460" s="3"/>
      <c r="P460" s="29"/>
      <c r="Q460" s="29"/>
      <c r="R460" s="3"/>
      <c r="S460" s="29"/>
      <c r="T460" s="29"/>
      <c r="U460" s="3"/>
      <c r="V460" s="29"/>
      <c r="W460" s="29"/>
      <c r="X460" s="3"/>
      <c r="Y460" s="29"/>
      <c r="Z460" s="29"/>
      <c r="AA460" s="3"/>
      <c r="AB460" s="29"/>
      <c r="AC460" s="29"/>
      <c r="AD460" s="3"/>
      <c r="AE460" s="29"/>
      <c r="AF460" s="29"/>
      <c r="AG460" s="3"/>
      <c r="AH460" s="29"/>
      <c r="AI460" s="29"/>
      <c r="AJ460" s="3"/>
      <c r="AK460" s="29"/>
      <c r="AL460" s="29"/>
      <c r="AM460" s="3"/>
      <c r="AN460" s="29"/>
      <c r="AO460" s="29"/>
      <c r="AP460" s="3"/>
      <c r="AQ460" s="29"/>
      <c r="AR460" s="29"/>
      <c r="AS460" s="3"/>
      <c r="AT460" s="29"/>
      <c r="AU460" s="29"/>
      <c r="AV460" s="3"/>
      <c r="AW460" s="29"/>
      <c r="AX460" s="29"/>
      <c r="AY460" s="3"/>
      <c r="AZ460" s="29"/>
      <c r="BA460" s="29"/>
      <c r="BB460" s="3"/>
      <c r="BC460" s="29"/>
      <c r="BD460" s="29"/>
      <c r="BE460" s="3"/>
      <c r="BF460" s="29"/>
      <c r="BG460" s="29"/>
      <c r="BH460" s="3"/>
      <c r="BI460" s="29"/>
      <c r="BJ460" s="29"/>
      <c r="BK460" s="29"/>
      <c r="BL460" s="29"/>
      <c r="BM460" s="29"/>
      <c r="BN460" s="29"/>
      <c r="BO460" s="29"/>
      <c r="BP460" s="29"/>
      <c r="BQ460" s="29"/>
      <c r="BR460" s="29"/>
      <c r="BS460" s="29"/>
      <c r="BT460" s="29"/>
      <c r="BU460" s="29"/>
      <c r="BV460" s="15">
        <f t="shared" si="1848"/>
        <v>0</v>
      </c>
      <c r="BW460" s="15">
        <f t="shared" si="1849"/>
        <v>0</v>
      </c>
      <c r="BX460" s="15">
        <f t="shared" si="1850"/>
        <v>0</v>
      </c>
      <c r="BY460" s="15">
        <f t="shared" si="1851"/>
        <v>0</v>
      </c>
      <c r="BZ460" s="15">
        <f t="shared" si="1852"/>
        <v>0</v>
      </c>
      <c r="CA460" s="15">
        <f t="shared" ref="CA460:CA462" si="2092">AA460</f>
        <v>0</v>
      </c>
      <c r="CB460" s="15">
        <f t="shared" si="1853"/>
        <v>0</v>
      </c>
      <c r="CC460" s="15">
        <f t="shared" si="1854"/>
        <v>0</v>
      </c>
      <c r="CD460" s="15">
        <f t="shared" si="1855"/>
        <v>0</v>
      </c>
      <c r="CE460" s="15">
        <f t="shared" si="1856"/>
        <v>0</v>
      </c>
      <c r="CF460" s="15">
        <f t="shared" si="1857"/>
        <v>0</v>
      </c>
      <c r="CG460" s="15">
        <f t="shared" si="1858"/>
        <v>0</v>
      </c>
      <c r="CH460" s="15">
        <f t="shared" ref="CH460:CH462" si="2093">AV460</f>
        <v>0</v>
      </c>
      <c r="CI460" s="15">
        <f t="shared" si="1859"/>
        <v>0</v>
      </c>
      <c r="CJ460" s="15">
        <f t="shared" si="1860"/>
        <v>0</v>
      </c>
      <c r="CK460" s="15">
        <f t="shared" si="1861"/>
        <v>0</v>
      </c>
      <c r="CL460" s="15">
        <f t="shared" si="1862"/>
        <v>0</v>
      </c>
      <c r="CM460" s="15"/>
      <c r="CN460" s="15"/>
      <c r="CP460" s="15"/>
      <c r="CQ460" s="15"/>
      <c r="CS460" s="15"/>
      <c r="CT460" s="15"/>
      <c r="CV460" s="15"/>
      <c r="CW460" s="15"/>
      <c r="CY460" s="15"/>
      <c r="CZ460" s="15"/>
      <c r="DB460" s="15"/>
      <c r="DC460" s="15"/>
      <c r="DE460" s="15"/>
      <c r="DF460" s="15"/>
    </row>
    <row r="461" spans="1:110" x14ac:dyDescent="0.3">
      <c r="A461" s="3">
        <v>461</v>
      </c>
      <c r="B461" s="3" t="s">
        <v>176</v>
      </c>
      <c r="C461" s="3" t="s">
        <v>217</v>
      </c>
      <c r="D461" s="39">
        <v>41852</v>
      </c>
      <c r="E461" s="3"/>
      <c r="F461" s="7"/>
      <c r="G461" s="17">
        <v>0.17058696526558911</v>
      </c>
      <c r="H461" s="3"/>
      <c r="I461" s="17">
        <f t="shared" ref="I461:I462" si="2094">LARGE(BV461:CL461,1)</f>
        <v>0.21011794863965799</v>
      </c>
      <c r="J461" s="17">
        <f t="shared" ref="J461:J462" si="2095">SMALL(BV461:CL461,1)</f>
        <v>0.12599668754987225</v>
      </c>
      <c r="K461" s="7"/>
      <c r="L461" s="17">
        <v>0.19037564288417261</v>
      </c>
      <c r="M461" s="25">
        <f t="shared" si="2036"/>
        <v>1.1160034565816577</v>
      </c>
      <c r="N461" s="7"/>
      <c r="O461" s="17">
        <v>0.20309462624150232</v>
      </c>
      <c r="P461" s="25">
        <f t="shared" si="2037"/>
        <v>1.1905635692932435</v>
      </c>
      <c r="Q461" s="7"/>
      <c r="R461" s="17">
        <v>0.18960080054131814</v>
      </c>
      <c r="S461" s="25">
        <f t="shared" si="2038"/>
        <v>1.111461243513689</v>
      </c>
      <c r="T461" s="7"/>
      <c r="U461" s="17">
        <v>0.20028588401922526</v>
      </c>
      <c r="V461" s="25">
        <f t="shared" si="2039"/>
        <v>1.1740984060968405</v>
      </c>
      <c r="W461" s="7"/>
      <c r="X461" s="17">
        <v>0.17541516435785823</v>
      </c>
      <c r="Y461" s="25">
        <f t="shared" si="2040"/>
        <v>1.0283034467771439</v>
      </c>
      <c r="Z461" s="7"/>
      <c r="AA461" s="17">
        <v>0.17556182843161591</v>
      </c>
      <c r="AB461" s="25">
        <f t="shared" si="2041"/>
        <v>1.0291632080931938</v>
      </c>
      <c r="AC461" s="7"/>
      <c r="AD461" s="17">
        <v>0.17855915888569271</v>
      </c>
      <c r="AE461" s="25">
        <f t="shared" si="2042"/>
        <v>1.046733896741123</v>
      </c>
      <c r="AF461" s="7"/>
      <c r="AG461" s="17">
        <v>0.19241049456766429</v>
      </c>
      <c r="AH461" s="25">
        <f t="shared" si="2043"/>
        <v>1.1279319862927266</v>
      </c>
      <c r="AI461" s="7"/>
      <c r="AJ461" s="17">
        <v>0.13660824422712792</v>
      </c>
      <c r="AK461" s="25">
        <f t="shared" si="2044"/>
        <v>0.80081291096562235</v>
      </c>
      <c r="AL461" s="7"/>
      <c r="AM461" s="17">
        <v>0.14112272487191097</v>
      </c>
      <c r="AN461" s="25">
        <f t="shared" si="2045"/>
        <v>0.82727730487610895</v>
      </c>
      <c r="AO461" s="7"/>
      <c r="AP461" s="17">
        <v>0.12897051573970353</v>
      </c>
      <c r="AQ461" s="25">
        <f t="shared" si="2046"/>
        <v>0.75603968649602049</v>
      </c>
      <c r="AR461" s="7"/>
      <c r="AS461" s="17">
        <v>0.12599668754987225</v>
      </c>
      <c r="AT461" s="25">
        <f t="shared" si="2047"/>
        <v>0.7386067707676629</v>
      </c>
      <c r="AU461" s="7"/>
      <c r="AV461" s="17">
        <v>0.14740145852066372</v>
      </c>
      <c r="AW461" s="25">
        <f t="shared" si="2048"/>
        <v>0.86408394856648296</v>
      </c>
      <c r="AX461" s="7"/>
      <c r="AY461" s="17">
        <v>0.19593179116231979</v>
      </c>
      <c r="AZ461" s="25">
        <f t="shared" si="2049"/>
        <v>1.1485742234599869</v>
      </c>
      <c r="BA461" s="7"/>
      <c r="BB461" s="17">
        <v>0.14218680855772547</v>
      </c>
      <c r="BC461" s="25">
        <f t="shared" si="2050"/>
        <v>0.83351508326766321</v>
      </c>
      <c r="BD461" s="7"/>
      <c r="BE461" s="17">
        <v>0.20617218306994547</v>
      </c>
      <c r="BF461" s="25">
        <f t="shared" si="2051"/>
        <v>1.2086045539819132</v>
      </c>
      <c r="BG461" s="7"/>
      <c r="BH461" s="17">
        <v>0.21011794863965799</v>
      </c>
      <c r="BI461" s="25">
        <f t="shared" si="2052"/>
        <v>1.2317350760799488</v>
      </c>
      <c r="BJ461" s="25"/>
      <c r="BK461" s="17">
        <f t="shared" ref="BK461:BK462" si="2096">((L461*K$328)+(U461*T$328)+(X461*W$328)+(AA461*Z$328)+(R461*Q$328))/BJ$328</f>
        <v>0.18652464461359641</v>
      </c>
      <c r="BL461" s="25">
        <f t="shared" ref="BL461:BL462" si="2097">BK461/$G461</f>
        <v>1.0934284710628019</v>
      </c>
      <c r="BN461" s="15">
        <f t="shared" ref="BN461:BN462" si="2098">((BH461*BG$328)+(AV461*AU$328)+(AS461*AR$328)+(AY461*AX$328))/BM$328</f>
        <v>0.16455108695036369</v>
      </c>
      <c r="BO461" s="25">
        <f t="shared" ref="BO461:BO462" si="2099">BN461/$G461</f>
        <v>0.9646170016224388</v>
      </c>
      <c r="BQ461" s="15">
        <f t="shared" ref="BQ461:BQ462" si="2100">((BB461*BA$328)+(AP461*AO$328)+(AM461*AL$328)+(BE461*BD$328))/BP$328</f>
        <v>0.15494469244459683</v>
      </c>
      <c r="BR461" s="25">
        <f t="shared" ref="BR461:BR462" si="2101">BQ461/$G461</f>
        <v>0.90830323526396861</v>
      </c>
      <c r="BT461" s="25">
        <f t="shared" ref="BT461:BT462" si="2102">((AJ461*AI$328)+(AG461*AF$328)+(AD461*AC$328)+(O461*N$328))/BS$328</f>
        <v>0.17532885441531207</v>
      </c>
      <c r="BU461" s="25">
        <f t="shared" ref="BU461:BU462" si="2103">BT461/$G461</f>
        <v>1.0277974881746694</v>
      </c>
      <c r="BV461" s="15">
        <f t="shared" si="1848"/>
        <v>0.19037564288417261</v>
      </c>
      <c r="BW461" s="15">
        <f t="shared" si="1849"/>
        <v>0.20309462624150232</v>
      </c>
      <c r="BX461" s="15">
        <f t="shared" si="1850"/>
        <v>0.18960080054131814</v>
      </c>
      <c r="BY461" s="15">
        <f t="shared" si="1851"/>
        <v>0.20028588401922526</v>
      </c>
      <c r="BZ461" s="15">
        <f t="shared" si="1852"/>
        <v>0.17541516435785823</v>
      </c>
      <c r="CA461" s="15">
        <f t="shared" si="2092"/>
        <v>0.17556182843161591</v>
      </c>
      <c r="CB461" s="15">
        <f t="shared" si="1853"/>
        <v>0.17855915888569271</v>
      </c>
      <c r="CC461" s="15">
        <f t="shared" si="1854"/>
        <v>0.19241049456766429</v>
      </c>
      <c r="CD461" s="15">
        <f t="shared" si="1855"/>
        <v>0.13660824422712792</v>
      </c>
      <c r="CE461" s="15">
        <f t="shared" si="1856"/>
        <v>0.14112272487191097</v>
      </c>
      <c r="CF461" s="15">
        <f t="shared" si="1857"/>
        <v>0.12897051573970353</v>
      </c>
      <c r="CG461" s="15">
        <f t="shared" si="1858"/>
        <v>0.12599668754987225</v>
      </c>
      <c r="CH461" s="15">
        <f t="shared" si="2093"/>
        <v>0.14740145852066372</v>
      </c>
      <c r="CI461" s="15">
        <f t="shared" si="1859"/>
        <v>0.19593179116231979</v>
      </c>
      <c r="CJ461" s="15">
        <f t="shared" si="1860"/>
        <v>0.14218680855772547</v>
      </c>
      <c r="CK461" s="15">
        <f t="shared" si="1861"/>
        <v>0.20617218306994547</v>
      </c>
      <c r="CL461" s="15">
        <f t="shared" si="1862"/>
        <v>0.21011794863965799</v>
      </c>
      <c r="CM461" s="15"/>
      <c r="CN461" s="15"/>
      <c r="CP461" s="15"/>
      <c r="CQ461" s="15"/>
      <c r="CS461" s="15"/>
      <c r="CT461" s="15"/>
      <c r="CV461" s="15"/>
      <c r="CW461" s="15"/>
      <c r="CY461" s="15"/>
      <c r="CZ461" s="15"/>
      <c r="DB461" s="15"/>
      <c r="DC461" s="15"/>
      <c r="DE461" s="15"/>
      <c r="DF461" s="15"/>
    </row>
    <row r="462" spans="1:110" x14ac:dyDescent="0.3">
      <c r="A462" s="3">
        <v>462</v>
      </c>
      <c r="B462" s="3" t="s">
        <v>177</v>
      </c>
      <c r="C462" s="3" t="s">
        <v>217</v>
      </c>
      <c r="D462" s="39">
        <v>41852</v>
      </c>
      <c r="E462" s="3"/>
      <c r="F462" s="7"/>
      <c r="G462" s="17">
        <v>0.14641583200415562</v>
      </c>
      <c r="H462" s="3"/>
      <c r="I462" s="17">
        <f t="shared" si="2094"/>
        <v>0.17799612408356752</v>
      </c>
      <c r="J462" s="17">
        <f t="shared" si="2095"/>
        <v>0.10491901190210079</v>
      </c>
      <c r="K462" s="7"/>
      <c r="L462" s="17">
        <v>0.1599722404808121</v>
      </c>
      <c r="M462" s="25">
        <f t="shared" si="2036"/>
        <v>1.0925884058512998</v>
      </c>
      <c r="N462" s="7"/>
      <c r="O462" s="17">
        <v>0.17084763315574247</v>
      </c>
      <c r="P462" s="25">
        <f t="shared" si="2037"/>
        <v>1.1668658424240175</v>
      </c>
      <c r="Q462" s="7"/>
      <c r="R462" s="17">
        <v>0.16006941662807411</v>
      </c>
      <c r="S462" s="25">
        <f t="shared" si="2038"/>
        <v>1.0932521055751059</v>
      </c>
      <c r="T462" s="7"/>
      <c r="U462" s="17">
        <v>0.17013076683340725</v>
      </c>
      <c r="V462" s="25">
        <f t="shared" si="2039"/>
        <v>1.1619697440136019</v>
      </c>
      <c r="W462" s="7"/>
      <c r="X462" s="17">
        <v>0.15442885198302045</v>
      </c>
      <c r="Y462" s="25">
        <f t="shared" si="2040"/>
        <v>1.0547278246428802</v>
      </c>
      <c r="Z462" s="7"/>
      <c r="AA462" s="17">
        <v>0.15855708300087812</v>
      </c>
      <c r="AB462" s="25">
        <f t="shared" si="2041"/>
        <v>1.0829230748514813</v>
      </c>
      <c r="AC462" s="7"/>
      <c r="AD462" s="17">
        <v>0.14844669560828497</v>
      </c>
      <c r="AE462" s="25">
        <f t="shared" si="2042"/>
        <v>1.0138705191667505</v>
      </c>
      <c r="AF462" s="7"/>
      <c r="AG462" s="17">
        <v>0.16060603954248939</v>
      </c>
      <c r="AH462" s="25">
        <f t="shared" si="2043"/>
        <v>1.0969171662934034</v>
      </c>
      <c r="AI462" s="7"/>
      <c r="AJ462" s="17">
        <v>0.11915974617243004</v>
      </c>
      <c r="AK462" s="25">
        <f t="shared" si="2044"/>
        <v>0.81384468155771583</v>
      </c>
      <c r="AL462" s="7"/>
      <c r="AM462" s="17">
        <v>0.12338994605307613</v>
      </c>
      <c r="AN462" s="25">
        <f t="shared" si="2045"/>
        <v>0.84273636507815652</v>
      </c>
      <c r="AO462" s="7"/>
      <c r="AP462" s="17">
        <v>0.10491901190210079</v>
      </c>
      <c r="AQ462" s="25">
        <f t="shared" si="2046"/>
        <v>0.71658242463235089</v>
      </c>
      <c r="AR462" s="7"/>
      <c r="AS462" s="17">
        <v>0.11332401007203396</v>
      </c>
      <c r="AT462" s="25">
        <f t="shared" si="2047"/>
        <v>0.77398740642212494</v>
      </c>
      <c r="AU462" s="7"/>
      <c r="AV462" s="17">
        <v>0.12844458980541995</v>
      </c>
      <c r="AW462" s="25">
        <f t="shared" si="2048"/>
        <v>0.87725888687894349</v>
      </c>
      <c r="AX462" s="7"/>
      <c r="AY462" s="17">
        <v>0.17116352987395406</v>
      </c>
      <c r="AZ462" s="25">
        <f t="shared" si="2049"/>
        <v>1.169023373572716</v>
      </c>
      <c r="BA462" s="7"/>
      <c r="BB462" s="17">
        <v>0.12354628434882424</v>
      </c>
      <c r="BC462" s="25">
        <f t="shared" si="2050"/>
        <v>0.84380413414116118</v>
      </c>
      <c r="BD462" s="7"/>
      <c r="BE462" s="17">
        <v>0.17610453602554185</v>
      </c>
      <c r="BF462" s="25">
        <f t="shared" si="2051"/>
        <v>1.202769766185829</v>
      </c>
      <c r="BG462" s="7"/>
      <c r="BH462" s="17">
        <v>0.17799612408356752</v>
      </c>
      <c r="BI462" s="25">
        <f t="shared" si="2052"/>
        <v>1.2156890525234703</v>
      </c>
      <c r="BJ462" s="25"/>
      <c r="BK462" s="17">
        <f t="shared" si="2096"/>
        <v>0.16085737453652604</v>
      </c>
      <c r="BL462" s="25">
        <f t="shared" si="2097"/>
        <v>1.0986337497434058</v>
      </c>
      <c r="BN462" s="15">
        <f t="shared" si="2098"/>
        <v>0.14354052789010532</v>
      </c>
      <c r="BO462" s="25">
        <f t="shared" si="2099"/>
        <v>0.98036206826343286</v>
      </c>
      <c r="BQ462" s="15">
        <f t="shared" si="2100"/>
        <v>0.1324549330081958</v>
      </c>
      <c r="BR462" s="25">
        <f t="shared" si="2101"/>
        <v>0.90464897952044165</v>
      </c>
      <c r="BT462" s="25">
        <f t="shared" si="2102"/>
        <v>0.14764449217890369</v>
      </c>
      <c r="BU462" s="25">
        <f t="shared" si="2103"/>
        <v>1.0083915800493024</v>
      </c>
      <c r="BV462" s="15">
        <f t="shared" si="1848"/>
        <v>0.1599722404808121</v>
      </c>
      <c r="BW462" s="15">
        <f t="shared" si="1849"/>
        <v>0.17084763315574247</v>
      </c>
      <c r="BX462" s="15">
        <f t="shared" si="1850"/>
        <v>0.16006941662807411</v>
      </c>
      <c r="BY462" s="15">
        <f t="shared" si="1851"/>
        <v>0.17013076683340725</v>
      </c>
      <c r="BZ462" s="15">
        <f t="shared" si="1852"/>
        <v>0.15442885198302045</v>
      </c>
      <c r="CA462" s="15">
        <f t="shared" si="2092"/>
        <v>0.15855708300087812</v>
      </c>
      <c r="CB462" s="15">
        <f t="shared" si="1853"/>
        <v>0.14844669560828497</v>
      </c>
      <c r="CC462" s="15">
        <f t="shared" si="1854"/>
        <v>0.16060603954248939</v>
      </c>
      <c r="CD462" s="15">
        <f t="shared" si="1855"/>
        <v>0.11915974617243004</v>
      </c>
      <c r="CE462" s="15">
        <f t="shared" si="1856"/>
        <v>0.12338994605307613</v>
      </c>
      <c r="CF462" s="15">
        <f t="shared" si="1857"/>
        <v>0.10491901190210079</v>
      </c>
      <c r="CG462" s="15">
        <f t="shared" si="1858"/>
        <v>0.11332401007203396</v>
      </c>
      <c r="CH462" s="15">
        <f t="shared" si="2093"/>
        <v>0.12844458980541995</v>
      </c>
      <c r="CI462" s="15">
        <f t="shared" si="1859"/>
        <v>0.17116352987395406</v>
      </c>
      <c r="CJ462" s="15">
        <f t="shared" si="1860"/>
        <v>0.12354628434882424</v>
      </c>
      <c r="CK462" s="15">
        <f t="shared" si="1861"/>
        <v>0.17610453602554185</v>
      </c>
      <c r="CL462" s="15">
        <f t="shared" si="1862"/>
        <v>0.17799612408356752</v>
      </c>
      <c r="CM462" s="15"/>
      <c r="CN462" s="15"/>
      <c r="CP462" s="15"/>
      <c r="CQ462" s="15"/>
      <c r="CS462" s="15"/>
      <c r="CT462" s="15"/>
      <c r="CV462" s="15"/>
      <c r="CW462" s="15"/>
      <c r="CY462" s="15"/>
      <c r="CZ462" s="15"/>
      <c r="DB462" s="15"/>
      <c r="DC462" s="15"/>
      <c r="DE462" s="15"/>
      <c r="DF462" s="15"/>
    </row>
    <row r="463" spans="1:110" x14ac:dyDescent="0.3">
      <c r="A463" s="3">
        <v>463</v>
      </c>
      <c r="B463" s="3" t="s">
        <v>178</v>
      </c>
      <c r="D463" s="3"/>
      <c r="E463" s="3"/>
      <c r="F463" s="29"/>
      <c r="G463" s="3"/>
      <c r="H463" s="3"/>
      <c r="I463" s="3"/>
      <c r="J463" s="3"/>
      <c r="K463" s="29"/>
      <c r="L463" s="3"/>
      <c r="M463" s="29"/>
      <c r="N463" s="29"/>
      <c r="O463" s="3"/>
      <c r="P463" s="29"/>
      <c r="Q463" s="29"/>
      <c r="R463" s="3"/>
      <c r="S463" s="29"/>
      <c r="T463" s="29"/>
      <c r="U463" s="3"/>
      <c r="V463" s="29"/>
      <c r="W463" s="29"/>
      <c r="X463" s="3"/>
      <c r="Y463" s="29"/>
      <c r="Z463" s="29"/>
      <c r="AA463" s="3"/>
      <c r="AB463" s="29"/>
      <c r="AC463" s="29"/>
      <c r="AD463" s="3"/>
      <c r="AE463" s="29"/>
      <c r="AF463" s="29"/>
      <c r="AG463" s="3"/>
      <c r="AH463" s="29"/>
      <c r="AI463" s="29"/>
      <c r="AJ463" s="3"/>
      <c r="AK463" s="29"/>
      <c r="AL463" s="29"/>
      <c r="AM463" s="3"/>
      <c r="AN463" s="29"/>
      <c r="AO463" s="29"/>
      <c r="AP463" s="3"/>
      <c r="AQ463" s="29"/>
      <c r="AR463" s="29"/>
      <c r="AS463" s="3"/>
      <c r="AT463" s="29"/>
      <c r="AU463" s="29"/>
      <c r="AV463" s="3"/>
      <c r="AW463" s="29"/>
      <c r="AX463" s="29"/>
      <c r="AY463" s="3"/>
      <c r="AZ463" s="29"/>
      <c r="BA463" s="29"/>
      <c r="BB463" s="3"/>
      <c r="BC463" s="29"/>
      <c r="BD463" s="29"/>
      <c r="BE463" s="3"/>
      <c r="BF463" s="29"/>
      <c r="BG463" s="29"/>
      <c r="BH463" s="3"/>
      <c r="BI463" s="29"/>
      <c r="BJ463" s="29"/>
      <c r="BK463" s="29"/>
      <c r="BL463" s="29"/>
      <c r="BM463" s="29"/>
      <c r="BN463" s="29"/>
      <c r="BO463" s="29"/>
      <c r="BP463" s="29"/>
      <c r="BQ463" s="29"/>
      <c r="BR463" s="29"/>
      <c r="BS463" s="29"/>
      <c r="BT463" s="29"/>
      <c r="BU463" s="29"/>
      <c r="BV463" s="15"/>
      <c r="BW463" s="15"/>
      <c r="BX463" s="15"/>
      <c r="BY463" s="15"/>
      <c r="BZ463" s="15"/>
      <c r="CA463" s="15"/>
      <c r="CB463" s="15"/>
      <c r="CC463" s="15"/>
      <c r="CD463" s="15"/>
      <c r="CE463" s="15"/>
      <c r="CF463" s="15"/>
      <c r="CG463" s="15"/>
      <c r="CH463" s="15"/>
      <c r="CI463" s="15"/>
      <c r="CJ463" s="15"/>
      <c r="CK463" s="15"/>
      <c r="CL463" s="15"/>
      <c r="CM463" s="15"/>
      <c r="CN463" s="15"/>
      <c r="CP463" s="15"/>
      <c r="CQ463" s="15"/>
      <c r="CS463" s="15"/>
      <c r="CT463" s="15"/>
      <c r="CV463" s="15"/>
      <c r="CW463" s="15"/>
      <c r="CY463" s="15"/>
      <c r="CZ463" s="15"/>
      <c r="DB463" s="15"/>
      <c r="DC463" s="15"/>
      <c r="DE463" s="15"/>
      <c r="DF463" s="15"/>
    </row>
    <row r="464" spans="1:110" x14ac:dyDescent="0.3">
      <c r="A464" s="3">
        <v>464</v>
      </c>
      <c r="B464" s="3" t="s">
        <v>401</v>
      </c>
      <c r="C464" s="3" t="s">
        <v>217</v>
      </c>
      <c r="D464" s="39">
        <v>41852</v>
      </c>
      <c r="E464" s="3"/>
      <c r="F464" s="7"/>
      <c r="G464" s="17">
        <v>8.8088317361490146E-3</v>
      </c>
      <c r="H464" s="3"/>
      <c r="I464" s="17">
        <f t="shared" ref="I464:I469" si="2104">LARGE(BV464:CL464,1)</f>
        <v>1.0083510286826367E-2</v>
      </c>
      <c r="J464" s="17">
        <f t="shared" ref="J464:J469" si="2105">SMALL(BV464:CL464,1)</f>
        <v>6.9535987282112197E-3</v>
      </c>
      <c r="K464" s="7"/>
      <c r="L464" s="17">
        <v>7.7861788941807853E-3</v>
      </c>
      <c r="M464" s="25">
        <f t="shared" si="2036"/>
        <v>0.88390596249312559</v>
      </c>
      <c r="N464" s="7"/>
      <c r="O464" s="17">
        <v>6.9535987282112197E-3</v>
      </c>
      <c r="P464" s="25">
        <f t="shared" si="2037"/>
        <v>0.7893894373842526</v>
      </c>
      <c r="Q464" s="7"/>
      <c r="R464" s="17">
        <v>9.2891726702042949E-3</v>
      </c>
      <c r="S464" s="25">
        <f t="shared" si="2038"/>
        <v>1.0545294709267852</v>
      </c>
      <c r="T464" s="7"/>
      <c r="U464" s="17">
        <v>9.654620647576783E-3</v>
      </c>
      <c r="V464" s="25">
        <f t="shared" si="2039"/>
        <v>1.0960160140143085</v>
      </c>
      <c r="W464" s="7"/>
      <c r="X464" s="17">
        <v>9.4487046142225535E-3</v>
      </c>
      <c r="Y464" s="25">
        <f t="shared" si="2040"/>
        <v>1.0726399251614351</v>
      </c>
      <c r="Z464" s="7"/>
      <c r="AA464" s="17">
        <v>9.764027928265492E-3</v>
      </c>
      <c r="AB464" s="25">
        <f t="shared" si="2041"/>
        <v>1.1084361945746581</v>
      </c>
      <c r="AC464" s="7"/>
      <c r="AD464" s="17">
        <v>7.899283977456005E-3</v>
      </c>
      <c r="AE464" s="25">
        <f t="shared" si="2042"/>
        <v>0.8967459265954103</v>
      </c>
      <c r="AF464" s="7"/>
      <c r="AG464" s="17">
        <v>8.1462156938489419E-3</v>
      </c>
      <c r="AH464" s="25">
        <f t="shared" si="2043"/>
        <v>0.92477821552875406</v>
      </c>
      <c r="AI464" s="7"/>
      <c r="AJ464" s="17">
        <v>8.5034444811395698E-3</v>
      </c>
      <c r="AK464" s="25">
        <f t="shared" si="2044"/>
        <v>0.96533169617076242</v>
      </c>
      <c r="AL464" s="7"/>
      <c r="AM464" s="17">
        <v>9.1633995600502848E-3</v>
      </c>
      <c r="AN464" s="25">
        <f t="shared" si="2045"/>
        <v>1.0402514016071192</v>
      </c>
      <c r="AO464" s="7"/>
      <c r="AP464" s="17">
        <v>8.2422681072363158E-3</v>
      </c>
      <c r="AQ464" s="25">
        <f t="shared" si="2046"/>
        <v>0.93568231907669686</v>
      </c>
      <c r="AR464" s="7"/>
      <c r="AS464" s="17">
        <v>7.7332600133089456E-3</v>
      </c>
      <c r="AT464" s="25">
        <f t="shared" si="2047"/>
        <v>0.87789848244844781</v>
      </c>
      <c r="AU464" s="7"/>
      <c r="AV464" s="17">
        <v>8.3950695322826414E-3</v>
      </c>
      <c r="AW464" s="25">
        <f t="shared" si="2048"/>
        <v>0.95302870843038046</v>
      </c>
      <c r="AX464" s="7"/>
      <c r="AY464" s="17">
        <v>9.1916661713915479E-3</v>
      </c>
      <c r="AZ464" s="25">
        <f t="shared" si="2049"/>
        <v>1.0434602960653099</v>
      </c>
      <c r="BA464" s="7"/>
      <c r="BB464" s="17">
        <v>9.4652555739914331E-3</v>
      </c>
      <c r="BC464" s="25">
        <f t="shared" si="2050"/>
        <v>1.0745188303630135</v>
      </c>
      <c r="BD464" s="7"/>
      <c r="BE464" s="17">
        <v>9.8424656100279135E-3</v>
      </c>
      <c r="BF464" s="25">
        <f t="shared" si="2051"/>
        <v>1.1173406309530411</v>
      </c>
      <c r="BG464" s="7"/>
      <c r="BH464" s="17">
        <v>1.0083510286826367E-2</v>
      </c>
      <c r="BI464" s="25">
        <f t="shared" si="2052"/>
        <v>1.1447046088355193</v>
      </c>
      <c r="BJ464" s="25"/>
      <c r="BK464" s="17">
        <f t="shared" ref="BK464:BK469" si="2106">((L464*K$328)+(U464*T$328)+(X464*W$328)+(AA464*Z$328)+(R464*Q$328))/BJ$328</f>
        <v>9.2339995978386897E-3</v>
      </c>
      <c r="BL464" s="25">
        <f t="shared" ref="BL464:BL469" si="2107">BK464/$G464</f>
        <v>1.0482660895819935</v>
      </c>
      <c r="BN464" s="15">
        <f t="shared" ref="BN464:BN469" si="2108">((BH464*BG$328)+(AV464*AU$328)+(AS464*AR$328)+(AY464*AX$328))/BM$328</f>
        <v>8.7153730050938908E-3</v>
      </c>
      <c r="BO464" s="25">
        <f t="shared" ref="BO464:BO469" si="2109">BN464/$G464</f>
        <v>0.98939033757772954</v>
      </c>
      <c r="BQ464" s="15">
        <f t="shared" ref="BQ464:BQ469" si="2110">((BB464*BA$328)+(AP464*AO$328)+(AM464*AL$328)+(BE464*BD$328))/BP$328</f>
        <v>9.2055916319929276E-3</v>
      </c>
      <c r="BR464" s="25">
        <f t="shared" ref="BR464:BR469" si="2111">BQ464/$G464</f>
        <v>1.0450411482167061</v>
      </c>
      <c r="BT464" s="25">
        <f t="shared" ref="BT464:BT469" si="2112">((AJ464*AI$328)+(AG464*AF$328)+(AD464*AC$328)+(O464*N$328))/BS$328</f>
        <v>7.9330513968264762E-3</v>
      </c>
      <c r="BU464" s="25">
        <f t="shared" ref="BU464:BU469" si="2113">BT464/$G464</f>
        <v>0.90057928615793881</v>
      </c>
      <c r="BV464" s="15">
        <f t="shared" si="1848"/>
        <v>7.7861788941807853E-3</v>
      </c>
      <c r="BW464" s="15">
        <f t="shared" si="1849"/>
        <v>6.9535987282112197E-3</v>
      </c>
      <c r="BX464" s="15">
        <f t="shared" si="1850"/>
        <v>9.2891726702042949E-3</v>
      </c>
      <c r="BY464" s="15">
        <f t="shared" si="1851"/>
        <v>9.654620647576783E-3</v>
      </c>
      <c r="BZ464" s="15">
        <f t="shared" si="1852"/>
        <v>9.4487046142225535E-3</v>
      </c>
      <c r="CA464" s="15">
        <f t="shared" ref="CA464:CA469" si="2114">AA464</f>
        <v>9.764027928265492E-3</v>
      </c>
      <c r="CB464" s="15">
        <f t="shared" si="1853"/>
        <v>7.899283977456005E-3</v>
      </c>
      <c r="CC464" s="15">
        <f t="shared" si="1854"/>
        <v>8.1462156938489419E-3</v>
      </c>
      <c r="CD464" s="15">
        <f t="shared" si="1855"/>
        <v>8.5034444811395698E-3</v>
      </c>
      <c r="CE464" s="15">
        <f t="shared" si="1856"/>
        <v>9.1633995600502848E-3</v>
      </c>
      <c r="CF464" s="15">
        <f t="shared" si="1857"/>
        <v>8.2422681072363158E-3</v>
      </c>
      <c r="CG464" s="15">
        <f t="shared" si="1858"/>
        <v>7.7332600133089456E-3</v>
      </c>
      <c r="CH464" s="15">
        <f t="shared" ref="CH464:CH469" si="2115">AV464</f>
        <v>8.3950695322826414E-3</v>
      </c>
      <c r="CI464" s="15">
        <f t="shared" si="1859"/>
        <v>9.1916661713915479E-3</v>
      </c>
      <c r="CJ464" s="15">
        <f t="shared" si="1860"/>
        <v>9.4652555739914331E-3</v>
      </c>
      <c r="CK464" s="15">
        <f t="shared" si="1861"/>
        <v>9.8424656100279135E-3</v>
      </c>
      <c r="CL464" s="15">
        <f t="shared" si="1862"/>
        <v>1.0083510286826367E-2</v>
      </c>
      <c r="CM464" s="15"/>
      <c r="CN464" s="15"/>
      <c r="CP464" s="15"/>
      <c r="CQ464" s="15"/>
      <c r="CS464" s="15"/>
      <c r="CT464" s="15"/>
      <c r="CV464" s="15"/>
      <c r="CW464" s="15"/>
      <c r="CY464" s="15"/>
      <c r="CZ464" s="15"/>
      <c r="DB464" s="15"/>
      <c r="DC464" s="15"/>
      <c r="DE464" s="15"/>
      <c r="DF464" s="15"/>
    </row>
    <row r="465" spans="1:110" x14ac:dyDescent="0.3">
      <c r="A465" s="3">
        <v>465</v>
      </c>
      <c r="B465" s="3" t="s">
        <v>402</v>
      </c>
      <c r="C465" s="3" t="s">
        <v>217</v>
      </c>
      <c r="D465" s="39">
        <v>41852</v>
      </c>
      <c r="E465" s="3"/>
      <c r="F465" s="7"/>
      <c r="G465" s="17">
        <v>2.033438934220215E-2</v>
      </c>
      <c r="H465" s="3"/>
      <c r="I465" s="17">
        <f t="shared" si="2104"/>
        <v>2.6359887804615227E-2</v>
      </c>
      <c r="J465" s="17">
        <f t="shared" si="2105"/>
        <v>1.2480448102853044E-2</v>
      </c>
      <c r="K465" s="7"/>
      <c r="L465" s="17">
        <v>1.38260104073022E-2</v>
      </c>
      <c r="M465" s="25">
        <f t="shared" si="2036"/>
        <v>0.67993241275299032</v>
      </c>
      <c r="N465" s="7"/>
      <c r="O465" s="17">
        <v>1.2480448102853044E-2</v>
      </c>
      <c r="P465" s="25">
        <f t="shared" si="2037"/>
        <v>0.61376065407339397</v>
      </c>
      <c r="Q465" s="7"/>
      <c r="R465" s="17">
        <v>1.595359567291417E-2</v>
      </c>
      <c r="S465" s="25">
        <f t="shared" si="2038"/>
        <v>0.78456231974490398</v>
      </c>
      <c r="T465" s="7"/>
      <c r="U465" s="17">
        <v>1.9810813391601182E-2</v>
      </c>
      <c r="V465" s="25">
        <f t="shared" si="2039"/>
        <v>0.97425170031959929</v>
      </c>
      <c r="W465" s="7"/>
      <c r="X465" s="17">
        <v>1.9050026141382091E-2</v>
      </c>
      <c r="Y465" s="25">
        <f t="shared" si="2040"/>
        <v>0.93683787699714782</v>
      </c>
      <c r="Z465" s="7"/>
      <c r="AA465" s="17">
        <v>1.7107055840738104E-2</v>
      </c>
      <c r="AB465" s="25">
        <f t="shared" si="2041"/>
        <v>0.84128692299768193</v>
      </c>
      <c r="AC465" s="7"/>
      <c r="AD465" s="17">
        <v>2.1074444389637886E-2</v>
      </c>
      <c r="AE465" s="25">
        <f t="shared" si="2042"/>
        <v>1.0363942597430167</v>
      </c>
      <c r="AF465" s="7"/>
      <c r="AG465" s="17">
        <v>1.5322316831299507E-2</v>
      </c>
      <c r="AH465" s="25">
        <f t="shared" si="2043"/>
        <v>0.75351743164961693</v>
      </c>
      <c r="AI465" s="7"/>
      <c r="AJ465" s="17">
        <v>2.4739947282486578E-2</v>
      </c>
      <c r="AK465" s="25">
        <f t="shared" si="2044"/>
        <v>1.2166555319731731</v>
      </c>
      <c r="AL465" s="7"/>
      <c r="AM465" s="17">
        <v>2.5277272119919938E-2</v>
      </c>
      <c r="AN465" s="25">
        <f t="shared" si="2045"/>
        <v>1.2430799713006031</v>
      </c>
      <c r="AO465" s="7"/>
      <c r="AP465" s="17">
        <v>2.6359887804615227E-2</v>
      </c>
      <c r="AQ465" s="25">
        <f t="shared" si="2046"/>
        <v>1.2963206005851236</v>
      </c>
      <c r="AR465" s="7"/>
      <c r="AS465" s="17">
        <v>2.4296067495361444E-2</v>
      </c>
      <c r="AT465" s="25">
        <f t="shared" si="2047"/>
        <v>1.1948265121951411</v>
      </c>
      <c r="AU465" s="7"/>
      <c r="AV465" s="17">
        <v>2.3741412296427521E-2</v>
      </c>
      <c r="AW465" s="25">
        <f t="shared" si="2048"/>
        <v>1.1675498042694801</v>
      </c>
      <c r="AX465" s="7"/>
      <c r="AY465" s="17">
        <v>1.7191358401714971E-2</v>
      </c>
      <c r="AZ465" s="25">
        <f t="shared" si="2049"/>
        <v>0.84543273527451801</v>
      </c>
      <c r="BA465" s="7"/>
      <c r="BB465" s="17">
        <v>2.5826588857757623E-2</v>
      </c>
      <c r="BC465" s="25">
        <f t="shared" si="2050"/>
        <v>1.2700941455938841</v>
      </c>
      <c r="BD465" s="7"/>
      <c r="BE465" s="17">
        <v>1.6720915012346616E-2</v>
      </c>
      <c r="BF465" s="25">
        <f t="shared" si="2051"/>
        <v>0.82229737667331371</v>
      </c>
      <c r="BG465" s="7"/>
      <c r="BH465" s="17">
        <v>1.7618603239600617E-2</v>
      </c>
      <c r="BI465" s="25">
        <f t="shared" si="2052"/>
        <v>0.8664436852812113</v>
      </c>
      <c r="BJ465" s="25"/>
      <c r="BK465" s="17">
        <f t="shared" si="2106"/>
        <v>1.7504922960876333E-2</v>
      </c>
      <c r="BL465" s="25">
        <f t="shared" si="2107"/>
        <v>0.86085314224541176</v>
      </c>
      <c r="BN465" s="15">
        <f t="shared" si="2108"/>
        <v>2.1176927049442906E-2</v>
      </c>
      <c r="BO465" s="25">
        <f t="shared" si="2109"/>
        <v>1.0414341288081932</v>
      </c>
      <c r="BQ465" s="15">
        <f t="shared" si="2110"/>
        <v>2.3526017002330514E-2</v>
      </c>
      <c r="BR465" s="25">
        <f t="shared" si="2111"/>
        <v>1.1569571432127759</v>
      </c>
      <c r="BT465" s="25">
        <f t="shared" si="2112"/>
        <v>1.9268988598994348E-2</v>
      </c>
      <c r="BU465" s="25">
        <f t="shared" si="2113"/>
        <v>0.94760596321441226</v>
      </c>
      <c r="BV465" s="15">
        <f t="shared" si="1848"/>
        <v>1.38260104073022E-2</v>
      </c>
      <c r="BW465" s="15">
        <f t="shared" si="1849"/>
        <v>1.2480448102853044E-2</v>
      </c>
      <c r="BX465" s="15">
        <f t="shared" si="1850"/>
        <v>1.595359567291417E-2</v>
      </c>
      <c r="BY465" s="15">
        <f t="shared" si="1851"/>
        <v>1.9810813391601182E-2</v>
      </c>
      <c r="BZ465" s="15">
        <f t="shared" si="1852"/>
        <v>1.9050026141382091E-2</v>
      </c>
      <c r="CA465" s="15">
        <f t="shared" si="2114"/>
        <v>1.7107055840738104E-2</v>
      </c>
      <c r="CB465" s="15">
        <f t="shared" si="1853"/>
        <v>2.1074444389637886E-2</v>
      </c>
      <c r="CC465" s="15">
        <f t="shared" si="1854"/>
        <v>1.5322316831299507E-2</v>
      </c>
      <c r="CD465" s="15">
        <f t="shared" si="1855"/>
        <v>2.4739947282486578E-2</v>
      </c>
      <c r="CE465" s="15">
        <f t="shared" si="1856"/>
        <v>2.5277272119919938E-2</v>
      </c>
      <c r="CF465" s="15">
        <f t="shared" si="1857"/>
        <v>2.6359887804615227E-2</v>
      </c>
      <c r="CG465" s="15">
        <f t="shared" si="1858"/>
        <v>2.4296067495361444E-2</v>
      </c>
      <c r="CH465" s="15">
        <f t="shared" si="2115"/>
        <v>2.3741412296427521E-2</v>
      </c>
      <c r="CI465" s="15">
        <f t="shared" si="1859"/>
        <v>1.7191358401714971E-2</v>
      </c>
      <c r="CJ465" s="15">
        <f t="shared" si="1860"/>
        <v>2.5826588857757623E-2</v>
      </c>
      <c r="CK465" s="15">
        <f t="shared" si="1861"/>
        <v>1.6720915012346616E-2</v>
      </c>
      <c r="CL465" s="15">
        <f t="shared" si="1862"/>
        <v>1.7618603239600617E-2</v>
      </c>
      <c r="CM465" s="15"/>
      <c r="CN465" s="15"/>
      <c r="CP465" s="15"/>
      <c r="CQ465" s="15"/>
      <c r="CS465" s="15"/>
      <c r="CT465" s="15"/>
      <c r="CV465" s="15"/>
      <c r="CW465" s="15"/>
      <c r="CY465" s="15"/>
      <c r="CZ465" s="15"/>
      <c r="DB465" s="15"/>
      <c r="DC465" s="15"/>
      <c r="DE465" s="15"/>
      <c r="DF465" s="15"/>
    </row>
    <row r="466" spans="1:110" x14ac:dyDescent="0.3">
      <c r="A466" s="3">
        <v>466</v>
      </c>
      <c r="B466" s="3" t="s">
        <v>403</v>
      </c>
      <c r="C466" s="3" t="s">
        <v>217</v>
      </c>
      <c r="D466" s="39">
        <v>41852</v>
      </c>
      <c r="E466" s="3"/>
      <c r="F466" s="7"/>
      <c r="G466" s="17">
        <v>0.68794008912914595</v>
      </c>
      <c r="H466" s="3"/>
      <c r="I466" s="17">
        <f t="shared" si="2104"/>
        <v>0.7107404379977289</v>
      </c>
      <c r="J466" s="17">
        <f t="shared" si="2105"/>
        <v>0.66730438817452187</v>
      </c>
      <c r="K466" s="7"/>
      <c r="L466" s="17">
        <v>0.6767387674307721</v>
      </c>
      <c r="M466" s="25">
        <f t="shared" si="2036"/>
        <v>0.98371759129119307</v>
      </c>
      <c r="N466" s="7"/>
      <c r="O466" s="17">
        <v>0.67520085722100598</v>
      </c>
      <c r="P466" s="25">
        <f t="shared" si="2037"/>
        <v>0.98148206201463506</v>
      </c>
      <c r="Q466" s="7"/>
      <c r="R466" s="17">
        <v>0.67781630462575304</v>
      </c>
      <c r="S466" s="25">
        <f t="shared" si="2038"/>
        <v>0.98528391546971994</v>
      </c>
      <c r="T466" s="7"/>
      <c r="U466" s="17">
        <v>0.67917110144053394</v>
      </c>
      <c r="V466" s="25">
        <f t="shared" si="2039"/>
        <v>0.98725326837731964</v>
      </c>
      <c r="W466" s="7"/>
      <c r="X466" s="17">
        <v>0.68877229273063234</v>
      </c>
      <c r="Y466" s="25">
        <f t="shared" si="2040"/>
        <v>1.0012097035986665</v>
      </c>
      <c r="Z466" s="7"/>
      <c r="AA466" s="17">
        <v>0.68327046348013676</v>
      </c>
      <c r="AB466" s="25">
        <f t="shared" si="2041"/>
        <v>0.99321216233390264</v>
      </c>
      <c r="AC466" s="7"/>
      <c r="AD466" s="17">
        <v>0.68718038182319585</v>
      </c>
      <c r="AE466" s="25">
        <f t="shared" si="2042"/>
        <v>0.99889567810052793</v>
      </c>
      <c r="AF466" s="7"/>
      <c r="AG466" s="17">
        <v>0.67997416290877211</v>
      </c>
      <c r="AH466" s="25">
        <f t="shared" si="2043"/>
        <v>0.98842061053534791</v>
      </c>
      <c r="AI466" s="7"/>
      <c r="AJ466" s="17">
        <v>0.70152830470137717</v>
      </c>
      <c r="AK466" s="25">
        <f t="shared" si="2044"/>
        <v>1.019752033333938</v>
      </c>
      <c r="AL466" s="7"/>
      <c r="AM466" s="17">
        <v>0.70310260946999958</v>
      </c>
      <c r="AN466" s="25">
        <f t="shared" si="2045"/>
        <v>1.0220404662854401</v>
      </c>
      <c r="AO466" s="7"/>
      <c r="AP466" s="17">
        <v>0.7107404379977289</v>
      </c>
      <c r="AQ466" s="25">
        <f t="shared" si="2046"/>
        <v>1.033142928038175</v>
      </c>
      <c r="AR466" s="7"/>
      <c r="AS466" s="17">
        <v>0.70277807897172417</v>
      </c>
      <c r="AT466" s="25">
        <f t="shared" si="2047"/>
        <v>1.0215687239005964</v>
      </c>
      <c r="AU466" s="7"/>
      <c r="AV466" s="17">
        <v>0.69980380812219434</v>
      </c>
      <c r="AW466" s="25">
        <f t="shared" si="2048"/>
        <v>1.0172452793208584</v>
      </c>
      <c r="AX466" s="7"/>
      <c r="AY466" s="17">
        <v>0.67202060057983326</v>
      </c>
      <c r="AZ466" s="25">
        <f t="shared" si="2049"/>
        <v>0.97685919340815719</v>
      </c>
      <c r="BA466" s="7"/>
      <c r="BB466" s="17">
        <v>0.70137544370469729</v>
      </c>
      <c r="BC466" s="25">
        <f t="shared" si="2050"/>
        <v>1.0195298323035062</v>
      </c>
      <c r="BD466" s="7"/>
      <c r="BE466" s="17">
        <v>0.66730438817452187</v>
      </c>
      <c r="BF466" s="25">
        <f t="shared" si="2051"/>
        <v>0.97000363653650923</v>
      </c>
      <c r="BG466" s="7"/>
      <c r="BH466" s="17">
        <v>0.66854031379629475</v>
      </c>
      <c r="BI466" s="25">
        <f t="shared" si="2052"/>
        <v>0.97180019650052796</v>
      </c>
      <c r="BJ466" s="25"/>
      <c r="BK466" s="17">
        <f t="shared" si="2106"/>
        <v>0.68161701910448214</v>
      </c>
      <c r="BL466" s="25">
        <f t="shared" si="2107"/>
        <v>0.99080869086628154</v>
      </c>
      <c r="BN466" s="15">
        <f t="shared" si="2108"/>
        <v>0.6880248814958595</v>
      </c>
      <c r="BO466" s="25">
        <f t="shared" si="2109"/>
        <v>1.0001232554521149</v>
      </c>
      <c r="BQ466" s="15">
        <f t="shared" si="2110"/>
        <v>0.69540703077603194</v>
      </c>
      <c r="BR466" s="25">
        <f t="shared" si="2111"/>
        <v>1.0108540580275505</v>
      </c>
      <c r="BT466" s="25">
        <f t="shared" si="2112"/>
        <v>0.68713583569923875</v>
      </c>
      <c r="BU466" s="25">
        <f t="shared" si="2113"/>
        <v>0.99883092518866678</v>
      </c>
      <c r="BV466" s="15">
        <f t="shared" si="1848"/>
        <v>0.6767387674307721</v>
      </c>
      <c r="BW466" s="15">
        <f t="shared" si="1849"/>
        <v>0.67520085722100598</v>
      </c>
      <c r="BX466" s="15">
        <f t="shared" si="1850"/>
        <v>0.67781630462575304</v>
      </c>
      <c r="BY466" s="15">
        <f t="shared" si="1851"/>
        <v>0.67917110144053394</v>
      </c>
      <c r="BZ466" s="15">
        <f t="shared" si="1852"/>
        <v>0.68877229273063234</v>
      </c>
      <c r="CA466" s="15">
        <f t="shared" si="2114"/>
        <v>0.68327046348013676</v>
      </c>
      <c r="CB466" s="15">
        <f t="shared" si="1853"/>
        <v>0.68718038182319585</v>
      </c>
      <c r="CC466" s="15">
        <f t="shared" si="1854"/>
        <v>0.67997416290877211</v>
      </c>
      <c r="CD466" s="15">
        <f t="shared" si="1855"/>
        <v>0.70152830470137717</v>
      </c>
      <c r="CE466" s="15">
        <f t="shared" si="1856"/>
        <v>0.70310260946999958</v>
      </c>
      <c r="CF466" s="15">
        <f t="shared" si="1857"/>
        <v>0.7107404379977289</v>
      </c>
      <c r="CG466" s="15">
        <f t="shared" si="1858"/>
        <v>0.70277807897172417</v>
      </c>
      <c r="CH466" s="15">
        <f t="shared" si="2115"/>
        <v>0.69980380812219434</v>
      </c>
      <c r="CI466" s="15">
        <f t="shared" si="1859"/>
        <v>0.67202060057983326</v>
      </c>
      <c r="CJ466" s="15">
        <f t="shared" si="1860"/>
        <v>0.70137544370469729</v>
      </c>
      <c r="CK466" s="15">
        <f t="shared" si="1861"/>
        <v>0.66730438817452187</v>
      </c>
      <c r="CL466" s="15">
        <f t="shared" si="1862"/>
        <v>0.66854031379629475</v>
      </c>
      <c r="CM466" s="15"/>
      <c r="CN466" s="15"/>
      <c r="CP466" s="15"/>
      <c r="CQ466" s="15"/>
      <c r="CS466" s="15"/>
      <c r="CT466" s="15"/>
      <c r="CV466" s="15"/>
      <c r="CW466" s="15"/>
      <c r="CY466" s="15"/>
      <c r="CZ466" s="15"/>
      <c r="DB466" s="15"/>
      <c r="DC466" s="15"/>
      <c r="DE466" s="15"/>
      <c r="DF466" s="15"/>
    </row>
    <row r="467" spans="1:110" x14ac:dyDescent="0.3">
      <c r="A467" s="3">
        <v>467</v>
      </c>
      <c r="B467" s="3" t="s">
        <v>405</v>
      </c>
      <c r="C467" s="3" t="s">
        <v>217</v>
      </c>
      <c r="D467" s="39">
        <v>41852</v>
      </c>
      <c r="E467" s="3"/>
      <c r="F467" s="7"/>
      <c r="G467" s="17">
        <v>0.1273248419865832</v>
      </c>
      <c r="H467" s="3"/>
      <c r="I467" s="17">
        <f t="shared" si="2104"/>
        <v>0.14348483026346015</v>
      </c>
      <c r="J467" s="17">
        <f t="shared" si="2105"/>
        <v>0.1041427448768861</v>
      </c>
      <c r="K467" s="7"/>
      <c r="L467" s="17">
        <v>0.14309366634800105</v>
      </c>
      <c r="M467" s="25">
        <f t="shared" si="2036"/>
        <v>1.1238471936456791</v>
      </c>
      <c r="N467" s="7"/>
      <c r="O467" s="17">
        <v>0.14348483026346015</v>
      </c>
      <c r="P467" s="25">
        <f t="shared" si="2037"/>
        <v>1.1269193664389532</v>
      </c>
      <c r="Q467" s="7"/>
      <c r="R467" s="17">
        <v>0.13763088893619332</v>
      </c>
      <c r="S467" s="25">
        <f t="shared" si="2038"/>
        <v>1.0809429392474417</v>
      </c>
      <c r="T467" s="7"/>
      <c r="U467" s="17">
        <v>0.13126217306615384</v>
      </c>
      <c r="V467" s="25">
        <f t="shared" si="2039"/>
        <v>1.0309235104331449</v>
      </c>
      <c r="W467" s="7"/>
      <c r="X467" s="17">
        <v>0.12823044699209005</v>
      </c>
      <c r="Y467" s="25">
        <f t="shared" si="2040"/>
        <v>1.0071125555027374</v>
      </c>
      <c r="Z467" s="7"/>
      <c r="AA467" s="17">
        <v>0.13549816923816885</v>
      </c>
      <c r="AB467" s="25">
        <f t="shared" si="2041"/>
        <v>1.0641927146663721</v>
      </c>
      <c r="AC467" s="7"/>
      <c r="AD467" s="17">
        <v>0.12406017770190576</v>
      </c>
      <c r="AE467" s="25">
        <f t="shared" si="2042"/>
        <v>0.97435956539399082</v>
      </c>
      <c r="AF467" s="7"/>
      <c r="AG467" s="17">
        <v>0.14267915227412947</v>
      </c>
      <c r="AH467" s="25">
        <f t="shared" si="2043"/>
        <v>1.120591630415408</v>
      </c>
      <c r="AI467" s="7"/>
      <c r="AJ467" s="17">
        <v>0.11597638927775211</v>
      </c>
      <c r="AK467" s="25">
        <f t="shared" si="2044"/>
        <v>0.91087008213191478</v>
      </c>
      <c r="AL467" s="7"/>
      <c r="AM467" s="17">
        <v>0.11689812749705164</v>
      </c>
      <c r="AN467" s="25">
        <f t="shared" si="2045"/>
        <v>0.91810934671624989</v>
      </c>
      <c r="AO467" s="7"/>
      <c r="AP467" s="17">
        <v>0.1041427448768861</v>
      </c>
      <c r="AQ467" s="25">
        <f t="shared" si="2046"/>
        <v>0.81792950418787957</v>
      </c>
      <c r="AR467" s="7"/>
      <c r="AS467" s="17">
        <v>0.11096457110644292</v>
      </c>
      <c r="AT467" s="25">
        <f t="shared" si="2047"/>
        <v>0.87150762863806075</v>
      </c>
      <c r="AU467" s="7"/>
      <c r="AV467" s="17">
        <v>0.11410018070635371</v>
      </c>
      <c r="AW467" s="25">
        <f t="shared" si="2048"/>
        <v>0.89613447718534744</v>
      </c>
      <c r="AX467" s="7"/>
      <c r="AY467" s="17">
        <v>0.13959307001557975</v>
      </c>
      <c r="AZ467" s="25">
        <f t="shared" si="2049"/>
        <v>1.0963537659861327</v>
      </c>
      <c r="BA467" s="7"/>
      <c r="BB467" s="17">
        <v>0.11736815404802407</v>
      </c>
      <c r="BC467" s="25">
        <f t="shared" si="2050"/>
        <v>0.92180090088304756</v>
      </c>
      <c r="BD467" s="7"/>
      <c r="BE467" s="17">
        <v>0.14305800084762876</v>
      </c>
      <c r="BF467" s="25">
        <f t="shared" si="2051"/>
        <v>1.1235670794133279</v>
      </c>
      <c r="BG467" s="7"/>
      <c r="BH467" s="17">
        <v>0.14154505253653218</v>
      </c>
      <c r="BI467" s="25">
        <f t="shared" si="2052"/>
        <v>1.111684493992519</v>
      </c>
      <c r="BJ467" s="25"/>
      <c r="BK467" s="17">
        <f t="shared" si="2106"/>
        <v>0.13428258664640957</v>
      </c>
      <c r="BL467" s="25">
        <f t="shared" si="2107"/>
        <v>1.054645617864262</v>
      </c>
      <c r="BN467" s="15">
        <f t="shared" si="2108"/>
        <v>0.12452275188656463</v>
      </c>
      <c r="BO467" s="25">
        <f t="shared" si="2109"/>
        <v>0.9779925892206186</v>
      </c>
      <c r="BQ467" s="15">
        <f t="shared" si="2110"/>
        <v>0.120690196624335</v>
      </c>
      <c r="BR467" s="25">
        <f t="shared" si="2111"/>
        <v>0.94789198039650957</v>
      </c>
      <c r="BT467" s="25">
        <f t="shared" si="2112"/>
        <v>0.12935543828674845</v>
      </c>
      <c r="BU467" s="25">
        <f t="shared" si="2113"/>
        <v>1.0159481548807201</v>
      </c>
      <c r="BV467" s="15">
        <f t="shared" si="1848"/>
        <v>0.14309366634800105</v>
      </c>
      <c r="BW467" s="15">
        <f t="shared" si="1849"/>
        <v>0.14348483026346015</v>
      </c>
      <c r="BX467" s="15">
        <f t="shared" si="1850"/>
        <v>0.13763088893619332</v>
      </c>
      <c r="BY467" s="15">
        <f t="shared" si="1851"/>
        <v>0.13126217306615384</v>
      </c>
      <c r="BZ467" s="15">
        <f t="shared" si="1852"/>
        <v>0.12823044699209005</v>
      </c>
      <c r="CA467" s="15">
        <f t="shared" si="2114"/>
        <v>0.13549816923816885</v>
      </c>
      <c r="CB467" s="15">
        <f t="shared" si="1853"/>
        <v>0.12406017770190576</v>
      </c>
      <c r="CC467" s="15">
        <f t="shared" si="1854"/>
        <v>0.14267915227412947</v>
      </c>
      <c r="CD467" s="15">
        <f t="shared" si="1855"/>
        <v>0.11597638927775211</v>
      </c>
      <c r="CE467" s="15">
        <f t="shared" si="1856"/>
        <v>0.11689812749705164</v>
      </c>
      <c r="CF467" s="15">
        <f t="shared" si="1857"/>
        <v>0.1041427448768861</v>
      </c>
      <c r="CG467" s="15">
        <f t="shared" si="1858"/>
        <v>0.11096457110644292</v>
      </c>
      <c r="CH467" s="15">
        <f t="shared" si="2115"/>
        <v>0.11410018070635371</v>
      </c>
      <c r="CI467" s="15">
        <f t="shared" si="1859"/>
        <v>0.13959307001557975</v>
      </c>
      <c r="CJ467" s="15">
        <f t="shared" si="1860"/>
        <v>0.11736815404802407</v>
      </c>
      <c r="CK467" s="15">
        <f t="shared" si="1861"/>
        <v>0.14305800084762876</v>
      </c>
      <c r="CL467" s="15">
        <f t="shared" si="1862"/>
        <v>0.14154505253653218</v>
      </c>
      <c r="CM467" s="15"/>
      <c r="CN467" s="15"/>
      <c r="CP467" s="15"/>
      <c r="CQ467" s="15"/>
      <c r="CS467" s="15"/>
      <c r="CT467" s="15"/>
      <c r="CV467" s="15"/>
      <c r="CW467" s="15"/>
      <c r="CY467" s="15"/>
      <c r="CZ467" s="15"/>
      <c r="DB467" s="15"/>
      <c r="DC467" s="15"/>
      <c r="DE467" s="15"/>
      <c r="DF467" s="15"/>
    </row>
    <row r="468" spans="1:110" x14ac:dyDescent="0.3">
      <c r="A468" s="3">
        <v>468</v>
      </c>
      <c r="B468" s="3" t="s">
        <v>404</v>
      </c>
      <c r="C468" s="3" t="s">
        <v>217</v>
      </c>
      <c r="D468" s="39">
        <v>41852</v>
      </c>
      <c r="E468" s="3"/>
      <c r="F468" s="7"/>
      <c r="G468" s="17">
        <v>1.2900453761586193E-2</v>
      </c>
      <c r="H468" s="3"/>
      <c r="I468" s="17">
        <f t="shared" si="2104"/>
        <v>2.003026859862974E-2</v>
      </c>
      <c r="J468" s="17">
        <f t="shared" si="2105"/>
        <v>5.68782707369058E-3</v>
      </c>
      <c r="K468" s="7"/>
      <c r="L468" s="17">
        <v>1.5931253877719192E-2</v>
      </c>
      <c r="M468" s="25">
        <f t="shared" si="2036"/>
        <v>1.2349374814363385</v>
      </c>
      <c r="N468" s="7"/>
      <c r="O468" s="17">
        <v>2.003026859862974E-2</v>
      </c>
      <c r="P468" s="25">
        <f t="shared" si="2037"/>
        <v>1.552679383904624</v>
      </c>
      <c r="Q468" s="7"/>
      <c r="R468" s="17">
        <v>1.5127545112346043E-2</v>
      </c>
      <c r="S468" s="25">
        <f t="shared" si="2038"/>
        <v>1.1726366678195059</v>
      </c>
      <c r="T468" s="7"/>
      <c r="U468" s="17">
        <v>1.9143602306115112E-2</v>
      </c>
      <c r="V468" s="25">
        <f t="shared" si="2039"/>
        <v>1.4839479804283477</v>
      </c>
      <c r="W468" s="7"/>
      <c r="X468" s="17">
        <v>1.324836271963121E-2</v>
      </c>
      <c r="Y468" s="25">
        <f t="shared" si="2040"/>
        <v>1.0269687380362533</v>
      </c>
      <c r="Z468" s="7"/>
      <c r="AA468" s="17">
        <v>1.4282170857299034E-2</v>
      </c>
      <c r="AB468" s="25">
        <f t="shared" si="2041"/>
        <v>1.1071060848903775</v>
      </c>
      <c r="AC468" s="7"/>
      <c r="AD468" s="17">
        <v>1.4228207379279269E-2</v>
      </c>
      <c r="AE468" s="25">
        <f t="shared" si="2042"/>
        <v>1.1029230166807575</v>
      </c>
      <c r="AF468" s="7"/>
      <c r="AG468" s="17">
        <v>1.4243061518193602E-2</v>
      </c>
      <c r="AH468" s="25">
        <f t="shared" si="2043"/>
        <v>1.1040744598151506</v>
      </c>
      <c r="AI468" s="7"/>
      <c r="AJ468" s="17">
        <v>7.99231299032469E-3</v>
      </c>
      <c r="AK468" s="25">
        <f t="shared" si="2044"/>
        <v>0.61953735411412258</v>
      </c>
      <c r="AL468" s="7"/>
      <c r="AM468" s="17">
        <v>9.2352712144501796E-3</v>
      </c>
      <c r="AN468" s="25">
        <f t="shared" si="2045"/>
        <v>0.71588731568110708</v>
      </c>
      <c r="AO468" s="7"/>
      <c r="AP468" s="17">
        <v>7.6556728382130255E-3</v>
      </c>
      <c r="AQ468" s="25">
        <f t="shared" si="2046"/>
        <v>0.59344213619906905</v>
      </c>
      <c r="AR468" s="7"/>
      <c r="AS468" s="17">
        <v>5.68782707369058E-3</v>
      </c>
      <c r="AT468" s="25">
        <f t="shared" si="2047"/>
        <v>0.44090131857433407</v>
      </c>
      <c r="AU468" s="7"/>
      <c r="AV468" s="17">
        <v>8.382965473592319E-3</v>
      </c>
      <c r="AW468" s="25">
        <f t="shared" si="2048"/>
        <v>0.64981942717041141</v>
      </c>
      <c r="AX468" s="7"/>
      <c r="AY468" s="17">
        <v>1.4258502566155138E-2</v>
      </c>
      <c r="AZ468" s="25">
        <f t="shared" si="2049"/>
        <v>1.1052713981745992</v>
      </c>
      <c r="BA468" s="7"/>
      <c r="BB468" s="17">
        <v>1.0153126346442679E-2</v>
      </c>
      <c r="BC468" s="25">
        <f t="shared" si="2050"/>
        <v>0.78703637361003087</v>
      </c>
      <c r="BD468" s="7"/>
      <c r="BE468" s="17">
        <v>1.8136108931653367E-2</v>
      </c>
      <c r="BF468" s="25">
        <f t="shared" si="2051"/>
        <v>1.4058504659469759</v>
      </c>
      <c r="BG468" s="7"/>
      <c r="BH468" s="17">
        <v>1.7159286772275267E-2</v>
      </c>
      <c r="BI468" s="25">
        <f t="shared" si="2052"/>
        <v>1.3301304814076109</v>
      </c>
      <c r="BJ468" s="25"/>
      <c r="BK468" s="17">
        <f t="shared" si="2106"/>
        <v>1.5644720876990183E-2</v>
      </c>
      <c r="BL468" s="25">
        <f t="shared" si="2107"/>
        <v>1.2127264021964577</v>
      </c>
      <c r="BN468" s="15">
        <f t="shared" si="2108"/>
        <v>1.0671866612877385E-2</v>
      </c>
      <c r="BO468" s="25">
        <f t="shared" si="2109"/>
        <v>0.82724738292966915</v>
      </c>
      <c r="BQ468" s="15">
        <f t="shared" si="2110"/>
        <v>1.1350807269847838E-2</v>
      </c>
      <c r="BR468" s="25">
        <f t="shared" si="2111"/>
        <v>0.87987659036050714</v>
      </c>
      <c r="BT468" s="25">
        <f t="shared" si="2112"/>
        <v>1.3707373549520502E-2</v>
      </c>
      <c r="BU468" s="25">
        <f t="shared" si="2113"/>
        <v>1.062549721339034</v>
      </c>
      <c r="BV468" s="15">
        <f t="shared" si="1848"/>
        <v>1.5931253877719192E-2</v>
      </c>
      <c r="BW468" s="15">
        <f t="shared" si="1849"/>
        <v>2.003026859862974E-2</v>
      </c>
      <c r="BX468" s="15">
        <f t="shared" si="1850"/>
        <v>1.5127545112346043E-2</v>
      </c>
      <c r="BY468" s="15">
        <f t="shared" si="1851"/>
        <v>1.9143602306115112E-2</v>
      </c>
      <c r="BZ468" s="15">
        <f t="shared" si="1852"/>
        <v>1.324836271963121E-2</v>
      </c>
      <c r="CA468" s="15">
        <f t="shared" si="2114"/>
        <v>1.4282170857299034E-2</v>
      </c>
      <c r="CB468" s="15">
        <f t="shared" si="1853"/>
        <v>1.4228207379279269E-2</v>
      </c>
      <c r="CC468" s="15">
        <f t="shared" si="1854"/>
        <v>1.4243061518193602E-2</v>
      </c>
      <c r="CD468" s="15">
        <f t="shared" si="1855"/>
        <v>7.99231299032469E-3</v>
      </c>
      <c r="CE468" s="15">
        <f t="shared" si="1856"/>
        <v>9.2352712144501796E-3</v>
      </c>
      <c r="CF468" s="15">
        <f t="shared" si="1857"/>
        <v>7.6556728382130255E-3</v>
      </c>
      <c r="CG468" s="15">
        <f t="shared" si="1858"/>
        <v>5.68782707369058E-3</v>
      </c>
      <c r="CH468" s="15">
        <f t="shared" si="2115"/>
        <v>8.382965473592319E-3</v>
      </c>
      <c r="CI468" s="15">
        <f t="shared" si="1859"/>
        <v>1.4258502566155138E-2</v>
      </c>
      <c r="CJ468" s="15">
        <f t="shared" si="1860"/>
        <v>1.0153126346442679E-2</v>
      </c>
      <c r="CK468" s="15">
        <f t="shared" si="1861"/>
        <v>1.8136108931653367E-2</v>
      </c>
      <c r="CL468" s="15">
        <f t="shared" si="1862"/>
        <v>1.7159286772275267E-2</v>
      </c>
      <c r="CM468" s="15"/>
      <c r="CN468" s="15"/>
      <c r="CP468" s="15"/>
      <c r="CQ468" s="15"/>
      <c r="CS468" s="15"/>
      <c r="CT468" s="15"/>
      <c r="CV468" s="15"/>
      <c r="CW468" s="15"/>
      <c r="CY468" s="15"/>
      <c r="CZ468" s="15"/>
      <c r="DB468" s="15"/>
      <c r="DC468" s="15"/>
      <c r="DE468" s="15"/>
      <c r="DF468" s="15"/>
    </row>
    <row r="469" spans="1:110" x14ac:dyDescent="0.3">
      <c r="A469" s="3">
        <v>469</v>
      </c>
      <c r="B469" s="3" t="s">
        <v>406</v>
      </c>
      <c r="C469" s="3" t="s">
        <v>217</v>
      </c>
      <c r="D469" s="39">
        <v>41852</v>
      </c>
      <c r="E469" s="3"/>
      <c r="F469" s="7"/>
      <c r="G469" s="17">
        <v>0.1424088525648895</v>
      </c>
      <c r="H469" s="3"/>
      <c r="I469" s="17">
        <f t="shared" si="2104"/>
        <v>0.14852595768731841</v>
      </c>
      <c r="J469" s="17">
        <f t="shared" si="2105"/>
        <v>0.13578942629299193</v>
      </c>
      <c r="K469" s="7"/>
      <c r="L469" s="17">
        <v>0.14200051199440586</v>
      </c>
      <c r="M469" s="25">
        <f t="shared" si="2036"/>
        <v>0.99713261807023146</v>
      </c>
      <c r="N469" s="7"/>
      <c r="O469" s="17">
        <v>0.14169382990748669</v>
      </c>
      <c r="P469" s="25">
        <f t="shared" si="2037"/>
        <v>0.99497908560791892</v>
      </c>
      <c r="Q469" s="7"/>
      <c r="R469" s="17">
        <v>0.14357758970786175</v>
      </c>
      <c r="S469" s="25">
        <f t="shared" si="2038"/>
        <v>1.0082069135585494</v>
      </c>
      <c r="T469" s="7"/>
      <c r="U469" s="17">
        <v>0.14041428739143716</v>
      </c>
      <c r="V469" s="25">
        <f t="shared" si="2039"/>
        <v>0.98599409280021055</v>
      </c>
      <c r="W469" s="7"/>
      <c r="X469" s="17">
        <v>0.14115230530455661</v>
      </c>
      <c r="Y469" s="25">
        <f t="shared" si="2040"/>
        <v>0.99117648069132258</v>
      </c>
      <c r="Z469" s="7"/>
      <c r="AA469" s="17">
        <v>0.13999066405734645</v>
      </c>
      <c r="AB469" s="25">
        <f t="shared" si="2041"/>
        <v>0.98301939476381084</v>
      </c>
      <c r="AC469" s="7"/>
      <c r="AD469" s="17">
        <v>0.14517775856776463</v>
      </c>
      <c r="AE469" s="25">
        <f t="shared" si="2042"/>
        <v>1.0194433558939986</v>
      </c>
      <c r="AF469" s="7"/>
      <c r="AG469" s="17">
        <v>0.13954673242936677</v>
      </c>
      <c r="AH469" s="25">
        <f t="shared" si="2043"/>
        <v>0.97990209116937743</v>
      </c>
      <c r="AI469" s="7"/>
      <c r="AJ469" s="17">
        <v>0.14108379102183741</v>
      </c>
      <c r="AK469" s="25">
        <f t="shared" si="2044"/>
        <v>0.9906953709745796</v>
      </c>
      <c r="AL469" s="7"/>
      <c r="AM469" s="17">
        <v>0.1363037172492052</v>
      </c>
      <c r="AN469" s="25">
        <f t="shared" si="2045"/>
        <v>0.95712952386227212</v>
      </c>
      <c r="AO469" s="7"/>
      <c r="AP469" s="17">
        <v>0.14229537042313001</v>
      </c>
      <c r="AQ469" s="25">
        <f t="shared" si="2046"/>
        <v>0.99920312438647185</v>
      </c>
      <c r="AR469" s="7"/>
      <c r="AS469" s="17">
        <v>0.14852595768731841</v>
      </c>
      <c r="AT469" s="25">
        <f t="shared" si="2047"/>
        <v>1.0429545285440849</v>
      </c>
      <c r="AU469" s="7"/>
      <c r="AV469" s="17">
        <v>0.14536435503775225</v>
      </c>
      <c r="AW469" s="25">
        <f t="shared" si="2048"/>
        <v>1.0207536429065465</v>
      </c>
      <c r="AX469" s="7"/>
      <c r="AY469" s="17">
        <v>0.14745098866083928</v>
      </c>
      <c r="AZ469" s="25">
        <f t="shared" si="2049"/>
        <v>1.0354060580163182</v>
      </c>
      <c r="BA469" s="7"/>
      <c r="BB469" s="17">
        <v>0.13578942629299193</v>
      </c>
      <c r="BC469" s="25">
        <f t="shared" si="2050"/>
        <v>0.95351815457623057</v>
      </c>
      <c r="BD469" s="7"/>
      <c r="BE469" s="17">
        <v>0.14428624659638695</v>
      </c>
      <c r="BF469" s="25">
        <f t="shared" si="2051"/>
        <v>1.0131831272964018</v>
      </c>
      <c r="BG469" s="7"/>
      <c r="BH469" s="17">
        <v>0.14468828309499038</v>
      </c>
      <c r="BI469" s="25">
        <f t="shared" si="2052"/>
        <v>1.0160062418104396</v>
      </c>
      <c r="BJ469" s="25"/>
      <c r="BK469" s="17">
        <f t="shared" si="2106"/>
        <v>0.14133514080651996</v>
      </c>
      <c r="BL469" s="25">
        <f t="shared" si="2107"/>
        <v>0.99246035805337107</v>
      </c>
      <c r="BN469" s="15">
        <f t="shared" si="2108"/>
        <v>0.14668837251502403</v>
      </c>
      <c r="BO469" s="25">
        <f t="shared" si="2109"/>
        <v>1.030050940465127</v>
      </c>
      <c r="BQ469" s="15">
        <f t="shared" si="2110"/>
        <v>0.13951892344325029</v>
      </c>
      <c r="BR469" s="25">
        <f t="shared" si="2111"/>
        <v>0.97970681548520733</v>
      </c>
      <c r="BT469" s="25">
        <f t="shared" si="2112"/>
        <v>0.14237055188720102</v>
      </c>
      <c r="BU469" s="25">
        <f t="shared" si="2113"/>
        <v>0.99973105128649897</v>
      </c>
      <c r="BV469" s="15">
        <f t="shared" si="1848"/>
        <v>0.14200051199440586</v>
      </c>
      <c r="BW469" s="15">
        <f t="shared" si="1849"/>
        <v>0.14169382990748669</v>
      </c>
      <c r="BX469" s="15">
        <f t="shared" si="1850"/>
        <v>0.14357758970786175</v>
      </c>
      <c r="BY469" s="15">
        <f t="shared" si="1851"/>
        <v>0.14041428739143716</v>
      </c>
      <c r="BZ469" s="15">
        <f t="shared" si="1852"/>
        <v>0.14115230530455661</v>
      </c>
      <c r="CA469" s="15">
        <f t="shared" si="2114"/>
        <v>0.13999066405734645</v>
      </c>
      <c r="CB469" s="15">
        <f t="shared" si="1853"/>
        <v>0.14517775856776463</v>
      </c>
      <c r="CC469" s="15">
        <f t="shared" si="1854"/>
        <v>0.13954673242936677</v>
      </c>
      <c r="CD469" s="15">
        <f t="shared" si="1855"/>
        <v>0.14108379102183741</v>
      </c>
      <c r="CE469" s="15">
        <f t="shared" si="1856"/>
        <v>0.1363037172492052</v>
      </c>
      <c r="CF469" s="15">
        <f t="shared" si="1857"/>
        <v>0.14229537042313001</v>
      </c>
      <c r="CG469" s="15">
        <f t="shared" si="1858"/>
        <v>0.14852595768731841</v>
      </c>
      <c r="CH469" s="15">
        <f t="shared" si="2115"/>
        <v>0.14536435503775225</v>
      </c>
      <c r="CI469" s="15">
        <f t="shared" si="1859"/>
        <v>0.14745098866083928</v>
      </c>
      <c r="CJ469" s="15">
        <f t="shared" si="1860"/>
        <v>0.13578942629299193</v>
      </c>
      <c r="CK469" s="15">
        <f t="shared" si="1861"/>
        <v>0.14428624659638695</v>
      </c>
      <c r="CL469" s="15">
        <f t="shared" si="1862"/>
        <v>0.14468828309499038</v>
      </c>
      <c r="CM469" s="15"/>
      <c r="CN469" s="15"/>
      <c r="CP469" s="15"/>
      <c r="CQ469" s="15"/>
      <c r="CS469" s="15"/>
      <c r="CT469" s="15"/>
      <c r="CV469" s="15"/>
      <c r="CW469" s="15"/>
      <c r="CY469" s="15"/>
      <c r="CZ469" s="15"/>
      <c r="DB469" s="15"/>
      <c r="DC469" s="15"/>
      <c r="DE469" s="15"/>
      <c r="DF469" s="15"/>
    </row>
    <row r="470" spans="1:110" x14ac:dyDescent="0.3">
      <c r="A470" s="3">
        <v>470</v>
      </c>
      <c r="D470" s="39"/>
      <c r="E470" s="3"/>
      <c r="F470" s="7"/>
      <c r="G470" s="17"/>
      <c r="H470" s="3"/>
      <c r="I470" s="17"/>
      <c r="J470" s="17"/>
      <c r="K470" s="7"/>
      <c r="L470" s="17"/>
      <c r="M470" s="25"/>
      <c r="N470" s="7"/>
      <c r="O470" s="17"/>
      <c r="P470" s="25"/>
      <c r="Q470" s="7"/>
      <c r="R470" s="17"/>
      <c r="S470" s="25"/>
      <c r="T470" s="7"/>
      <c r="U470" s="17"/>
      <c r="V470" s="25"/>
      <c r="W470" s="7"/>
      <c r="X470" s="17"/>
      <c r="Y470" s="25"/>
      <c r="Z470" s="7"/>
      <c r="AA470" s="17"/>
      <c r="AB470" s="25"/>
      <c r="AC470" s="7"/>
      <c r="AD470" s="17"/>
      <c r="AE470" s="25"/>
      <c r="AF470" s="7"/>
      <c r="AG470" s="17"/>
      <c r="AH470" s="25"/>
      <c r="AI470" s="7"/>
      <c r="AJ470" s="17"/>
      <c r="AK470" s="25"/>
      <c r="AL470" s="7"/>
      <c r="AM470" s="17"/>
      <c r="AN470" s="25"/>
      <c r="AO470" s="7"/>
      <c r="AP470" s="17"/>
      <c r="AQ470" s="25"/>
      <c r="AR470" s="7"/>
      <c r="AS470" s="17"/>
      <c r="AT470" s="25"/>
      <c r="AU470" s="7"/>
      <c r="AV470" s="17"/>
      <c r="AW470" s="25"/>
      <c r="AX470" s="7"/>
      <c r="AY470" s="17"/>
      <c r="AZ470" s="25"/>
      <c r="BA470" s="7"/>
      <c r="BB470" s="17"/>
      <c r="BC470" s="25"/>
      <c r="BD470" s="7"/>
      <c r="BE470" s="17"/>
      <c r="BF470" s="25"/>
      <c r="BG470" s="7"/>
      <c r="BH470" s="17"/>
      <c r="BI470" s="25"/>
      <c r="BJ470" s="25"/>
      <c r="BK470" s="25"/>
      <c r="BL470" s="25"/>
      <c r="BM470" s="25"/>
      <c r="BN470" s="25"/>
      <c r="BO470" s="25"/>
      <c r="BP470" s="25"/>
      <c r="BQ470" s="25"/>
      <c r="BR470" s="25"/>
      <c r="BS470" s="25"/>
      <c r="BT470" s="25"/>
      <c r="BU470" s="25"/>
      <c r="BV470" s="15"/>
      <c r="BW470" s="15"/>
      <c r="BX470" s="15"/>
      <c r="BY470" s="15"/>
      <c r="BZ470" s="15"/>
      <c r="CA470" s="15"/>
      <c r="CB470" s="15"/>
      <c r="CC470" s="15"/>
      <c r="CD470" s="15"/>
      <c r="CE470" s="15"/>
      <c r="CF470" s="15"/>
      <c r="CG470" s="15"/>
      <c r="CH470" s="15"/>
      <c r="CI470" s="15"/>
      <c r="CJ470" s="15"/>
      <c r="CK470" s="15"/>
      <c r="CL470" s="15"/>
      <c r="CM470" s="15"/>
      <c r="CN470" s="15"/>
      <c r="CP470" s="15"/>
      <c r="CQ470" s="15"/>
      <c r="CS470" s="15"/>
      <c r="CT470" s="15"/>
      <c r="CV470" s="15"/>
      <c r="CW470" s="15"/>
      <c r="CY470" s="15"/>
      <c r="CZ470" s="15"/>
      <c r="DB470" s="15"/>
      <c r="DC470" s="15"/>
      <c r="DE470" s="15"/>
      <c r="DF470" s="15"/>
    </row>
    <row r="471" spans="1:110" x14ac:dyDescent="0.3">
      <c r="A471" s="3">
        <v>471</v>
      </c>
      <c r="D471" s="39"/>
      <c r="E471" s="3"/>
      <c r="F471" s="7"/>
      <c r="G471" s="17"/>
      <c r="H471" s="3"/>
      <c r="I471" s="17"/>
      <c r="J471" s="17"/>
      <c r="K471" s="7"/>
      <c r="L471" s="17"/>
      <c r="M471" s="25"/>
      <c r="N471" s="7"/>
      <c r="O471" s="17"/>
      <c r="P471" s="25"/>
      <c r="Q471" s="7"/>
      <c r="R471" s="17"/>
      <c r="S471" s="25"/>
      <c r="T471" s="7"/>
      <c r="U471" s="17"/>
      <c r="V471" s="25"/>
      <c r="W471" s="7"/>
      <c r="X471" s="17"/>
      <c r="Y471" s="25"/>
      <c r="Z471" s="7"/>
      <c r="AA471" s="17"/>
      <c r="AB471" s="25"/>
      <c r="AC471" s="7"/>
      <c r="AD471" s="17"/>
      <c r="AE471" s="25"/>
      <c r="AF471" s="7"/>
      <c r="AG471" s="17"/>
      <c r="AH471" s="25"/>
      <c r="AI471" s="7"/>
      <c r="AJ471" s="17"/>
      <c r="AK471" s="25"/>
      <c r="AL471" s="7"/>
      <c r="AM471" s="17"/>
      <c r="AN471" s="25"/>
      <c r="AO471" s="7"/>
      <c r="AP471" s="17"/>
      <c r="AQ471" s="25"/>
      <c r="AR471" s="7"/>
      <c r="AS471" s="17"/>
      <c r="AT471" s="25"/>
      <c r="AU471" s="7"/>
      <c r="AV471" s="17"/>
      <c r="AW471" s="25"/>
      <c r="AX471" s="7"/>
      <c r="AY471" s="17"/>
      <c r="AZ471" s="25"/>
      <c r="BA471" s="7"/>
      <c r="BB471" s="17"/>
      <c r="BC471" s="25"/>
      <c r="BD471" s="7"/>
      <c r="BE471" s="17"/>
      <c r="BF471" s="25"/>
      <c r="BG471" s="7"/>
      <c r="BH471" s="17"/>
      <c r="BI471" s="25"/>
      <c r="BJ471" s="25"/>
      <c r="BK471" s="25"/>
      <c r="BL471" s="25"/>
      <c r="BM471" s="25"/>
      <c r="BN471" s="25"/>
      <c r="BO471" s="25"/>
      <c r="BP471" s="25"/>
      <c r="BQ471" s="25"/>
      <c r="BR471" s="25"/>
      <c r="BS471" s="25"/>
      <c r="BT471" s="25"/>
      <c r="BU471" s="25"/>
      <c r="BV471" s="15"/>
      <c r="BW471" s="15"/>
      <c r="BX471" s="15"/>
      <c r="BY471" s="15"/>
      <c r="BZ471" s="15"/>
      <c r="CA471" s="15"/>
      <c r="CB471" s="15"/>
      <c r="CC471" s="15"/>
      <c r="CD471" s="15"/>
      <c r="CE471" s="15"/>
      <c r="CF471" s="15"/>
      <c r="CG471" s="15"/>
      <c r="CH471" s="15"/>
      <c r="CI471" s="15"/>
      <c r="CJ471" s="15"/>
      <c r="CK471" s="15"/>
      <c r="CL471" s="15"/>
      <c r="CM471" s="15"/>
      <c r="CN471" s="15"/>
      <c r="CP471" s="15"/>
      <c r="CQ471" s="15"/>
      <c r="CS471" s="15"/>
      <c r="CT471" s="15"/>
      <c r="CV471" s="15"/>
      <c r="CW471" s="15"/>
      <c r="CY471" s="15"/>
      <c r="CZ471" s="15"/>
      <c r="DB471" s="15"/>
      <c r="DC471" s="15"/>
      <c r="DE471" s="15"/>
      <c r="DF471" s="15"/>
    </row>
    <row r="472" spans="1:110" x14ac:dyDescent="0.3">
      <c r="A472" s="3">
        <v>472</v>
      </c>
      <c r="D472" s="39"/>
      <c r="E472" s="3"/>
      <c r="F472" s="7"/>
      <c r="G472" s="17"/>
      <c r="H472" s="3"/>
      <c r="I472" s="17"/>
      <c r="J472" s="17"/>
      <c r="K472" s="7"/>
      <c r="L472" s="17"/>
      <c r="M472" s="25"/>
      <c r="N472" s="7"/>
      <c r="O472" s="17"/>
      <c r="P472" s="25"/>
      <c r="Q472" s="7"/>
      <c r="R472" s="17"/>
      <c r="S472" s="25"/>
      <c r="T472" s="7"/>
      <c r="U472" s="17"/>
      <c r="V472" s="25"/>
      <c r="W472" s="7"/>
      <c r="X472" s="17"/>
      <c r="Y472" s="25"/>
      <c r="Z472" s="7"/>
      <c r="AA472" s="17"/>
      <c r="AB472" s="25"/>
      <c r="AC472" s="7"/>
      <c r="AD472" s="17"/>
      <c r="AE472" s="25"/>
      <c r="AF472" s="7"/>
      <c r="AG472" s="17"/>
      <c r="AH472" s="25"/>
      <c r="AI472" s="7"/>
      <c r="AJ472" s="17"/>
      <c r="AK472" s="25"/>
      <c r="AL472" s="7"/>
      <c r="AM472" s="17"/>
      <c r="AN472" s="25"/>
      <c r="AO472" s="7"/>
      <c r="AP472" s="17"/>
      <c r="AQ472" s="25"/>
      <c r="AR472" s="7"/>
      <c r="AS472" s="17"/>
      <c r="AT472" s="25"/>
      <c r="AU472" s="7"/>
      <c r="AV472" s="17"/>
      <c r="AW472" s="25"/>
      <c r="AX472" s="7"/>
      <c r="AY472" s="17"/>
      <c r="AZ472" s="25"/>
      <c r="BA472" s="7"/>
      <c r="BB472" s="17"/>
      <c r="BC472" s="25"/>
      <c r="BD472" s="7"/>
      <c r="BE472" s="17"/>
      <c r="BF472" s="25"/>
      <c r="BG472" s="7"/>
      <c r="BH472" s="17"/>
      <c r="BI472" s="25"/>
      <c r="BJ472" s="25"/>
      <c r="BK472" s="25"/>
      <c r="BL472" s="25"/>
      <c r="BM472" s="25"/>
      <c r="BN472" s="25"/>
      <c r="BO472" s="25"/>
      <c r="BP472" s="25"/>
      <c r="BQ472" s="25"/>
      <c r="BR472" s="25"/>
      <c r="BS472" s="25"/>
      <c r="BT472" s="25"/>
      <c r="BU472" s="25"/>
      <c r="BV472" s="15"/>
      <c r="BW472" s="15"/>
      <c r="BX472" s="15"/>
      <c r="BY472" s="15"/>
      <c r="BZ472" s="15"/>
      <c r="CA472" s="15"/>
      <c r="CB472" s="15"/>
      <c r="CC472" s="15"/>
      <c r="CD472" s="15"/>
      <c r="CE472" s="15"/>
      <c r="CF472" s="15"/>
      <c r="CG472" s="15"/>
      <c r="CH472" s="15"/>
      <c r="CI472" s="15"/>
      <c r="CJ472" s="15"/>
      <c r="CK472" s="15"/>
      <c r="CL472" s="15"/>
      <c r="CM472" s="15"/>
      <c r="CN472" s="15"/>
      <c r="CP472" s="15"/>
      <c r="CQ472" s="15"/>
      <c r="CS472" s="15"/>
      <c r="CT472" s="15"/>
      <c r="CV472" s="15"/>
      <c r="CW472" s="15"/>
      <c r="CY472" s="15"/>
      <c r="CZ472" s="15"/>
      <c r="DB472" s="15"/>
      <c r="DC472" s="15"/>
      <c r="DE472" s="15"/>
      <c r="DF472" s="15"/>
    </row>
    <row r="473" spans="1:110" x14ac:dyDescent="0.3">
      <c r="A473" s="3">
        <v>473</v>
      </c>
      <c r="D473" s="39"/>
      <c r="E473" s="3"/>
      <c r="F473" s="7"/>
      <c r="G473" s="17"/>
      <c r="H473" s="3"/>
      <c r="I473" s="17"/>
      <c r="J473" s="17"/>
      <c r="K473" s="7"/>
      <c r="L473" s="17"/>
      <c r="M473" s="25"/>
      <c r="N473" s="7"/>
      <c r="O473" s="17"/>
      <c r="P473" s="25"/>
      <c r="Q473" s="7"/>
      <c r="R473" s="17"/>
      <c r="S473" s="25"/>
      <c r="T473" s="7"/>
      <c r="U473" s="17"/>
      <c r="V473" s="25"/>
      <c r="W473" s="7"/>
      <c r="X473" s="17"/>
      <c r="Y473" s="25"/>
      <c r="Z473" s="7"/>
      <c r="AA473" s="17"/>
      <c r="AB473" s="25"/>
      <c r="AC473" s="7"/>
      <c r="AD473" s="17"/>
      <c r="AE473" s="25"/>
      <c r="AF473" s="7"/>
      <c r="AG473" s="17"/>
      <c r="AH473" s="25"/>
      <c r="AI473" s="7"/>
      <c r="AJ473" s="17"/>
      <c r="AK473" s="25"/>
      <c r="AL473" s="7"/>
      <c r="AM473" s="17"/>
      <c r="AN473" s="25"/>
      <c r="AO473" s="7"/>
      <c r="AP473" s="17"/>
      <c r="AQ473" s="25"/>
      <c r="AR473" s="7"/>
      <c r="AS473" s="17"/>
      <c r="AT473" s="25"/>
      <c r="AU473" s="7"/>
      <c r="AV473" s="17"/>
      <c r="AW473" s="25"/>
      <c r="AX473" s="7"/>
      <c r="AY473" s="17"/>
      <c r="AZ473" s="25"/>
      <c r="BA473" s="7"/>
      <c r="BB473" s="17"/>
      <c r="BC473" s="25"/>
      <c r="BD473" s="7"/>
      <c r="BE473" s="17"/>
      <c r="BF473" s="25"/>
      <c r="BG473" s="7"/>
      <c r="BH473" s="17"/>
      <c r="BI473" s="25"/>
      <c r="BJ473" s="25"/>
      <c r="BK473" s="25"/>
      <c r="BL473" s="25"/>
      <c r="BM473" s="25"/>
      <c r="BN473" s="25"/>
      <c r="BO473" s="25"/>
      <c r="BP473" s="25"/>
      <c r="BQ473" s="25"/>
      <c r="BR473" s="25"/>
      <c r="BS473" s="25"/>
      <c r="BT473" s="25"/>
      <c r="BU473" s="25"/>
      <c r="BV473" s="15"/>
      <c r="BW473" s="15"/>
      <c r="BX473" s="15"/>
      <c r="BY473" s="15"/>
      <c r="BZ473" s="15"/>
      <c r="CA473" s="15"/>
      <c r="CB473" s="15"/>
      <c r="CC473" s="15"/>
      <c r="CD473" s="15"/>
      <c r="CE473" s="15"/>
      <c r="CF473" s="15"/>
      <c r="CG473" s="15"/>
      <c r="CH473" s="15"/>
      <c r="CI473" s="15"/>
      <c r="CJ473" s="15"/>
      <c r="CK473" s="15"/>
      <c r="CL473" s="15"/>
      <c r="CM473" s="15"/>
      <c r="CN473" s="15"/>
      <c r="CP473" s="15"/>
      <c r="CQ473" s="15"/>
      <c r="CS473" s="15"/>
      <c r="CT473" s="15"/>
      <c r="CV473" s="15"/>
      <c r="CW473" s="15"/>
      <c r="CY473" s="15"/>
      <c r="CZ473" s="15"/>
      <c r="DB473" s="15"/>
      <c r="DC473" s="15"/>
      <c r="DE473" s="15"/>
      <c r="DF473" s="15"/>
    </row>
    <row r="474" spans="1:110" x14ac:dyDescent="0.3">
      <c r="A474" s="3">
        <v>474</v>
      </c>
      <c r="D474" s="39"/>
      <c r="E474" s="3"/>
      <c r="F474" s="7"/>
      <c r="G474" s="17"/>
      <c r="H474" s="3"/>
      <c r="I474" s="17"/>
      <c r="J474" s="17"/>
      <c r="K474" s="7"/>
      <c r="L474" s="17"/>
      <c r="M474" s="25"/>
      <c r="N474" s="7"/>
      <c r="O474" s="17"/>
      <c r="P474" s="25"/>
      <c r="Q474" s="7"/>
      <c r="R474" s="17"/>
      <c r="S474" s="25"/>
      <c r="T474" s="7"/>
      <c r="U474" s="17"/>
      <c r="V474" s="25"/>
      <c r="W474" s="7"/>
      <c r="X474" s="17"/>
      <c r="Y474" s="25"/>
      <c r="Z474" s="7"/>
      <c r="AA474" s="17"/>
      <c r="AB474" s="25"/>
      <c r="AC474" s="7"/>
      <c r="AD474" s="17"/>
      <c r="AE474" s="25"/>
      <c r="AF474" s="7"/>
      <c r="AG474" s="17"/>
      <c r="AH474" s="25"/>
      <c r="AI474" s="7"/>
      <c r="AJ474" s="17"/>
      <c r="AK474" s="25"/>
      <c r="AL474" s="7"/>
      <c r="AM474" s="17"/>
      <c r="AN474" s="25"/>
      <c r="AO474" s="7"/>
      <c r="AP474" s="17"/>
      <c r="AQ474" s="25"/>
      <c r="AR474" s="7"/>
      <c r="AS474" s="17"/>
      <c r="AT474" s="25"/>
      <c r="AU474" s="7"/>
      <c r="AV474" s="17"/>
      <c r="AW474" s="25"/>
      <c r="AX474" s="7"/>
      <c r="AY474" s="17"/>
      <c r="AZ474" s="25"/>
      <c r="BA474" s="7"/>
      <c r="BB474" s="17"/>
      <c r="BC474" s="25"/>
      <c r="BD474" s="7"/>
      <c r="BE474" s="17"/>
      <c r="BF474" s="25"/>
      <c r="BG474" s="7"/>
      <c r="BH474" s="17"/>
      <c r="BI474" s="25"/>
      <c r="BJ474" s="25"/>
      <c r="BK474" s="25"/>
      <c r="BL474" s="25"/>
      <c r="BM474" s="25"/>
      <c r="BN474" s="25"/>
      <c r="BO474" s="25"/>
      <c r="BP474" s="25"/>
      <c r="BQ474" s="25"/>
      <c r="BR474" s="25"/>
      <c r="BS474" s="25"/>
      <c r="BT474" s="25"/>
      <c r="BU474" s="25"/>
      <c r="BV474" s="15"/>
      <c r="BW474" s="15"/>
      <c r="BX474" s="15"/>
      <c r="BY474" s="15"/>
      <c r="BZ474" s="15"/>
      <c r="CA474" s="15"/>
      <c r="CB474" s="15"/>
      <c r="CC474" s="15"/>
      <c r="CD474" s="15"/>
      <c r="CE474" s="15"/>
      <c r="CF474" s="15"/>
      <c r="CG474" s="15"/>
      <c r="CH474" s="15"/>
      <c r="CI474" s="15"/>
      <c r="CJ474" s="15"/>
      <c r="CK474" s="15"/>
      <c r="CL474" s="15"/>
      <c r="CM474" s="15"/>
      <c r="CN474" s="15"/>
      <c r="CP474" s="15"/>
      <c r="CQ474" s="15"/>
      <c r="CS474" s="15"/>
      <c r="CT474" s="15"/>
      <c r="CV474" s="15"/>
      <c r="CW474" s="15"/>
      <c r="CY474" s="15"/>
      <c r="CZ474" s="15"/>
      <c r="DB474" s="15"/>
      <c r="DC474" s="15"/>
      <c r="DE474" s="15"/>
      <c r="DF474" s="15"/>
    </row>
    <row r="475" spans="1:110" x14ac:dyDescent="0.3">
      <c r="A475" s="3">
        <v>475</v>
      </c>
      <c r="D475" s="39"/>
      <c r="E475" s="3"/>
      <c r="F475" s="7"/>
      <c r="G475" s="17"/>
      <c r="H475" s="3"/>
      <c r="I475" s="17"/>
      <c r="J475" s="17"/>
      <c r="K475" s="7"/>
      <c r="L475" s="17"/>
      <c r="M475" s="25"/>
      <c r="N475" s="7"/>
      <c r="O475" s="17"/>
      <c r="P475" s="25"/>
      <c r="Q475" s="7"/>
      <c r="R475" s="17"/>
      <c r="S475" s="25"/>
      <c r="T475" s="7"/>
      <c r="U475" s="17"/>
      <c r="V475" s="25"/>
      <c r="W475" s="7"/>
      <c r="X475" s="17"/>
      <c r="Y475" s="25"/>
      <c r="Z475" s="7"/>
      <c r="AA475" s="17"/>
      <c r="AB475" s="25"/>
      <c r="AC475" s="7"/>
      <c r="AD475" s="17"/>
      <c r="AE475" s="25"/>
      <c r="AF475" s="7"/>
      <c r="AG475" s="17"/>
      <c r="AH475" s="25"/>
      <c r="AI475" s="7"/>
      <c r="AJ475" s="17"/>
      <c r="AK475" s="25"/>
      <c r="AL475" s="7"/>
      <c r="AM475" s="17"/>
      <c r="AN475" s="25"/>
      <c r="AO475" s="7"/>
      <c r="AP475" s="17"/>
      <c r="AQ475" s="25"/>
      <c r="AR475" s="7"/>
      <c r="AS475" s="17"/>
      <c r="AT475" s="25"/>
      <c r="AU475" s="7"/>
      <c r="AV475" s="17"/>
      <c r="AW475" s="25"/>
      <c r="AX475" s="7"/>
      <c r="AY475" s="17"/>
      <c r="AZ475" s="25"/>
      <c r="BA475" s="7"/>
      <c r="BB475" s="17"/>
      <c r="BC475" s="25"/>
      <c r="BD475" s="7"/>
      <c r="BE475" s="17"/>
      <c r="BF475" s="25"/>
      <c r="BG475" s="7"/>
      <c r="BH475" s="17"/>
      <c r="BI475" s="25"/>
      <c r="BJ475" s="25"/>
      <c r="BK475" s="25"/>
      <c r="BL475" s="25"/>
      <c r="BM475" s="25"/>
      <c r="BN475" s="25"/>
      <c r="BO475" s="25"/>
      <c r="BP475" s="25"/>
      <c r="BQ475" s="25"/>
      <c r="BR475" s="25"/>
      <c r="BS475" s="25"/>
      <c r="BT475" s="25"/>
      <c r="BU475" s="25"/>
      <c r="BV475" s="15"/>
      <c r="BW475" s="15"/>
      <c r="BX475" s="15"/>
      <c r="BY475" s="15"/>
      <c r="BZ475" s="15"/>
      <c r="CA475" s="15"/>
      <c r="CB475" s="15"/>
      <c r="CC475" s="15"/>
      <c r="CD475" s="15"/>
      <c r="CE475" s="15"/>
      <c r="CF475" s="15"/>
      <c r="CG475" s="15"/>
      <c r="CH475" s="15"/>
      <c r="CI475" s="15"/>
      <c r="CJ475" s="15"/>
      <c r="CK475" s="15"/>
      <c r="CL475" s="15"/>
      <c r="CM475" s="15"/>
      <c r="CN475" s="15"/>
      <c r="CP475" s="15"/>
      <c r="CQ475" s="15"/>
      <c r="CS475" s="15"/>
      <c r="CT475" s="15"/>
      <c r="CV475" s="15"/>
      <c r="CW475" s="15"/>
      <c r="CY475" s="15"/>
      <c r="CZ475" s="15"/>
      <c r="DB475" s="15"/>
      <c r="DC475" s="15"/>
      <c r="DE475" s="15"/>
      <c r="DF475" s="15"/>
    </row>
    <row r="476" spans="1:110" x14ac:dyDescent="0.3">
      <c r="A476" s="3">
        <v>476</v>
      </c>
      <c r="D476" s="39"/>
      <c r="E476" s="3"/>
      <c r="F476" s="7"/>
      <c r="G476" s="17"/>
      <c r="H476" s="3"/>
      <c r="I476" s="17"/>
      <c r="J476" s="17"/>
      <c r="K476" s="7"/>
      <c r="L476" s="17"/>
      <c r="M476" s="25"/>
      <c r="N476" s="7"/>
      <c r="O476" s="17"/>
      <c r="P476" s="25"/>
      <c r="Q476" s="7"/>
      <c r="R476" s="17"/>
      <c r="S476" s="25"/>
      <c r="T476" s="7"/>
      <c r="U476" s="17"/>
      <c r="V476" s="25"/>
      <c r="W476" s="7"/>
      <c r="X476" s="17"/>
      <c r="Y476" s="25"/>
      <c r="Z476" s="7"/>
      <c r="AA476" s="17"/>
      <c r="AB476" s="25"/>
      <c r="AC476" s="7"/>
      <c r="AD476" s="17"/>
      <c r="AE476" s="25"/>
      <c r="AF476" s="7"/>
      <c r="AG476" s="17"/>
      <c r="AH476" s="25"/>
      <c r="AI476" s="7"/>
      <c r="AJ476" s="17"/>
      <c r="AK476" s="25"/>
      <c r="AL476" s="7"/>
      <c r="AM476" s="17"/>
      <c r="AN476" s="25"/>
      <c r="AO476" s="7"/>
      <c r="AP476" s="17"/>
      <c r="AQ476" s="25"/>
      <c r="AR476" s="7"/>
      <c r="AS476" s="17"/>
      <c r="AT476" s="25"/>
      <c r="AU476" s="7"/>
      <c r="AV476" s="17"/>
      <c r="AW476" s="25"/>
      <c r="AX476" s="7"/>
      <c r="AY476" s="17"/>
      <c r="AZ476" s="25"/>
      <c r="BA476" s="7"/>
      <c r="BB476" s="17"/>
      <c r="BC476" s="25"/>
      <c r="BD476" s="7"/>
      <c r="BE476" s="17"/>
      <c r="BF476" s="25"/>
      <c r="BG476" s="7"/>
      <c r="BH476" s="17"/>
      <c r="BI476" s="25"/>
      <c r="BJ476" s="25"/>
      <c r="BK476" s="25"/>
      <c r="BL476" s="25"/>
      <c r="BM476" s="25"/>
      <c r="BN476" s="25"/>
      <c r="BO476" s="25"/>
      <c r="BP476" s="25"/>
      <c r="BQ476" s="25"/>
      <c r="BR476" s="25"/>
      <c r="BS476" s="25"/>
      <c r="BT476" s="25"/>
      <c r="BU476" s="25"/>
      <c r="BV476" s="15"/>
      <c r="BW476" s="15"/>
      <c r="BX476" s="15"/>
      <c r="BY476" s="15"/>
      <c r="BZ476" s="15"/>
      <c r="CA476" s="15"/>
      <c r="CB476" s="15"/>
      <c r="CC476" s="15"/>
      <c r="CD476" s="15"/>
      <c r="CE476" s="15"/>
      <c r="CF476" s="15"/>
      <c r="CG476" s="15"/>
      <c r="CH476" s="15"/>
      <c r="CI476" s="15"/>
      <c r="CJ476" s="15"/>
      <c r="CK476" s="15"/>
      <c r="CL476" s="15"/>
      <c r="CM476" s="15"/>
      <c r="CN476" s="15"/>
      <c r="CP476" s="15"/>
      <c r="CQ476" s="15"/>
      <c r="CS476" s="15"/>
      <c r="CT476" s="15"/>
      <c r="CV476" s="15"/>
      <c r="CW476" s="15"/>
      <c r="CY476" s="15"/>
      <c r="CZ476" s="15"/>
      <c r="DB476" s="15"/>
      <c r="DC476" s="15"/>
      <c r="DE476" s="15"/>
      <c r="DF476" s="15"/>
    </row>
    <row r="477" spans="1:110" x14ac:dyDescent="0.3">
      <c r="A477" s="3">
        <v>477</v>
      </c>
      <c r="D477" s="39"/>
      <c r="E477" s="3"/>
      <c r="F477" s="7"/>
      <c r="G477" s="17"/>
      <c r="H477" s="3"/>
      <c r="I477" s="17"/>
      <c r="J477" s="17"/>
      <c r="K477" s="7"/>
      <c r="L477" s="17"/>
      <c r="M477" s="25"/>
      <c r="N477" s="7"/>
      <c r="O477" s="17"/>
      <c r="P477" s="25"/>
      <c r="Q477" s="7"/>
      <c r="R477" s="17"/>
      <c r="S477" s="25"/>
      <c r="T477" s="7"/>
      <c r="U477" s="17"/>
      <c r="V477" s="25"/>
      <c r="W477" s="7"/>
      <c r="X477" s="17"/>
      <c r="Y477" s="25"/>
      <c r="Z477" s="7"/>
      <c r="AA477" s="17"/>
      <c r="AB477" s="25"/>
      <c r="AC477" s="7"/>
      <c r="AD477" s="17"/>
      <c r="AE477" s="25"/>
      <c r="AF477" s="7"/>
      <c r="AG477" s="17"/>
      <c r="AH477" s="25"/>
      <c r="AI477" s="7"/>
      <c r="AJ477" s="17"/>
      <c r="AK477" s="25"/>
      <c r="AL477" s="7"/>
      <c r="AM477" s="17"/>
      <c r="AN477" s="25"/>
      <c r="AO477" s="7"/>
      <c r="AP477" s="17"/>
      <c r="AQ477" s="25"/>
      <c r="AR477" s="7"/>
      <c r="AS477" s="17"/>
      <c r="AT477" s="25"/>
      <c r="AU477" s="7"/>
      <c r="AV477" s="17"/>
      <c r="AW477" s="25"/>
      <c r="AX477" s="7"/>
      <c r="AY477" s="17"/>
      <c r="AZ477" s="25"/>
      <c r="BA477" s="7"/>
      <c r="BB477" s="17"/>
      <c r="BC477" s="25"/>
      <c r="BD477" s="7"/>
      <c r="BE477" s="17"/>
      <c r="BF477" s="25"/>
      <c r="BG477" s="7"/>
      <c r="BH477" s="17"/>
      <c r="BI477" s="25"/>
      <c r="BJ477" s="25"/>
      <c r="BK477" s="25"/>
      <c r="BL477" s="25"/>
      <c r="BM477" s="25"/>
      <c r="BN477" s="25"/>
      <c r="BO477" s="25"/>
      <c r="BP477" s="25"/>
      <c r="BQ477" s="25"/>
      <c r="BR477" s="25"/>
      <c r="BS477" s="25"/>
      <c r="BT477" s="25"/>
      <c r="BU477" s="25"/>
      <c r="BV477" s="15"/>
      <c r="BW477" s="15"/>
      <c r="BX477" s="15"/>
      <c r="BY477" s="15"/>
      <c r="BZ477" s="15"/>
      <c r="CA477" s="15"/>
      <c r="CB477" s="15"/>
      <c r="CC477" s="15"/>
      <c r="CD477" s="15"/>
      <c r="CE477" s="15"/>
      <c r="CF477" s="15"/>
      <c r="CG477" s="15"/>
      <c r="CH477" s="15"/>
      <c r="CI477" s="15"/>
      <c r="CJ477" s="15"/>
      <c r="CK477" s="15"/>
      <c r="CL477" s="15"/>
      <c r="CM477" s="15"/>
      <c r="CN477" s="15"/>
      <c r="CP477" s="15"/>
      <c r="CQ477" s="15"/>
      <c r="CS477" s="15"/>
      <c r="CT477" s="15"/>
      <c r="CV477" s="15"/>
      <c r="CW477" s="15"/>
      <c r="CY477" s="15"/>
      <c r="CZ477" s="15"/>
      <c r="DB477" s="15"/>
      <c r="DC477" s="15"/>
      <c r="DE477" s="15"/>
      <c r="DF477" s="15"/>
    </row>
    <row r="478" spans="1:110" x14ac:dyDescent="0.3">
      <c r="A478" s="3">
        <v>478</v>
      </c>
      <c r="D478" s="39"/>
      <c r="E478" s="3"/>
      <c r="F478" s="7"/>
      <c r="G478" s="17"/>
      <c r="H478" s="3"/>
      <c r="I478" s="17"/>
      <c r="J478" s="17"/>
      <c r="K478" s="7"/>
      <c r="L478" s="17"/>
      <c r="M478" s="25"/>
      <c r="N478" s="7"/>
      <c r="O478" s="17"/>
      <c r="P478" s="25"/>
      <c r="Q478" s="7"/>
      <c r="R478" s="17"/>
      <c r="S478" s="25"/>
      <c r="T478" s="7"/>
      <c r="U478" s="17"/>
      <c r="V478" s="25"/>
      <c r="W478" s="7"/>
      <c r="X478" s="17"/>
      <c r="Y478" s="25"/>
      <c r="Z478" s="7"/>
      <c r="AA478" s="17"/>
      <c r="AB478" s="25"/>
      <c r="AC478" s="7"/>
      <c r="AD478" s="17"/>
      <c r="AE478" s="25"/>
      <c r="AF478" s="7"/>
      <c r="AG478" s="17"/>
      <c r="AH478" s="25"/>
      <c r="AI478" s="7"/>
      <c r="AJ478" s="17"/>
      <c r="AK478" s="25"/>
      <c r="AL478" s="7"/>
      <c r="AM478" s="17"/>
      <c r="AN478" s="25"/>
      <c r="AO478" s="7"/>
      <c r="AP478" s="17"/>
      <c r="AQ478" s="25"/>
      <c r="AR478" s="7"/>
      <c r="AS478" s="17"/>
      <c r="AT478" s="25"/>
      <c r="AU478" s="7"/>
      <c r="AV478" s="17"/>
      <c r="AW478" s="25"/>
      <c r="AX478" s="7"/>
      <c r="AY478" s="17"/>
      <c r="AZ478" s="25"/>
      <c r="BA478" s="7"/>
      <c r="BB478" s="17"/>
      <c r="BC478" s="25"/>
      <c r="BD478" s="7"/>
      <c r="BE478" s="17"/>
      <c r="BF478" s="25"/>
      <c r="BG478" s="7"/>
      <c r="BH478" s="17"/>
      <c r="BI478" s="25"/>
      <c r="BJ478" s="25"/>
      <c r="BK478" s="25"/>
      <c r="BL478" s="25"/>
      <c r="BM478" s="25"/>
      <c r="BN478" s="25"/>
      <c r="BO478" s="25"/>
      <c r="BP478" s="25"/>
      <c r="BQ478" s="25"/>
      <c r="BR478" s="25"/>
      <c r="BS478" s="25"/>
      <c r="BT478" s="25"/>
      <c r="BU478" s="25"/>
      <c r="BV478" s="15"/>
      <c r="BW478" s="15"/>
      <c r="BX478" s="15"/>
      <c r="BY478" s="15"/>
      <c r="BZ478" s="15"/>
      <c r="CA478" s="15"/>
      <c r="CB478" s="15"/>
      <c r="CC478" s="15"/>
      <c r="CD478" s="15"/>
      <c r="CE478" s="15"/>
      <c r="CF478" s="15"/>
      <c r="CG478" s="15"/>
      <c r="CH478" s="15"/>
      <c r="CI478" s="15"/>
      <c r="CJ478" s="15"/>
      <c r="CK478" s="15"/>
      <c r="CL478" s="15"/>
      <c r="CM478" s="15"/>
      <c r="CN478" s="15"/>
      <c r="CP478" s="15"/>
      <c r="CQ478" s="15"/>
      <c r="CS478" s="15"/>
      <c r="CT478" s="15"/>
      <c r="CV478" s="15"/>
      <c r="CW478" s="15"/>
      <c r="CY478" s="15"/>
      <c r="CZ478" s="15"/>
      <c r="DB478" s="15"/>
      <c r="DC478" s="15"/>
      <c r="DE478" s="15"/>
      <c r="DF478" s="15"/>
    </row>
    <row r="479" spans="1:110" x14ac:dyDescent="0.3">
      <c r="A479" s="3">
        <v>479</v>
      </c>
      <c r="D479" s="39"/>
      <c r="E479" s="3"/>
      <c r="F479" s="7"/>
      <c r="G479" s="17"/>
      <c r="H479" s="3"/>
      <c r="I479" s="17"/>
      <c r="J479" s="17"/>
      <c r="K479" s="7"/>
      <c r="L479" s="17"/>
      <c r="M479" s="25"/>
      <c r="N479" s="7"/>
      <c r="O479" s="17"/>
      <c r="P479" s="25"/>
      <c r="Q479" s="7"/>
      <c r="R479" s="17"/>
      <c r="S479" s="25"/>
      <c r="T479" s="7"/>
      <c r="U479" s="17"/>
      <c r="V479" s="25"/>
      <c r="W479" s="7"/>
      <c r="X479" s="17"/>
      <c r="Y479" s="25"/>
      <c r="Z479" s="7"/>
      <c r="AA479" s="17"/>
      <c r="AB479" s="25"/>
      <c r="AC479" s="7"/>
      <c r="AD479" s="17"/>
      <c r="AE479" s="25"/>
      <c r="AF479" s="7"/>
      <c r="AG479" s="17"/>
      <c r="AH479" s="25"/>
      <c r="AI479" s="7"/>
      <c r="AJ479" s="17"/>
      <c r="AK479" s="25"/>
      <c r="AL479" s="7"/>
      <c r="AM479" s="17"/>
      <c r="AN479" s="25"/>
      <c r="AO479" s="7"/>
      <c r="AP479" s="17"/>
      <c r="AQ479" s="25"/>
      <c r="AR479" s="7"/>
      <c r="AS479" s="17"/>
      <c r="AT479" s="25"/>
      <c r="AU479" s="7"/>
      <c r="AV479" s="17"/>
      <c r="AW479" s="25"/>
      <c r="AX479" s="7"/>
      <c r="AY479" s="17"/>
      <c r="AZ479" s="25"/>
      <c r="BA479" s="7"/>
      <c r="BB479" s="17"/>
      <c r="BC479" s="25"/>
      <c r="BD479" s="7"/>
      <c r="BE479" s="17"/>
      <c r="BF479" s="25"/>
      <c r="BG479" s="7"/>
      <c r="BH479" s="17"/>
      <c r="BI479" s="25"/>
      <c r="BJ479" s="25"/>
      <c r="BK479" s="25"/>
      <c r="BL479" s="25"/>
      <c r="BM479" s="25"/>
      <c r="BN479" s="25"/>
      <c r="BO479" s="25"/>
      <c r="BP479" s="25"/>
      <c r="BQ479" s="25"/>
      <c r="BR479" s="25"/>
      <c r="BS479" s="25"/>
      <c r="BT479" s="25"/>
      <c r="BU479" s="25"/>
      <c r="BV479" s="15"/>
      <c r="BW479" s="15"/>
      <c r="BX479" s="15"/>
      <c r="BY479" s="15"/>
      <c r="BZ479" s="15"/>
      <c r="CA479" s="15"/>
      <c r="CB479" s="15"/>
      <c r="CC479" s="15"/>
      <c r="CD479" s="15"/>
      <c r="CE479" s="15"/>
      <c r="CF479" s="15"/>
      <c r="CG479" s="15"/>
      <c r="CH479" s="15"/>
      <c r="CI479" s="15"/>
      <c r="CJ479" s="15"/>
      <c r="CK479" s="15"/>
      <c r="CL479" s="15"/>
      <c r="CM479" s="15"/>
      <c r="CN479" s="15"/>
      <c r="CP479" s="15"/>
      <c r="CQ479" s="15"/>
      <c r="CS479" s="15"/>
      <c r="CT479" s="15"/>
      <c r="CV479" s="15"/>
      <c r="CW479" s="15"/>
      <c r="CY479" s="15"/>
      <c r="CZ479" s="15"/>
      <c r="DB479" s="15"/>
      <c r="DC479" s="15"/>
      <c r="DE479" s="15"/>
      <c r="DF479" s="15"/>
    </row>
    <row r="480" spans="1:110" x14ac:dyDescent="0.3">
      <c r="A480" s="3">
        <v>480</v>
      </c>
      <c r="B480" s="3" t="s">
        <v>179</v>
      </c>
      <c r="D480" s="3"/>
      <c r="E480" s="3"/>
      <c r="F480" s="29"/>
      <c r="G480" s="3"/>
      <c r="H480" s="3"/>
      <c r="I480" s="3"/>
      <c r="J480" s="3"/>
      <c r="K480" s="29"/>
      <c r="L480" s="3"/>
      <c r="M480" s="29"/>
      <c r="N480" s="29"/>
      <c r="O480" s="3"/>
      <c r="P480" s="29"/>
      <c r="Q480" s="29"/>
      <c r="R480" s="3"/>
      <c r="S480" s="29"/>
      <c r="T480" s="29"/>
      <c r="U480" s="3"/>
      <c r="V480" s="29"/>
      <c r="W480" s="29"/>
      <c r="X480" s="3"/>
      <c r="Y480" s="29"/>
      <c r="Z480" s="29"/>
      <c r="AA480" s="3"/>
      <c r="AB480" s="29"/>
      <c r="AC480" s="29"/>
      <c r="AD480" s="3"/>
      <c r="AE480" s="29"/>
      <c r="AF480" s="29"/>
      <c r="AG480" s="3"/>
      <c r="AH480" s="29"/>
      <c r="AI480" s="29"/>
      <c r="AJ480" s="3"/>
      <c r="AK480" s="29"/>
      <c r="AL480" s="29"/>
      <c r="AM480" s="3"/>
      <c r="AN480" s="29"/>
      <c r="AO480" s="29"/>
      <c r="AP480" s="3"/>
      <c r="AQ480" s="29"/>
      <c r="AR480" s="29"/>
      <c r="AS480" s="3"/>
      <c r="AT480" s="29"/>
      <c r="AU480" s="29"/>
      <c r="AV480" s="3"/>
      <c r="AW480" s="29"/>
      <c r="AX480" s="29"/>
      <c r="AY480" s="3"/>
      <c r="AZ480" s="29"/>
      <c r="BA480" s="29"/>
      <c r="BB480" s="3"/>
      <c r="BC480" s="29"/>
      <c r="BD480" s="29"/>
      <c r="BE480" s="3"/>
      <c r="BF480" s="29"/>
      <c r="BG480" s="29"/>
      <c r="BH480" s="3"/>
      <c r="BI480" s="29"/>
      <c r="BJ480" s="29"/>
      <c r="BK480" s="29"/>
      <c r="BL480" s="29"/>
      <c r="BM480" s="29"/>
      <c r="BN480" s="29"/>
      <c r="BO480" s="29"/>
      <c r="BP480" s="29"/>
      <c r="BQ480" s="29"/>
      <c r="BR480" s="29"/>
      <c r="BS480" s="29"/>
      <c r="BT480" s="29"/>
      <c r="BU480" s="29"/>
      <c r="BV480" s="15"/>
      <c r="BW480" s="15"/>
      <c r="BX480" s="15"/>
      <c r="BY480" s="15"/>
      <c r="BZ480" s="15"/>
      <c r="CA480" s="15"/>
      <c r="CB480" s="15"/>
      <c r="CC480" s="15"/>
      <c r="CD480" s="15"/>
      <c r="CE480" s="15"/>
      <c r="CF480" s="15"/>
      <c r="CG480" s="15"/>
      <c r="CH480" s="15"/>
      <c r="CI480" s="15"/>
      <c r="CJ480" s="15"/>
      <c r="CK480" s="15"/>
      <c r="CL480" s="15"/>
      <c r="CM480" s="15"/>
      <c r="CN480" s="15"/>
      <c r="CP480" s="15"/>
      <c r="CQ480" s="15"/>
      <c r="CS480" s="15"/>
      <c r="CT480" s="15"/>
      <c r="CV480" s="15"/>
      <c r="CW480" s="15"/>
      <c r="CY480" s="15"/>
      <c r="CZ480" s="15"/>
      <c r="DB480" s="15"/>
      <c r="DC480" s="15"/>
      <c r="DE480" s="15"/>
      <c r="DF480" s="15"/>
    </row>
    <row r="481" spans="1:110" x14ac:dyDescent="0.3">
      <c r="A481" s="3">
        <v>481</v>
      </c>
      <c r="B481" s="3" t="s">
        <v>407</v>
      </c>
      <c r="C481" s="3" t="s">
        <v>217</v>
      </c>
      <c r="D481" s="39">
        <v>41852</v>
      </c>
      <c r="E481" s="3"/>
      <c r="F481" s="7"/>
      <c r="G481" s="17">
        <v>0.21080208088023583</v>
      </c>
      <c r="H481" s="3"/>
      <c r="I481" s="17">
        <f t="shared" ref="I481:I486" si="2116">LARGE(BV481:CL481,1)</f>
        <v>0.22781532186021353</v>
      </c>
      <c r="J481" s="17">
        <f t="shared" ref="J481:J486" si="2117">SMALL(BV481:CL481,1)</f>
        <v>0.18699379961162585</v>
      </c>
      <c r="K481" s="7"/>
      <c r="L481" s="17">
        <v>0.2177973973630386</v>
      </c>
      <c r="M481" s="25">
        <f t="shared" si="2036"/>
        <v>1.0331842857223836</v>
      </c>
      <c r="N481" s="7"/>
      <c r="O481" s="17">
        <v>0.22105260626113929</v>
      </c>
      <c r="P481" s="25">
        <f t="shared" si="2037"/>
        <v>1.0486263007371694</v>
      </c>
      <c r="Q481" s="7"/>
      <c r="R481" s="17">
        <v>0.21969047952006623</v>
      </c>
      <c r="S481" s="25">
        <f t="shared" si="2038"/>
        <v>1.0421646627145025</v>
      </c>
      <c r="T481" s="7"/>
      <c r="U481" s="17">
        <v>0.22699013201065418</v>
      </c>
      <c r="V481" s="25">
        <f t="shared" si="2039"/>
        <v>1.0767926533875884</v>
      </c>
      <c r="W481" s="7"/>
      <c r="X481" s="17">
        <v>0.22225558837922552</v>
      </c>
      <c r="Y481" s="25">
        <f t="shared" si="2040"/>
        <v>1.0543329906951764</v>
      </c>
      <c r="Z481" s="7"/>
      <c r="AA481" s="17">
        <v>0.21904761611080409</v>
      </c>
      <c r="AB481" s="25">
        <f t="shared" si="2041"/>
        <v>1.0391150561519022</v>
      </c>
      <c r="AC481" s="7"/>
      <c r="AD481" s="17">
        <v>0.20841405746024072</v>
      </c>
      <c r="AE481" s="25">
        <f t="shared" si="2042"/>
        <v>0.98867172747999654</v>
      </c>
      <c r="AF481" s="7"/>
      <c r="AG481" s="17">
        <v>0.21938087489037006</v>
      </c>
      <c r="AH481" s="25">
        <f t="shared" si="2043"/>
        <v>1.0406959645479408</v>
      </c>
      <c r="AI481" s="7"/>
      <c r="AJ481" s="17">
        <v>0.1929450177133496</v>
      </c>
      <c r="AK481" s="25">
        <f t="shared" si="2044"/>
        <v>0.91528991036368623</v>
      </c>
      <c r="AL481" s="7"/>
      <c r="AM481" s="17">
        <v>0.2006654523563535</v>
      </c>
      <c r="AN481" s="25">
        <f t="shared" si="2045"/>
        <v>0.95191400160019624</v>
      </c>
      <c r="AO481" s="7"/>
      <c r="AP481" s="17">
        <v>0.19425396790460298</v>
      </c>
      <c r="AQ481" s="25">
        <f t="shared" si="2046"/>
        <v>0.9214992902037128</v>
      </c>
      <c r="AR481" s="7"/>
      <c r="AS481" s="17">
        <v>0.18699379961162585</v>
      </c>
      <c r="AT481" s="25">
        <f t="shared" si="2047"/>
        <v>0.88705860412195692</v>
      </c>
      <c r="AU481" s="7"/>
      <c r="AV481" s="17">
        <v>0.19957760742262182</v>
      </c>
      <c r="AW481" s="25">
        <f t="shared" si="2048"/>
        <v>0.94675349782722951</v>
      </c>
      <c r="AX481" s="7"/>
      <c r="AY481" s="17">
        <v>0.219990628235115</v>
      </c>
      <c r="AZ481" s="25">
        <f t="shared" si="2049"/>
        <v>1.0435885040437505</v>
      </c>
      <c r="BA481" s="7"/>
      <c r="BB481" s="17">
        <v>0.19828701405167715</v>
      </c>
      <c r="BC481" s="25">
        <f t="shared" si="2050"/>
        <v>0.94063119881786683</v>
      </c>
      <c r="BD481" s="7"/>
      <c r="BE481" s="17">
        <v>0.22649157369425901</v>
      </c>
      <c r="BF481" s="25">
        <f t="shared" si="2051"/>
        <v>1.0744275993316068</v>
      </c>
      <c r="BG481" s="7"/>
      <c r="BH481" s="17">
        <v>0.22781532186021353</v>
      </c>
      <c r="BI481" s="25">
        <f t="shared" si="2052"/>
        <v>1.0807071775996535</v>
      </c>
      <c r="BJ481" s="25"/>
      <c r="BK481" s="17">
        <f t="shared" ref="BK481:BK486" si="2118">((L481*K$328)+(U481*T$328)+(X481*W$328)+(AA481*Z$328)+(R481*Q$328))/BJ$328</f>
        <v>0.22170946571926392</v>
      </c>
      <c r="BL481" s="25">
        <f t="shared" ref="BL481:BL486" si="2119">BK481/$G481</f>
        <v>1.0517423015630711</v>
      </c>
      <c r="BN481" s="15">
        <f t="shared" ref="BN481:BN486" si="2120">((BH481*BG$328)+(AV481*AU$328)+(AS481*AR$328)+(AY481*AX$328))/BM$328</f>
        <v>0.20604844287590163</v>
      </c>
      <c r="BO481" s="25">
        <f t="shared" ref="BO481:BO486" si="2121">BN481/$G481</f>
        <v>0.97744975768510123</v>
      </c>
      <c r="BQ481" s="15">
        <f t="shared" ref="BQ481:BQ486" si="2122">((BB481*BA$328)+(AP481*AO$328)+(AM481*AL$328)+(BE481*BD$328))/BP$328</f>
        <v>0.20504943590713426</v>
      </c>
      <c r="BR481" s="25">
        <f t="shared" ref="BR481:BR486" si="2123">BQ481/$G481</f>
        <v>0.9727106822234366</v>
      </c>
      <c r="BT481" s="25">
        <f t="shared" ref="BT481:BT486" si="2124">((AJ481*AI$328)+(AG481*AF$328)+(AD481*AC$328)+(O481*N$328))/BS$328</f>
        <v>0.20907554831838382</v>
      </c>
      <c r="BU481" s="25">
        <f t="shared" ref="BU481:BU486" si="2125">BT481/$G481</f>
        <v>0.99180969867734414</v>
      </c>
      <c r="BV481" s="15">
        <f t="shared" si="1848"/>
        <v>0.2177973973630386</v>
      </c>
      <c r="BW481" s="15">
        <f t="shared" si="1849"/>
        <v>0.22105260626113929</v>
      </c>
      <c r="BX481" s="15">
        <f t="shared" si="1850"/>
        <v>0.21969047952006623</v>
      </c>
      <c r="BY481" s="15">
        <f t="shared" si="1851"/>
        <v>0.22699013201065418</v>
      </c>
      <c r="BZ481" s="15">
        <f t="shared" si="1852"/>
        <v>0.22225558837922552</v>
      </c>
      <c r="CA481" s="15">
        <f t="shared" ref="CA481:CA486" si="2126">AA481</f>
        <v>0.21904761611080409</v>
      </c>
      <c r="CB481" s="15">
        <f t="shared" si="1853"/>
        <v>0.20841405746024072</v>
      </c>
      <c r="CC481" s="15">
        <f t="shared" si="1854"/>
        <v>0.21938087489037006</v>
      </c>
      <c r="CD481" s="15">
        <f t="shared" si="1855"/>
        <v>0.1929450177133496</v>
      </c>
      <c r="CE481" s="15">
        <f t="shared" si="1856"/>
        <v>0.2006654523563535</v>
      </c>
      <c r="CF481" s="15">
        <f t="shared" si="1857"/>
        <v>0.19425396790460298</v>
      </c>
      <c r="CG481" s="15">
        <f t="shared" si="1858"/>
        <v>0.18699379961162585</v>
      </c>
      <c r="CH481" s="15">
        <f t="shared" ref="CH481:CH486" si="2127">AV481</f>
        <v>0.19957760742262182</v>
      </c>
      <c r="CI481" s="15">
        <f t="shared" si="1859"/>
        <v>0.219990628235115</v>
      </c>
      <c r="CJ481" s="15">
        <f t="shared" si="1860"/>
        <v>0.19828701405167715</v>
      </c>
      <c r="CK481" s="15">
        <f t="shared" si="1861"/>
        <v>0.22649157369425901</v>
      </c>
      <c r="CL481" s="15">
        <f t="shared" si="1862"/>
        <v>0.22781532186021353</v>
      </c>
      <c r="CM481" s="15"/>
      <c r="CN481" s="15"/>
      <c r="CP481" s="15"/>
      <c r="CQ481" s="15"/>
      <c r="CS481" s="15"/>
      <c r="CT481" s="15"/>
      <c r="CV481" s="15"/>
      <c r="CW481" s="15"/>
      <c r="CY481" s="15"/>
      <c r="CZ481" s="15"/>
      <c r="DB481" s="15"/>
      <c r="DC481" s="15"/>
      <c r="DE481" s="15"/>
      <c r="DF481" s="15"/>
    </row>
    <row r="482" spans="1:110" x14ac:dyDescent="0.3">
      <c r="A482" s="3">
        <v>482</v>
      </c>
      <c r="B482" s="3" t="s">
        <v>408</v>
      </c>
      <c r="C482" s="3" t="s">
        <v>217</v>
      </c>
      <c r="D482" s="39">
        <v>41852</v>
      </c>
      <c r="E482" s="3"/>
      <c r="F482" s="7"/>
      <c r="G482" s="17">
        <v>0.31285486924014871</v>
      </c>
      <c r="H482" s="3"/>
      <c r="I482" s="17">
        <f t="shared" si="2116"/>
        <v>0.32078062976894123</v>
      </c>
      <c r="J482" s="17">
        <f t="shared" si="2117"/>
        <v>0.30532287501172467</v>
      </c>
      <c r="K482" s="7"/>
      <c r="L482" s="17">
        <v>0.30784614554310979</v>
      </c>
      <c r="M482" s="25">
        <f t="shared" si="2036"/>
        <v>0.98399026452999139</v>
      </c>
      <c r="N482" s="7"/>
      <c r="O482" s="17">
        <v>0.30636077000777218</v>
      </c>
      <c r="P482" s="25">
        <f t="shared" si="2037"/>
        <v>0.97924245434265034</v>
      </c>
      <c r="Q482" s="7"/>
      <c r="R482" s="17">
        <v>0.30809297232575567</v>
      </c>
      <c r="S482" s="25">
        <f t="shared" si="2038"/>
        <v>0.98477921431762083</v>
      </c>
      <c r="T482" s="7"/>
      <c r="U482" s="17">
        <v>0.31459883193227473</v>
      </c>
      <c r="V482" s="25">
        <f t="shared" si="2039"/>
        <v>1.005574350485136</v>
      </c>
      <c r="W482" s="7"/>
      <c r="X482" s="17">
        <v>0.31189516810381046</v>
      </c>
      <c r="Y482" s="25">
        <f t="shared" si="2040"/>
        <v>0.99693243982850854</v>
      </c>
      <c r="Z482" s="7"/>
      <c r="AA482" s="17">
        <v>0.31190070786624463</v>
      </c>
      <c r="AB482" s="25">
        <f t="shared" si="2041"/>
        <v>0.99695014696040529</v>
      </c>
      <c r="AC482" s="7"/>
      <c r="AD482" s="17">
        <v>0.31412155522674401</v>
      </c>
      <c r="AE482" s="25">
        <f t="shared" si="2042"/>
        <v>1.0040487974173833</v>
      </c>
      <c r="AF482" s="7"/>
      <c r="AG482" s="17">
        <v>0.30950373917425805</v>
      </c>
      <c r="AH482" s="25">
        <f t="shared" si="2043"/>
        <v>0.989288547517161</v>
      </c>
      <c r="AI482" s="7"/>
      <c r="AJ482" s="17">
        <v>0.31740276378985799</v>
      </c>
      <c r="AK482" s="25">
        <f t="shared" si="2044"/>
        <v>1.0145367548881532</v>
      </c>
      <c r="AL482" s="7"/>
      <c r="AM482" s="17">
        <v>0.31703017970147551</v>
      </c>
      <c r="AN482" s="25">
        <f t="shared" si="2045"/>
        <v>1.0133458381883831</v>
      </c>
      <c r="AO482" s="7"/>
      <c r="AP482" s="17">
        <v>0.3202589627660945</v>
      </c>
      <c r="AQ482" s="25">
        <f t="shared" si="2046"/>
        <v>1.0236662243548538</v>
      </c>
      <c r="AR482" s="7"/>
      <c r="AS482" s="17">
        <v>0.31511712615561943</v>
      </c>
      <c r="AT482" s="25">
        <f t="shared" si="2047"/>
        <v>1.0072310107270033</v>
      </c>
      <c r="AU482" s="7"/>
      <c r="AV482" s="17">
        <v>0.32078062976894123</v>
      </c>
      <c r="AW482" s="25">
        <f t="shared" si="2048"/>
        <v>1.0253336652488176</v>
      </c>
      <c r="AX482" s="7"/>
      <c r="AY482" s="17">
        <v>0.30672476090646844</v>
      </c>
      <c r="AZ482" s="25">
        <f t="shared" si="2049"/>
        <v>0.98040590402646166</v>
      </c>
      <c r="BA482" s="7"/>
      <c r="BB482" s="17">
        <v>0.31765221855593867</v>
      </c>
      <c r="BC482" s="25">
        <f t="shared" si="2050"/>
        <v>1.0153341046838797</v>
      </c>
      <c r="BD482" s="7"/>
      <c r="BE482" s="17">
        <v>0.30532287501172467</v>
      </c>
      <c r="BF482" s="25">
        <f t="shared" si="2051"/>
        <v>0.97592495764340348</v>
      </c>
      <c r="BG482" s="7"/>
      <c r="BH482" s="17">
        <v>0.30557340824593138</v>
      </c>
      <c r="BI482" s="25">
        <f t="shared" si="2052"/>
        <v>0.97672575462257527</v>
      </c>
      <c r="BJ482" s="25"/>
      <c r="BK482" s="17">
        <f t="shared" si="2118"/>
        <v>0.31122699191487235</v>
      </c>
      <c r="BL482" s="25">
        <f t="shared" si="2119"/>
        <v>0.99479670132918152</v>
      </c>
      <c r="BN482" s="15">
        <f t="shared" si="2120"/>
        <v>0.31269001801766255</v>
      </c>
      <c r="BO482" s="25">
        <f t="shared" si="2121"/>
        <v>0.99947307445498113</v>
      </c>
      <c r="BQ482" s="15">
        <f t="shared" si="2122"/>
        <v>0.31499434845285879</v>
      </c>
      <c r="BR482" s="25">
        <f t="shared" si="2123"/>
        <v>1.0068385677292042</v>
      </c>
      <c r="BT482" s="25">
        <f t="shared" si="2124"/>
        <v>0.31260344129387324</v>
      </c>
      <c r="BU482" s="25">
        <f t="shared" si="2125"/>
        <v>0.99919634318977957</v>
      </c>
      <c r="BV482" s="15">
        <f t="shared" si="1848"/>
        <v>0.30784614554310979</v>
      </c>
      <c r="BW482" s="15">
        <f t="shared" si="1849"/>
        <v>0.30636077000777218</v>
      </c>
      <c r="BX482" s="15">
        <f t="shared" si="1850"/>
        <v>0.30809297232575567</v>
      </c>
      <c r="BY482" s="15">
        <f t="shared" si="1851"/>
        <v>0.31459883193227473</v>
      </c>
      <c r="BZ482" s="15">
        <f t="shared" si="1852"/>
        <v>0.31189516810381046</v>
      </c>
      <c r="CA482" s="15">
        <f t="shared" si="2126"/>
        <v>0.31190070786624463</v>
      </c>
      <c r="CB482" s="15">
        <f t="shared" si="1853"/>
        <v>0.31412155522674401</v>
      </c>
      <c r="CC482" s="15">
        <f t="shared" si="1854"/>
        <v>0.30950373917425805</v>
      </c>
      <c r="CD482" s="15">
        <f t="shared" si="1855"/>
        <v>0.31740276378985799</v>
      </c>
      <c r="CE482" s="15">
        <f t="shared" si="1856"/>
        <v>0.31703017970147551</v>
      </c>
      <c r="CF482" s="15">
        <f t="shared" si="1857"/>
        <v>0.3202589627660945</v>
      </c>
      <c r="CG482" s="15">
        <f t="shared" si="1858"/>
        <v>0.31511712615561943</v>
      </c>
      <c r="CH482" s="15">
        <f t="shared" si="2127"/>
        <v>0.32078062976894123</v>
      </c>
      <c r="CI482" s="15">
        <f t="shared" si="1859"/>
        <v>0.30672476090646844</v>
      </c>
      <c r="CJ482" s="15">
        <f t="shared" si="1860"/>
        <v>0.31765221855593867</v>
      </c>
      <c r="CK482" s="15">
        <f t="shared" si="1861"/>
        <v>0.30532287501172467</v>
      </c>
      <c r="CL482" s="15">
        <f t="shared" si="1862"/>
        <v>0.30557340824593138</v>
      </c>
      <c r="CM482" s="15"/>
      <c r="CN482" s="15"/>
      <c r="CP482" s="15"/>
      <c r="CQ482" s="15"/>
      <c r="CS482" s="15"/>
      <c r="CT482" s="15"/>
      <c r="CV482" s="15"/>
      <c r="CW482" s="15"/>
      <c r="CY482" s="15"/>
      <c r="CZ482" s="15"/>
      <c r="DB482" s="15"/>
      <c r="DC482" s="15"/>
      <c r="DE482" s="15"/>
      <c r="DF482" s="15"/>
    </row>
    <row r="483" spans="1:110" x14ac:dyDescent="0.3">
      <c r="A483" s="3">
        <v>483</v>
      </c>
      <c r="B483" s="3" t="s">
        <v>409</v>
      </c>
      <c r="C483" s="3" t="s">
        <v>217</v>
      </c>
      <c r="D483" s="39">
        <v>41852</v>
      </c>
      <c r="E483" s="3"/>
      <c r="F483" s="7"/>
      <c r="G483" s="17">
        <v>0.23885380505148707</v>
      </c>
      <c r="H483" s="3"/>
      <c r="I483" s="17">
        <f t="shared" si="2116"/>
        <v>0.28377498960251279</v>
      </c>
      <c r="J483" s="17">
        <f t="shared" si="2117"/>
        <v>0.20713574313014507</v>
      </c>
      <c r="K483" s="7"/>
      <c r="L483" s="17">
        <v>0.22626954372423488</v>
      </c>
      <c r="M483" s="25">
        <f t="shared" si="2036"/>
        <v>0.947313959162009</v>
      </c>
      <c r="N483" s="7"/>
      <c r="O483" s="17">
        <v>0.22051666794858174</v>
      </c>
      <c r="P483" s="25">
        <f t="shared" si="2037"/>
        <v>0.92322861635403886</v>
      </c>
      <c r="Q483" s="7"/>
      <c r="R483" s="17">
        <v>0.22413905162299896</v>
      </c>
      <c r="S483" s="25">
        <f t="shared" si="2038"/>
        <v>0.9383943101709592</v>
      </c>
      <c r="T483" s="7"/>
      <c r="U483" s="17">
        <v>0.20713574313014507</v>
      </c>
      <c r="V483" s="25">
        <f t="shared" si="2039"/>
        <v>0.86720721524823574</v>
      </c>
      <c r="W483" s="7"/>
      <c r="X483" s="17">
        <v>0.22584041837947363</v>
      </c>
      <c r="Y483" s="25">
        <f t="shared" si="2040"/>
        <v>0.94551735665584946</v>
      </c>
      <c r="Z483" s="7"/>
      <c r="AA483" s="17">
        <v>0.22264535580368869</v>
      </c>
      <c r="AB483" s="25">
        <f t="shared" si="2041"/>
        <v>0.93214071157750866</v>
      </c>
      <c r="AC483" s="7"/>
      <c r="AD483" s="17">
        <v>0.24123109507589632</v>
      </c>
      <c r="AE483" s="25">
        <f t="shared" si="2042"/>
        <v>1.009952908323553</v>
      </c>
      <c r="AF483" s="7"/>
      <c r="AG483" s="17">
        <v>0.2180665853860691</v>
      </c>
      <c r="AH483" s="25">
        <f t="shared" si="2043"/>
        <v>0.91297095032278386</v>
      </c>
      <c r="AI483" s="7"/>
      <c r="AJ483" s="17">
        <v>0.26904895930891892</v>
      </c>
      <c r="AK483" s="25">
        <f t="shared" si="2044"/>
        <v>1.1264168860568204</v>
      </c>
      <c r="AL483" s="7"/>
      <c r="AM483" s="17">
        <v>0.25657119136098605</v>
      </c>
      <c r="AN483" s="25">
        <f t="shared" si="2045"/>
        <v>1.0741766969367721</v>
      </c>
      <c r="AO483" s="7"/>
      <c r="AP483" s="17">
        <v>0.27684131537848344</v>
      </c>
      <c r="AQ483" s="25">
        <f t="shared" si="2046"/>
        <v>1.1590408422374006</v>
      </c>
      <c r="AR483" s="7"/>
      <c r="AS483" s="17">
        <v>0.28377498960251279</v>
      </c>
      <c r="AT483" s="25">
        <f t="shared" si="2047"/>
        <v>1.1880697883014364</v>
      </c>
      <c r="AU483" s="7"/>
      <c r="AV483" s="17">
        <v>0.25540781214414088</v>
      </c>
      <c r="AW483" s="25">
        <f t="shared" si="2048"/>
        <v>1.0693060221045483</v>
      </c>
      <c r="AX483" s="7"/>
      <c r="AY483" s="17">
        <v>0.21811111137365821</v>
      </c>
      <c r="AZ483" s="25">
        <f t="shared" si="2049"/>
        <v>0.91315736555522908</v>
      </c>
      <c r="BA483" s="7"/>
      <c r="BB483" s="17">
        <v>0.25783534221855064</v>
      </c>
      <c r="BC483" s="25">
        <f t="shared" si="2050"/>
        <v>1.0794692685049414</v>
      </c>
      <c r="BD483" s="7"/>
      <c r="BE483" s="17">
        <v>0.21408578620444468</v>
      </c>
      <c r="BF483" s="25">
        <f t="shared" si="2051"/>
        <v>0.89630469214545938</v>
      </c>
      <c r="BG483" s="7"/>
      <c r="BH483" s="17">
        <v>0.20880965201050106</v>
      </c>
      <c r="BI483" s="25">
        <f t="shared" si="2052"/>
        <v>0.87421530490372668</v>
      </c>
      <c r="BJ483" s="25"/>
      <c r="BK483" s="17">
        <f t="shared" si="2118"/>
        <v>0.22051348462830869</v>
      </c>
      <c r="BL483" s="25">
        <f t="shared" si="2119"/>
        <v>0.92321528887000581</v>
      </c>
      <c r="BN483" s="15">
        <f t="shared" si="2120"/>
        <v>0.24631334496394672</v>
      </c>
      <c r="BO483" s="25">
        <f t="shared" si="2121"/>
        <v>1.0312305676304871</v>
      </c>
      <c r="BQ483" s="15">
        <f t="shared" si="2122"/>
        <v>0.25085136561993798</v>
      </c>
      <c r="BR483" s="25">
        <f t="shared" si="2123"/>
        <v>1.0502297234321418</v>
      </c>
      <c r="BT483" s="25">
        <f t="shared" si="2124"/>
        <v>0.23968580923037225</v>
      </c>
      <c r="BU483" s="25">
        <f t="shared" si="2125"/>
        <v>1.0034833197599922</v>
      </c>
      <c r="BV483" s="15">
        <f t="shared" si="1848"/>
        <v>0.22626954372423488</v>
      </c>
      <c r="BW483" s="15">
        <f t="shared" si="1849"/>
        <v>0.22051666794858174</v>
      </c>
      <c r="BX483" s="15">
        <f t="shared" si="1850"/>
        <v>0.22413905162299896</v>
      </c>
      <c r="BY483" s="15">
        <f t="shared" si="1851"/>
        <v>0.20713574313014507</v>
      </c>
      <c r="BZ483" s="15">
        <f t="shared" si="1852"/>
        <v>0.22584041837947363</v>
      </c>
      <c r="CA483" s="15">
        <f t="shared" si="2126"/>
        <v>0.22264535580368869</v>
      </c>
      <c r="CB483" s="15">
        <f t="shared" si="1853"/>
        <v>0.24123109507589632</v>
      </c>
      <c r="CC483" s="15">
        <f t="shared" si="1854"/>
        <v>0.2180665853860691</v>
      </c>
      <c r="CD483" s="15">
        <f t="shared" si="1855"/>
        <v>0.26904895930891892</v>
      </c>
      <c r="CE483" s="15">
        <f t="shared" si="1856"/>
        <v>0.25657119136098605</v>
      </c>
      <c r="CF483" s="15">
        <f t="shared" si="1857"/>
        <v>0.27684131537848344</v>
      </c>
      <c r="CG483" s="15">
        <f t="shared" si="1858"/>
        <v>0.28377498960251279</v>
      </c>
      <c r="CH483" s="15">
        <f t="shared" si="2127"/>
        <v>0.25540781214414088</v>
      </c>
      <c r="CI483" s="15">
        <f t="shared" si="1859"/>
        <v>0.21811111137365821</v>
      </c>
      <c r="CJ483" s="15">
        <f t="shared" si="1860"/>
        <v>0.25783534221855064</v>
      </c>
      <c r="CK483" s="15">
        <f t="shared" si="1861"/>
        <v>0.21408578620444468</v>
      </c>
      <c r="CL483" s="15">
        <f t="shared" si="1862"/>
        <v>0.20880965201050106</v>
      </c>
      <c r="CM483" s="15"/>
      <c r="CN483" s="15"/>
      <c r="CP483" s="15"/>
      <c r="CQ483" s="15"/>
      <c r="CS483" s="15"/>
      <c r="CT483" s="15"/>
      <c r="CV483" s="15"/>
      <c r="CW483" s="15"/>
      <c r="CY483" s="15"/>
      <c r="CZ483" s="15"/>
      <c r="DB483" s="15"/>
      <c r="DC483" s="15"/>
      <c r="DE483" s="15"/>
      <c r="DF483" s="15"/>
    </row>
    <row r="484" spans="1:110" x14ac:dyDescent="0.3">
      <c r="A484" s="3">
        <v>484</v>
      </c>
      <c r="B484" s="3" t="s">
        <v>410</v>
      </c>
      <c r="C484" s="3" t="s">
        <v>217</v>
      </c>
      <c r="D484" s="39">
        <v>41852</v>
      </c>
      <c r="E484" s="3"/>
      <c r="F484" s="7"/>
      <c r="G484" s="17">
        <v>0.1349656094713291</v>
      </c>
      <c r="H484" s="3"/>
      <c r="I484" s="17">
        <f t="shared" si="2116"/>
        <v>0.15362543409819771</v>
      </c>
      <c r="J484" s="17">
        <f t="shared" si="2117"/>
        <v>0.11362244381564236</v>
      </c>
      <c r="K484" s="7"/>
      <c r="L484" s="17">
        <v>0.14869923729996792</v>
      </c>
      <c r="M484" s="25">
        <f t="shared" si="2036"/>
        <v>1.1017564984327084</v>
      </c>
      <c r="N484" s="7"/>
      <c r="O484" s="17">
        <v>0.14552682159794775</v>
      </c>
      <c r="P484" s="25">
        <f t="shared" si="2037"/>
        <v>1.0782511349964465</v>
      </c>
      <c r="Q484" s="7"/>
      <c r="R484" s="17">
        <v>0.1456818386149103</v>
      </c>
      <c r="S484" s="25">
        <f t="shared" si="2038"/>
        <v>1.079399701787422</v>
      </c>
      <c r="T484" s="7"/>
      <c r="U484" s="17">
        <v>0.14066652734283649</v>
      </c>
      <c r="V484" s="25">
        <f t="shared" si="2039"/>
        <v>1.0422397816291005</v>
      </c>
      <c r="W484" s="7"/>
      <c r="X484" s="17">
        <v>0.14144320953500217</v>
      </c>
      <c r="Y484" s="25">
        <f t="shared" si="2040"/>
        <v>1.0479944490233204</v>
      </c>
      <c r="Z484" s="7"/>
      <c r="AA484" s="17">
        <v>0.14685510777788804</v>
      </c>
      <c r="AB484" s="25">
        <f t="shared" si="2041"/>
        <v>1.0880927989962113</v>
      </c>
      <c r="AC484" s="7"/>
      <c r="AD484" s="17">
        <v>0.12652999922416486</v>
      </c>
      <c r="AE484" s="25">
        <f t="shared" si="2042"/>
        <v>0.93749807613800884</v>
      </c>
      <c r="AF484" s="7"/>
      <c r="AG484" s="17">
        <v>0.15362543409819771</v>
      </c>
      <c r="AH484" s="25">
        <f t="shared" si="2043"/>
        <v>1.1382561431757365</v>
      </c>
      <c r="AI484" s="7"/>
      <c r="AJ484" s="17">
        <v>0.12291764744777373</v>
      </c>
      <c r="AK484" s="25">
        <f t="shared" si="2044"/>
        <v>0.91073309659587953</v>
      </c>
      <c r="AL484" s="7"/>
      <c r="AM484" s="17">
        <v>0.12899083145782245</v>
      </c>
      <c r="AN484" s="25">
        <f t="shared" si="2045"/>
        <v>0.95573110782139004</v>
      </c>
      <c r="AO484" s="7"/>
      <c r="AP484" s="17">
        <v>0.11362244381564236</v>
      </c>
      <c r="AQ484" s="25">
        <f t="shared" si="2046"/>
        <v>0.84186219186287825</v>
      </c>
      <c r="AR484" s="7"/>
      <c r="AS484" s="17">
        <v>0.11618565992625415</v>
      </c>
      <c r="AT484" s="25">
        <f t="shared" si="2047"/>
        <v>0.86085381588215337</v>
      </c>
      <c r="AU484" s="7"/>
      <c r="AV484" s="17">
        <v>0.12456006117557719</v>
      </c>
      <c r="AW484" s="25">
        <f t="shared" si="2048"/>
        <v>0.92290222422948143</v>
      </c>
      <c r="AX484" s="7"/>
      <c r="AY484" s="17">
        <v>0.14567675966299246</v>
      </c>
      <c r="AZ484" s="25">
        <f t="shared" si="2049"/>
        <v>1.0793620703349525</v>
      </c>
      <c r="BA484" s="7"/>
      <c r="BB484" s="17">
        <v>0.12667805307613456</v>
      </c>
      <c r="BC484" s="25">
        <f t="shared" si="2050"/>
        <v>0.93859505078621464</v>
      </c>
      <c r="BD484" s="7"/>
      <c r="BE484" s="17">
        <v>0.14496570959852917</v>
      </c>
      <c r="BF484" s="25">
        <f t="shared" si="2051"/>
        <v>1.074093690728855</v>
      </c>
      <c r="BG484" s="7"/>
      <c r="BH484" s="17">
        <v>0.14693737177234101</v>
      </c>
      <c r="BI484" s="25">
        <f t="shared" si="2052"/>
        <v>1.088702317189588</v>
      </c>
      <c r="BJ484" s="25"/>
      <c r="BK484" s="17">
        <f t="shared" si="2118"/>
        <v>0.14408072310766329</v>
      </c>
      <c r="BL484" s="25">
        <f t="shared" si="2119"/>
        <v>1.0675365648481774</v>
      </c>
      <c r="BN484" s="15">
        <f t="shared" si="2120"/>
        <v>0.13129998094297116</v>
      </c>
      <c r="BO484" s="25">
        <f t="shared" si="2121"/>
        <v>0.97284027729199685</v>
      </c>
      <c r="BQ484" s="15">
        <f t="shared" si="2122"/>
        <v>0.12890250612765036</v>
      </c>
      <c r="BR484" s="25">
        <f t="shared" si="2123"/>
        <v>0.9550766794042691</v>
      </c>
      <c r="BT484" s="25">
        <f t="shared" si="2124"/>
        <v>0.13462109481368292</v>
      </c>
      <c r="BU484" s="25">
        <f t="shared" si="2125"/>
        <v>0.99744738930905685</v>
      </c>
      <c r="BV484" s="15">
        <f t="shared" si="1848"/>
        <v>0.14869923729996792</v>
      </c>
      <c r="BW484" s="15">
        <f t="shared" si="1849"/>
        <v>0.14552682159794775</v>
      </c>
      <c r="BX484" s="15">
        <f t="shared" si="1850"/>
        <v>0.1456818386149103</v>
      </c>
      <c r="BY484" s="15">
        <f t="shared" si="1851"/>
        <v>0.14066652734283649</v>
      </c>
      <c r="BZ484" s="15">
        <f t="shared" si="1852"/>
        <v>0.14144320953500217</v>
      </c>
      <c r="CA484" s="15">
        <f t="shared" si="2126"/>
        <v>0.14685510777788804</v>
      </c>
      <c r="CB484" s="15">
        <f t="shared" si="1853"/>
        <v>0.12652999922416486</v>
      </c>
      <c r="CC484" s="15">
        <f t="shared" si="1854"/>
        <v>0.15362543409819771</v>
      </c>
      <c r="CD484" s="15">
        <f t="shared" si="1855"/>
        <v>0.12291764744777373</v>
      </c>
      <c r="CE484" s="15">
        <f t="shared" si="1856"/>
        <v>0.12899083145782245</v>
      </c>
      <c r="CF484" s="15">
        <f t="shared" si="1857"/>
        <v>0.11362244381564236</v>
      </c>
      <c r="CG484" s="15">
        <f t="shared" si="1858"/>
        <v>0.11618565992625415</v>
      </c>
      <c r="CH484" s="15">
        <f t="shared" si="2127"/>
        <v>0.12456006117557719</v>
      </c>
      <c r="CI484" s="15">
        <f t="shared" si="1859"/>
        <v>0.14567675966299246</v>
      </c>
      <c r="CJ484" s="15">
        <f t="shared" si="1860"/>
        <v>0.12667805307613456</v>
      </c>
      <c r="CK484" s="15">
        <f t="shared" si="1861"/>
        <v>0.14496570959852917</v>
      </c>
      <c r="CL484" s="15">
        <f t="shared" si="1862"/>
        <v>0.14693737177234101</v>
      </c>
      <c r="CM484" s="15"/>
      <c r="CN484" s="15"/>
      <c r="CP484" s="15"/>
      <c r="CQ484" s="15"/>
      <c r="CS484" s="15"/>
      <c r="CT484" s="15"/>
      <c r="CV484" s="15"/>
      <c r="CW484" s="15"/>
      <c r="CY484" s="15"/>
      <c r="CZ484" s="15"/>
      <c r="DB484" s="15"/>
      <c r="DC484" s="15"/>
      <c r="DE484" s="15"/>
      <c r="DF484" s="15"/>
    </row>
    <row r="485" spans="1:110" x14ac:dyDescent="0.3">
      <c r="A485" s="3">
        <v>485</v>
      </c>
      <c r="B485" s="3" t="s">
        <v>411</v>
      </c>
      <c r="C485" s="3" t="s">
        <v>217</v>
      </c>
      <c r="D485" s="39">
        <v>41852</v>
      </c>
      <c r="E485" s="3"/>
      <c r="F485" s="7"/>
      <c r="G485" s="17">
        <v>8.8455378563972578E-2</v>
      </c>
      <c r="H485" s="3"/>
      <c r="I485" s="17">
        <f t="shared" si="2116"/>
        <v>9.25454508414877E-2</v>
      </c>
      <c r="J485" s="17">
        <f t="shared" si="2117"/>
        <v>8.4011550927709747E-2</v>
      </c>
      <c r="K485" s="7"/>
      <c r="L485" s="17">
        <v>8.561146435339656E-2</v>
      </c>
      <c r="M485" s="25">
        <f t="shared" si="2036"/>
        <v>0.96784916579697589</v>
      </c>
      <c r="N485" s="7"/>
      <c r="O485" s="17">
        <v>9.0612459902965709E-2</v>
      </c>
      <c r="P485" s="25">
        <f t="shared" si="2037"/>
        <v>1.024386095837384</v>
      </c>
      <c r="Q485" s="7"/>
      <c r="R485" s="17">
        <v>8.6765715483844749E-2</v>
      </c>
      <c r="S485" s="25">
        <f t="shared" si="2038"/>
        <v>0.98089813070094056</v>
      </c>
      <c r="T485" s="7"/>
      <c r="U485" s="17">
        <v>9.1249735891016176E-2</v>
      </c>
      <c r="V485" s="25">
        <f t="shared" si="2039"/>
        <v>1.0315905869423494</v>
      </c>
      <c r="W485" s="7"/>
      <c r="X485" s="17">
        <v>8.5043229664749281E-2</v>
      </c>
      <c r="Y485" s="25">
        <f t="shared" si="2040"/>
        <v>0.96142519590535058</v>
      </c>
      <c r="Z485" s="7"/>
      <c r="AA485" s="17">
        <v>8.5420201720832478E-2</v>
      </c>
      <c r="AB485" s="25">
        <f t="shared" si="2041"/>
        <v>0.96568691590704114</v>
      </c>
      <c r="AC485" s="7"/>
      <c r="AD485" s="17">
        <v>9.25454508414877E-2</v>
      </c>
      <c r="AE485" s="25">
        <f t="shared" si="2042"/>
        <v>1.0462388194354637</v>
      </c>
      <c r="AF485" s="7"/>
      <c r="AG485" s="17">
        <v>8.4011550927709747E-2</v>
      </c>
      <c r="AH485" s="25">
        <f t="shared" si="2043"/>
        <v>0.9497619284614901</v>
      </c>
      <c r="AI485" s="7"/>
      <c r="AJ485" s="17">
        <v>8.7899890597681107E-2</v>
      </c>
      <c r="AK485" s="25">
        <f t="shared" si="2044"/>
        <v>0.99372013352597055</v>
      </c>
      <c r="AL485" s="7"/>
      <c r="AM485" s="17">
        <v>8.7777354569072777E-2</v>
      </c>
      <c r="AN485" s="25">
        <f t="shared" si="2045"/>
        <v>0.99233484717484488</v>
      </c>
      <c r="AO485" s="7"/>
      <c r="AP485" s="17">
        <v>8.6485129870513988E-2</v>
      </c>
      <c r="AQ485" s="25">
        <f t="shared" si="2046"/>
        <v>0.97772607245094012</v>
      </c>
      <c r="AR485" s="7"/>
      <c r="AS485" s="17">
        <v>8.8642935499977871E-2</v>
      </c>
      <c r="AT485" s="25">
        <f t="shared" si="2047"/>
        <v>1.0021203564899068</v>
      </c>
      <c r="AU485" s="7"/>
      <c r="AV485" s="17">
        <v>8.6724887337855577E-2</v>
      </c>
      <c r="AW485" s="25">
        <f t="shared" si="2048"/>
        <v>0.98043656299695248</v>
      </c>
      <c r="AX485" s="7"/>
      <c r="AY485" s="17">
        <v>9.0717820344642874E-2</v>
      </c>
      <c r="AZ485" s="25">
        <f t="shared" si="2049"/>
        <v>1.0255772098587996</v>
      </c>
      <c r="BA485" s="7"/>
      <c r="BB485" s="17">
        <v>8.9604403532254046E-2</v>
      </c>
      <c r="BC485" s="25">
        <f t="shared" si="2050"/>
        <v>1.0129898824349102</v>
      </c>
      <c r="BD485" s="7"/>
      <c r="BE485" s="17">
        <v>9.0645099364367598E-2</v>
      </c>
      <c r="BF485" s="25">
        <f t="shared" si="2051"/>
        <v>1.0247550893562833</v>
      </c>
      <c r="BG485" s="7"/>
      <c r="BH485" s="17">
        <v>9.08868677788357E-2</v>
      </c>
      <c r="BI485" s="25">
        <f t="shared" si="2052"/>
        <v>1.0274883139311266</v>
      </c>
      <c r="BJ485" s="25"/>
      <c r="BK485" s="17">
        <f t="shared" si="2118"/>
        <v>8.7017599946865976E-2</v>
      </c>
      <c r="BL485" s="25">
        <f t="shared" si="2119"/>
        <v>0.98374571857078452</v>
      </c>
      <c r="BN485" s="15">
        <f t="shared" si="2120"/>
        <v>8.908786572134722E-2</v>
      </c>
      <c r="BO485" s="25">
        <f t="shared" si="2121"/>
        <v>1.0071503527274739</v>
      </c>
      <c r="BQ485" s="15">
        <f t="shared" si="2122"/>
        <v>8.8689380398487311E-2</v>
      </c>
      <c r="BR485" s="25">
        <f t="shared" si="2123"/>
        <v>1.0026454223396433</v>
      </c>
      <c r="BT485" s="25">
        <f t="shared" si="2124"/>
        <v>8.9274701111912255E-2</v>
      </c>
      <c r="BU485" s="25">
        <f t="shared" si="2125"/>
        <v>1.0092625520487386</v>
      </c>
      <c r="BV485" s="15">
        <f t="shared" si="1848"/>
        <v>8.561146435339656E-2</v>
      </c>
      <c r="BW485" s="15">
        <f t="shared" si="1849"/>
        <v>9.0612459902965709E-2</v>
      </c>
      <c r="BX485" s="15">
        <f t="shared" si="1850"/>
        <v>8.6765715483844749E-2</v>
      </c>
      <c r="BY485" s="15">
        <f t="shared" si="1851"/>
        <v>9.1249735891016176E-2</v>
      </c>
      <c r="BZ485" s="15">
        <f t="shared" si="1852"/>
        <v>8.5043229664749281E-2</v>
      </c>
      <c r="CA485" s="15">
        <f t="shared" si="2126"/>
        <v>8.5420201720832478E-2</v>
      </c>
      <c r="CB485" s="15">
        <f t="shared" si="1853"/>
        <v>9.25454508414877E-2</v>
      </c>
      <c r="CC485" s="15">
        <f t="shared" si="1854"/>
        <v>8.4011550927709747E-2</v>
      </c>
      <c r="CD485" s="15">
        <f t="shared" si="1855"/>
        <v>8.7899890597681107E-2</v>
      </c>
      <c r="CE485" s="15">
        <f t="shared" si="1856"/>
        <v>8.7777354569072777E-2</v>
      </c>
      <c r="CF485" s="15">
        <f t="shared" si="1857"/>
        <v>8.6485129870513988E-2</v>
      </c>
      <c r="CG485" s="15">
        <f t="shared" si="1858"/>
        <v>8.8642935499977871E-2</v>
      </c>
      <c r="CH485" s="15">
        <f t="shared" si="2127"/>
        <v>8.6724887337855577E-2</v>
      </c>
      <c r="CI485" s="15">
        <f t="shared" si="1859"/>
        <v>9.0717820344642874E-2</v>
      </c>
      <c r="CJ485" s="15">
        <f t="shared" si="1860"/>
        <v>8.9604403532254046E-2</v>
      </c>
      <c r="CK485" s="15">
        <f t="shared" si="1861"/>
        <v>9.0645099364367598E-2</v>
      </c>
      <c r="CL485" s="15">
        <f t="shared" si="1862"/>
        <v>9.08868677788357E-2</v>
      </c>
      <c r="CM485" s="15"/>
      <c r="CN485" s="15"/>
      <c r="CP485" s="15"/>
      <c r="CQ485" s="15"/>
      <c r="CS485" s="15"/>
      <c r="CT485" s="15"/>
      <c r="CV485" s="15"/>
      <c r="CW485" s="15"/>
      <c r="CY485" s="15"/>
      <c r="CZ485" s="15"/>
      <c r="DB485" s="15"/>
      <c r="DC485" s="15"/>
      <c r="DE485" s="15"/>
      <c r="DF485" s="15"/>
    </row>
    <row r="486" spans="1:110" x14ac:dyDescent="0.3">
      <c r="A486" s="3">
        <v>486</v>
      </c>
      <c r="B486" s="3" t="s">
        <v>412</v>
      </c>
      <c r="C486" s="3" t="s">
        <v>217</v>
      </c>
      <c r="D486" s="39">
        <v>41852</v>
      </c>
      <c r="E486" s="3"/>
      <c r="F486" s="7"/>
      <c r="G486" s="17">
        <v>1.4068256792826941E-2</v>
      </c>
      <c r="H486" s="3"/>
      <c r="I486" s="17">
        <f t="shared" si="2116"/>
        <v>1.9977378332177366E-2</v>
      </c>
      <c r="J486" s="17">
        <f t="shared" si="2117"/>
        <v>8.5381802646627789E-3</v>
      </c>
      <c r="K486" s="7"/>
      <c r="L486" s="17">
        <v>1.3776211716252318E-2</v>
      </c>
      <c r="M486" s="25">
        <f t="shared" si="2036"/>
        <v>0.97924084832432623</v>
      </c>
      <c r="N486" s="7"/>
      <c r="O486" s="17">
        <v>1.5930674281593279E-2</v>
      </c>
      <c r="P486" s="25">
        <f t="shared" si="2037"/>
        <v>1.132384382528185</v>
      </c>
      <c r="Q486" s="7"/>
      <c r="R486" s="17">
        <v>1.5629942432424219E-2</v>
      </c>
      <c r="S486" s="25">
        <f t="shared" si="2038"/>
        <v>1.1110077575775801</v>
      </c>
      <c r="T486" s="7"/>
      <c r="U486" s="17">
        <v>1.9359029693073251E-2</v>
      </c>
      <c r="V486" s="25">
        <f t="shared" si="2039"/>
        <v>1.3760787834740085</v>
      </c>
      <c r="W486" s="7"/>
      <c r="X486" s="17">
        <v>1.3522385937739108E-2</v>
      </c>
      <c r="Y486" s="25">
        <f t="shared" si="2040"/>
        <v>0.96119840125706557</v>
      </c>
      <c r="Z486" s="7"/>
      <c r="AA486" s="17">
        <v>1.4131010720542297E-2</v>
      </c>
      <c r="AB486" s="25">
        <f t="shared" si="2041"/>
        <v>1.0044606754510874</v>
      </c>
      <c r="AC486" s="7"/>
      <c r="AD486" s="17">
        <v>1.7157842171466327E-2</v>
      </c>
      <c r="AE486" s="25">
        <f t="shared" si="2042"/>
        <v>1.2196139453620642</v>
      </c>
      <c r="AF486" s="7"/>
      <c r="AG486" s="17">
        <v>1.5411815523395505E-2</v>
      </c>
      <c r="AH486" s="25">
        <f t="shared" si="2043"/>
        <v>1.0955028579840547</v>
      </c>
      <c r="AI486" s="7"/>
      <c r="AJ486" s="17">
        <v>9.7857211424186592E-3</v>
      </c>
      <c r="AK486" s="25">
        <f t="shared" si="2044"/>
        <v>0.69558874894920586</v>
      </c>
      <c r="AL486" s="7"/>
      <c r="AM486" s="17">
        <v>8.9649905542897729E-3</v>
      </c>
      <c r="AN486" s="25">
        <f t="shared" si="2045"/>
        <v>0.63724956732811433</v>
      </c>
      <c r="AO486" s="7"/>
      <c r="AP486" s="17">
        <v>8.5381802646627789E-3</v>
      </c>
      <c r="AQ486" s="25">
        <f t="shared" si="2046"/>
        <v>0.60691103314350847</v>
      </c>
      <c r="AR486" s="7"/>
      <c r="AS486" s="17">
        <v>9.2854892040099939E-3</v>
      </c>
      <c r="AT486" s="25">
        <f t="shared" si="2047"/>
        <v>0.66003125623527414</v>
      </c>
      <c r="AU486" s="7"/>
      <c r="AV486" s="17">
        <v>1.2949002150863394E-2</v>
      </c>
      <c r="AW486" s="25">
        <f t="shared" si="2048"/>
        <v>0.92044112796304467</v>
      </c>
      <c r="AX486" s="7"/>
      <c r="AY486" s="17">
        <v>1.877891947712286E-2</v>
      </c>
      <c r="AZ486" s="25">
        <f t="shared" si="2049"/>
        <v>1.3348433820669077</v>
      </c>
      <c r="BA486" s="7"/>
      <c r="BB486" s="17">
        <v>9.9429685654450033E-3</v>
      </c>
      <c r="BC486" s="25">
        <f t="shared" si="2050"/>
        <v>0.70676621218022395</v>
      </c>
      <c r="BD486" s="7"/>
      <c r="BE486" s="17">
        <v>1.8488956126674755E-2</v>
      </c>
      <c r="BF486" s="25">
        <f t="shared" si="2051"/>
        <v>1.314232203673011</v>
      </c>
      <c r="BG486" s="7"/>
      <c r="BH486" s="17">
        <v>1.9977378332177366E-2</v>
      </c>
      <c r="BI486" s="25">
        <f t="shared" si="2052"/>
        <v>1.420032248939566</v>
      </c>
      <c r="BJ486" s="25"/>
      <c r="BK486" s="17">
        <f t="shared" si="2118"/>
        <v>1.5451734683025905E-2</v>
      </c>
      <c r="BL486" s="25">
        <f t="shared" si="2119"/>
        <v>1.0983403921731345</v>
      </c>
      <c r="BN486" s="15">
        <f t="shared" si="2120"/>
        <v>1.4560347478170773E-2</v>
      </c>
      <c r="BO486" s="25">
        <f t="shared" si="2121"/>
        <v>1.0349787960648213</v>
      </c>
      <c r="BQ486" s="15">
        <f t="shared" si="2122"/>
        <v>1.1512963493931327E-2</v>
      </c>
      <c r="BR486" s="25">
        <f t="shared" si="2123"/>
        <v>0.81836461073140954</v>
      </c>
      <c r="BT486" s="25">
        <f t="shared" si="2124"/>
        <v>1.4739405231775599E-2</v>
      </c>
      <c r="BU486" s="25">
        <f t="shared" si="2125"/>
        <v>1.0477065814785853</v>
      </c>
      <c r="BV486" s="15">
        <f t="shared" si="1848"/>
        <v>1.3776211716252318E-2</v>
      </c>
      <c r="BW486" s="15">
        <f t="shared" si="1849"/>
        <v>1.5930674281593279E-2</v>
      </c>
      <c r="BX486" s="15">
        <f t="shared" si="1850"/>
        <v>1.5629942432424219E-2</v>
      </c>
      <c r="BY486" s="15">
        <f t="shared" si="1851"/>
        <v>1.9359029693073251E-2</v>
      </c>
      <c r="BZ486" s="15">
        <f t="shared" si="1852"/>
        <v>1.3522385937739108E-2</v>
      </c>
      <c r="CA486" s="15">
        <f t="shared" si="2126"/>
        <v>1.4131010720542297E-2</v>
      </c>
      <c r="CB486" s="15">
        <f t="shared" si="1853"/>
        <v>1.7157842171466327E-2</v>
      </c>
      <c r="CC486" s="15">
        <f t="shared" si="1854"/>
        <v>1.5411815523395505E-2</v>
      </c>
      <c r="CD486" s="15">
        <f t="shared" si="1855"/>
        <v>9.7857211424186592E-3</v>
      </c>
      <c r="CE486" s="15">
        <f t="shared" si="1856"/>
        <v>8.9649905542897729E-3</v>
      </c>
      <c r="CF486" s="15">
        <f t="shared" si="1857"/>
        <v>8.5381802646627789E-3</v>
      </c>
      <c r="CG486" s="15">
        <f t="shared" si="1858"/>
        <v>9.2854892040099939E-3</v>
      </c>
      <c r="CH486" s="15">
        <f t="shared" si="2127"/>
        <v>1.2949002150863394E-2</v>
      </c>
      <c r="CI486" s="15">
        <f t="shared" si="1859"/>
        <v>1.877891947712286E-2</v>
      </c>
      <c r="CJ486" s="15">
        <f t="shared" si="1860"/>
        <v>9.9429685654450033E-3</v>
      </c>
      <c r="CK486" s="15">
        <f t="shared" si="1861"/>
        <v>1.8488956126674755E-2</v>
      </c>
      <c r="CL486" s="15">
        <f t="shared" si="1862"/>
        <v>1.9977378332177366E-2</v>
      </c>
      <c r="CM486" s="15"/>
      <c r="CN486" s="15"/>
      <c r="CP486" s="15"/>
      <c r="CQ486" s="15"/>
      <c r="CS486" s="15"/>
      <c r="CT486" s="15"/>
      <c r="CV486" s="15"/>
      <c r="CW486" s="15"/>
      <c r="CY486" s="15"/>
      <c r="CZ486" s="15"/>
      <c r="DB486" s="15"/>
      <c r="DC486" s="15"/>
      <c r="DE486" s="15"/>
      <c r="DF486" s="15"/>
    </row>
    <row r="487" spans="1:110" x14ac:dyDescent="0.3">
      <c r="A487" s="3">
        <v>487</v>
      </c>
      <c r="D487" s="39"/>
      <c r="E487" s="3"/>
      <c r="F487" s="7"/>
      <c r="G487" s="17"/>
      <c r="H487" s="3"/>
      <c r="I487" s="17"/>
      <c r="J487" s="17"/>
      <c r="K487" s="7"/>
      <c r="L487" s="17"/>
      <c r="M487" s="25"/>
      <c r="N487" s="7"/>
      <c r="O487" s="17"/>
      <c r="P487" s="25"/>
      <c r="Q487" s="7"/>
      <c r="R487" s="17"/>
      <c r="S487" s="25"/>
      <c r="T487" s="7"/>
      <c r="U487" s="17"/>
      <c r="V487" s="25"/>
      <c r="W487" s="7"/>
      <c r="X487" s="17"/>
      <c r="Y487" s="25"/>
      <c r="Z487" s="7"/>
      <c r="AA487" s="17"/>
      <c r="AB487" s="25"/>
      <c r="AC487" s="7"/>
      <c r="AD487" s="17"/>
      <c r="AE487" s="25"/>
      <c r="AF487" s="7"/>
      <c r="AG487" s="17"/>
      <c r="AH487" s="25"/>
      <c r="AI487" s="7"/>
      <c r="AJ487" s="17"/>
      <c r="AK487" s="25"/>
      <c r="AL487" s="7"/>
      <c r="AM487" s="17"/>
      <c r="AN487" s="25"/>
      <c r="AO487" s="7"/>
      <c r="AP487" s="17"/>
      <c r="AQ487" s="25"/>
      <c r="AR487" s="7"/>
      <c r="AS487" s="17"/>
      <c r="AT487" s="25"/>
      <c r="AU487" s="7"/>
      <c r="AV487" s="17"/>
      <c r="AW487" s="25"/>
      <c r="AX487" s="7"/>
      <c r="AY487" s="17"/>
      <c r="AZ487" s="25"/>
      <c r="BA487" s="7"/>
      <c r="BB487" s="17"/>
      <c r="BC487" s="25"/>
      <c r="BD487" s="7"/>
      <c r="BE487" s="17"/>
      <c r="BF487" s="25"/>
      <c r="BG487" s="7"/>
      <c r="BH487" s="17"/>
      <c r="BI487" s="25"/>
      <c r="BJ487" s="25"/>
      <c r="BK487" s="25"/>
      <c r="BL487" s="25"/>
      <c r="BM487" s="25"/>
      <c r="BN487" s="25"/>
      <c r="BO487" s="25"/>
      <c r="BP487" s="25"/>
      <c r="BQ487" s="25"/>
      <c r="BR487" s="25"/>
      <c r="BS487" s="25"/>
      <c r="BT487" s="25"/>
      <c r="BU487" s="25"/>
      <c r="BV487" s="15"/>
      <c r="BW487" s="15"/>
      <c r="BX487" s="15"/>
      <c r="BY487" s="15"/>
      <c r="BZ487" s="15"/>
      <c r="CA487" s="15"/>
      <c r="CB487" s="15"/>
      <c r="CC487" s="15"/>
      <c r="CD487" s="15"/>
      <c r="CE487" s="15"/>
      <c r="CF487" s="15"/>
      <c r="CG487" s="15"/>
      <c r="CH487" s="15"/>
      <c r="CI487" s="15"/>
      <c r="CJ487" s="15"/>
      <c r="CK487" s="15"/>
      <c r="CL487" s="15"/>
      <c r="CM487" s="15"/>
      <c r="CN487" s="15"/>
      <c r="CP487" s="15"/>
      <c r="CQ487" s="15"/>
      <c r="CS487" s="15"/>
      <c r="CT487" s="15"/>
      <c r="CV487" s="15"/>
      <c r="CW487" s="15"/>
      <c r="CY487" s="15"/>
      <c r="CZ487" s="15"/>
      <c r="DB487" s="15"/>
      <c r="DC487" s="15"/>
      <c r="DE487" s="15"/>
      <c r="DF487" s="15"/>
    </row>
    <row r="488" spans="1:110" x14ac:dyDescent="0.3">
      <c r="A488" s="3">
        <v>488</v>
      </c>
      <c r="D488" s="39"/>
      <c r="E488" s="3"/>
      <c r="F488" s="7"/>
      <c r="G488" s="17"/>
      <c r="H488" s="3"/>
      <c r="I488" s="17"/>
      <c r="J488" s="17"/>
      <c r="K488" s="7"/>
      <c r="L488" s="17"/>
      <c r="M488" s="25"/>
      <c r="N488" s="7"/>
      <c r="O488" s="17"/>
      <c r="P488" s="25"/>
      <c r="Q488" s="7"/>
      <c r="R488" s="17"/>
      <c r="S488" s="25"/>
      <c r="T488" s="7"/>
      <c r="U488" s="17"/>
      <c r="V488" s="25"/>
      <c r="W488" s="7"/>
      <c r="X488" s="17"/>
      <c r="Y488" s="25"/>
      <c r="Z488" s="7"/>
      <c r="AA488" s="17"/>
      <c r="AB488" s="25"/>
      <c r="AC488" s="7"/>
      <c r="AD488" s="17"/>
      <c r="AE488" s="25"/>
      <c r="AF488" s="7"/>
      <c r="AG488" s="17"/>
      <c r="AH488" s="25"/>
      <c r="AI488" s="7"/>
      <c r="AJ488" s="17"/>
      <c r="AK488" s="25"/>
      <c r="AL488" s="7"/>
      <c r="AM488" s="17"/>
      <c r="AN488" s="25"/>
      <c r="AO488" s="7"/>
      <c r="AP488" s="17"/>
      <c r="AQ488" s="25"/>
      <c r="AR488" s="7"/>
      <c r="AS488" s="17"/>
      <c r="AT488" s="25"/>
      <c r="AU488" s="7"/>
      <c r="AV488" s="17"/>
      <c r="AW488" s="25"/>
      <c r="AX488" s="7"/>
      <c r="AY488" s="17"/>
      <c r="AZ488" s="25"/>
      <c r="BA488" s="7"/>
      <c r="BB488" s="17"/>
      <c r="BC488" s="25"/>
      <c r="BD488" s="7"/>
      <c r="BE488" s="17"/>
      <c r="BF488" s="25"/>
      <c r="BG488" s="7"/>
      <c r="BH488" s="17"/>
      <c r="BI488" s="25"/>
      <c r="BJ488" s="25"/>
      <c r="BK488" s="25"/>
      <c r="BL488" s="25"/>
      <c r="BM488" s="25"/>
      <c r="BN488" s="25"/>
      <c r="BO488" s="25"/>
      <c r="BP488" s="25"/>
      <c r="BQ488" s="25"/>
      <c r="BR488" s="25"/>
      <c r="BS488" s="25"/>
      <c r="BT488" s="25"/>
      <c r="BU488" s="25"/>
      <c r="BV488" s="15"/>
      <c r="BW488" s="15"/>
      <c r="BX488" s="15"/>
      <c r="BY488" s="15"/>
      <c r="BZ488" s="15"/>
      <c r="CA488" s="15"/>
      <c r="CB488" s="15"/>
      <c r="CC488" s="15"/>
      <c r="CD488" s="15"/>
      <c r="CE488" s="15"/>
      <c r="CF488" s="15"/>
      <c r="CG488" s="15"/>
      <c r="CH488" s="15"/>
      <c r="CI488" s="15"/>
      <c r="CJ488" s="15"/>
      <c r="CK488" s="15"/>
      <c r="CL488" s="15"/>
      <c r="CM488" s="15"/>
      <c r="CN488" s="15"/>
      <c r="CP488" s="15"/>
      <c r="CQ488" s="15"/>
      <c r="CS488" s="15"/>
      <c r="CT488" s="15"/>
      <c r="CV488" s="15"/>
      <c r="CW488" s="15"/>
      <c r="CY488" s="15"/>
      <c r="CZ488" s="15"/>
      <c r="DB488" s="15"/>
      <c r="DC488" s="15"/>
      <c r="DE488" s="15"/>
      <c r="DF488" s="15"/>
    </row>
    <row r="489" spans="1:110" x14ac:dyDescent="0.3">
      <c r="A489" s="3">
        <v>489</v>
      </c>
      <c r="D489" s="39"/>
      <c r="E489" s="3"/>
      <c r="F489" s="7"/>
      <c r="G489" s="17"/>
      <c r="H489" s="3"/>
      <c r="I489" s="17"/>
      <c r="J489" s="17"/>
      <c r="K489" s="7"/>
      <c r="L489" s="17"/>
      <c r="M489" s="25"/>
      <c r="N489" s="7"/>
      <c r="O489" s="17"/>
      <c r="P489" s="25"/>
      <c r="Q489" s="7"/>
      <c r="R489" s="17"/>
      <c r="S489" s="25"/>
      <c r="T489" s="7"/>
      <c r="U489" s="17"/>
      <c r="V489" s="25"/>
      <c r="W489" s="7"/>
      <c r="X489" s="17"/>
      <c r="Y489" s="25"/>
      <c r="Z489" s="7"/>
      <c r="AA489" s="17"/>
      <c r="AB489" s="25"/>
      <c r="AC489" s="7"/>
      <c r="AD489" s="17"/>
      <c r="AE489" s="25"/>
      <c r="AF489" s="7"/>
      <c r="AG489" s="17"/>
      <c r="AH489" s="25"/>
      <c r="AI489" s="7"/>
      <c r="AJ489" s="17"/>
      <c r="AK489" s="25"/>
      <c r="AL489" s="7"/>
      <c r="AM489" s="17"/>
      <c r="AN489" s="25"/>
      <c r="AO489" s="7"/>
      <c r="AP489" s="17"/>
      <c r="AQ489" s="25"/>
      <c r="AR489" s="7"/>
      <c r="AS489" s="17"/>
      <c r="AT489" s="25"/>
      <c r="AU489" s="7"/>
      <c r="AV489" s="17"/>
      <c r="AW489" s="25"/>
      <c r="AX489" s="7"/>
      <c r="AY489" s="17"/>
      <c r="AZ489" s="25"/>
      <c r="BA489" s="7"/>
      <c r="BB489" s="17"/>
      <c r="BC489" s="25"/>
      <c r="BD489" s="7"/>
      <c r="BE489" s="17"/>
      <c r="BF489" s="25"/>
      <c r="BG489" s="7"/>
      <c r="BH489" s="17"/>
      <c r="BI489" s="25"/>
      <c r="BJ489" s="25"/>
      <c r="BK489" s="25"/>
      <c r="BL489" s="25"/>
      <c r="BM489" s="25"/>
      <c r="BN489" s="25"/>
      <c r="BO489" s="25"/>
      <c r="BP489" s="25"/>
      <c r="BQ489" s="25"/>
      <c r="BR489" s="25"/>
      <c r="BS489" s="25"/>
      <c r="BT489" s="25"/>
      <c r="BU489" s="25"/>
      <c r="BV489" s="15"/>
      <c r="BW489" s="15"/>
      <c r="BX489" s="15"/>
      <c r="BY489" s="15"/>
      <c r="BZ489" s="15"/>
      <c r="CA489" s="15"/>
      <c r="CB489" s="15"/>
      <c r="CC489" s="15"/>
      <c r="CD489" s="15"/>
      <c r="CE489" s="15"/>
      <c r="CF489" s="15"/>
      <c r="CG489" s="15"/>
      <c r="CH489" s="15"/>
      <c r="CI489" s="15"/>
      <c r="CJ489" s="15"/>
      <c r="CK489" s="15"/>
      <c r="CL489" s="15"/>
      <c r="CM489" s="15"/>
      <c r="CN489" s="15"/>
      <c r="CP489" s="15"/>
      <c r="CQ489" s="15"/>
      <c r="CS489" s="15"/>
      <c r="CT489" s="15"/>
      <c r="CV489" s="15"/>
      <c r="CW489" s="15"/>
      <c r="CY489" s="15"/>
      <c r="CZ489" s="15"/>
      <c r="DB489" s="15"/>
      <c r="DC489" s="15"/>
      <c r="DE489" s="15"/>
      <c r="DF489" s="15"/>
    </row>
    <row r="490" spans="1:110" x14ac:dyDescent="0.3">
      <c r="A490" s="3">
        <v>490</v>
      </c>
      <c r="D490" s="39"/>
      <c r="E490" s="3"/>
      <c r="F490" s="7"/>
      <c r="G490" s="17"/>
      <c r="H490" s="3"/>
      <c r="I490" s="17"/>
      <c r="J490" s="17"/>
      <c r="K490" s="7"/>
      <c r="L490" s="17"/>
      <c r="M490" s="25"/>
      <c r="N490" s="7"/>
      <c r="O490" s="17"/>
      <c r="P490" s="25"/>
      <c r="Q490" s="7"/>
      <c r="R490" s="17"/>
      <c r="S490" s="25"/>
      <c r="T490" s="7"/>
      <c r="U490" s="17"/>
      <c r="V490" s="25"/>
      <c r="W490" s="7"/>
      <c r="X490" s="17"/>
      <c r="Y490" s="25"/>
      <c r="Z490" s="7"/>
      <c r="AA490" s="17"/>
      <c r="AB490" s="25"/>
      <c r="AC490" s="7"/>
      <c r="AD490" s="17"/>
      <c r="AE490" s="25"/>
      <c r="AF490" s="7"/>
      <c r="AG490" s="17"/>
      <c r="AH490" s="25"/>
      <c r="AI490" s="7"/>
      <c r="AJ490" s="17"/>
      <c r="AK490" s="25"/>
      <c r="AL490" s="7"/>
      <c r="AM490" s="17"/>
      <c r="AN490" s="25"/>
      <c r="AO490" s="7"/>
      <c r="AP490" s="17"/>
      <c r="AQ490" s="25"/>
      <c r="AR490" s="7"/>
      <c r="AS490" s="17"/>
      <c r="AT490" s="25"/>
      <c r="AU490" s="7"/>
      <c r="AV490" s="17"/>
      <c r="AW490" s="25"/>
      <c r="AX490" s="7"/>
      <c r="AY490" s="17"/>
      <c r="AZ490" s="25"/>
      <c r="BA490" s="7"/>
      <c r="BB490" s="17"/>
      <c r="BC490" s="25"/>
      <c r="BD490" s="7"/>
      <c r="BE490" s="17"/>
      <c r="BF490" s="25"/>
      <c r="BG490" s="7"/>
      <c r="BH490" s="17"/>
      <c r="BI490" s="25"/>
      <c r="BJ490" s="25"/>
      <c r="BK490" s="25"/>
      <c r="BL490" s="25"/>
      <c r="BM490" s="25"/>
      <c r="BN490" s="25"/>
      <c r="BO490" s="25"/>
      <c r="BP490" s="25"/>
      <c r="BQ490" s="25"/>
      <c r="BR490" s="25"/>
      <c r="BS490" s="25"/>
      <c r="BT490" s="25"/>
      <c r="BU490" s="25"/>
      <c r="BV490" s="15"/>
      <c r="BW490" s="15"/>
      <c r="BX490" s="15"/>
      <c r="BY490" s="15"/>
      <c r="BZ490" s="15"/>
      <c r="CA490" s="15"/>
      <c r="CB490" s="15"/>
      <c r="CC490" s="15"/>
      <c r="CD490" s="15"/>
      <c r="CE490" s="15"/>
      <c r="CF490" s="15"/>
      <c r="CG490" s="15"/>
      <c r="CH490" s="15"/>
      <c r="CI490" s="15"/>
      <c r="CJ490" s="15"/>
      <c r="CK490" s="15"/>
      <c r="CL490" s="15"/>
      <c r="CM490" s="15"/>
      <c r="CN490" s="15"/>
      <c r="CP490" s="15"/>
      <c r="CQ490" s="15"/>
      <c r="CS490" s="15"/>
      <c r="CT490" s="15"/>
      <c r="CV490" s="15"/>
      <c r="CW490" s="15"/>
      <c r="CY490" s="15"/>
      <c r="CZ490" s="15"/>
      <c r="DB490" s="15"/>
      <c r="DC490" s="15"/>
      <c r="DE490" s="15"/>
      <c r="DF490" s="15"/>
    </row>
    <row r="491" spans="1:110" x14ac:dyDescent="0.3">
      <c r="A491" s="3">
        <v>491</v>
      </c>
      <c r="D491" s="39"/>
      <c r="E491" s="3"/>
      <c r="F491" s="7"/>
      <c r="G491" s="17"/>
      <c r="H491" s="3"/>
      <c r="I491" s="17"/>
      <c r="J491" s="17"/>
      <c r="K491" s="7"/>
      <c r="L491" s="17"/>
      <c r="M491" s="25"/>
      <c r="N491" s="7"/>
      <c r="O491" s="17"/>
      <c r="P491" s="25"/>
      <c r="Q491" s="7"/>
      <c r="R491" s="17"/>
      <c r="S491" s="25"/>
      <c r="T491" s="7"/>
      <c r="U491" s="17"/>
      <c r="V491" s="25"/>
      <c r="W491" s="7"/>
      <c r="X491" s="17"/>
      <c r="Y491" s="25"/>
      <c r="Z491" s="7"/>
      <c r="AA491" s="17"/>
      <c r="AB491" s="25"/>
      <c r="AC491" s="7"/>
      <c r="AD491" s="17"/>
      <c r="AE491" s="25"/>
      <c r="AF491" s="7"/>
      <c r="AG491" s="17"/>
      <c r="AH491" s="25"/>
      <c r="AI491" s="7"/>
      <c r="AJ491" s="17"/>
      <c r="AK491" s="25"/>
      <c r="AL491" s="7"/>
      <c r="AM491" s="17"/>
      <c r="AN491" s="25"/>
      <c r="AO491" s="7"/>
      <c r="AP491" s="17"/>
      <c r="AQ491" s="25"/>
      <c r="AR491" s="7"/>
      <c r="AS491" s="17"/>
      <c r="AT491" s="25"/>
      <c r="AU491" s="7"/>
      <c r="AV491" s="17"/>
      <c r="AW491" s="25"/>
      <c r="AX491" s="7"/>
      <c r="AY491" s="17"/>
      <c r="AZ491" s="25"/>
      <c r="BA491" s="7"/>
      <c r="BB491" s="17"/>
      <c r="BC491" s="25"/>
      <c r="BD491" s="7"/>
      <c r="BE491" s="17"/>
      <c r="BF491" s="25"/>
      <c r="BG491" s="7"/>
      <c r="BH491" s="17"/>
      <c r="BI491" s="25"/>
      <c r="BJ491" s="25"/>
      <c r="BK491" s="25"/>
      <c r="BL491" s="25"/>
      <c r="BM491" s="25"/>
      <c r="BN491" s="25"/>
      <c r="BO491" s="25"/>
      <c r="BP491" s="25"/>
      <c r="BQ491" s="25"/>
      <c r="BR491" s="25"/>
      <c r="BS491" s="25"/>
      <c r="BT491" s="25"/>
      <c r="BU491" s="25"/>
      <c r="BV491" s="15"/>
      <c r="BW491" s="15"/>
      <c r="BX491" s="15"/>
      <c r="BY491" s="15"/>
      <c r="BZ491" s="15"/>
      <c r="CA491" s="15"/>
      <c r="CB491" s="15"/>
      <c r="CC491" s="15"/>
      <c r="CD491" s="15"/>
      <c r="CE491" s="15"/>
      <c r="CF491" s="15"/>
      <c r="CG491" s="15"/>
      <c r="CH491" s="15"/>
      <c r="CI491" s="15"/>
      <c r="CJ491" s="15"/>
      <c r="CK491" s="15"/>
      <c r="CL491" s="15"/>
      <c r="CM491" s="15"/>
      <c r="CN491" s="15"/>
      <c r="CP491" s="15"/>
      <c r="CQ491" s="15"/>
      <c r="CS491" s="15"/>
      <c r="CT491" s="15"/>
      <c r="CV491" s="15"/>
      <c r="CW491" s="15"/>
      <c r="CY491" s="15"/>
      <c r="CZ491" s="15"/>
      <c r="DB491" s="15"/>
      <c r="DC491" s="15"/>
      <c r="DE491" s="15"/>
      <c r="DF491" s="15"/>
    </row>
    <row r="492" spans="1:110" x14ac:dyDescent="0.3">
      <c r="A492" s="3">
        <v>492</v>
      </c>
      <c r="D492" s="39"/>
      <c r="E492" s="3"/>
      <c r="F492" s="7"/>
      <c r="G492" s="17"/>
      <c r="H492" s="3"/>
      <c r="I492" s="17"/>
      <c r="J492" s="17"/>
      <c r="K492" s="7"/>
      <c r="L492" s="17"/>
      <c r="M492" s="25"/>
      <c r="N492" s="7"/>
      <c r="O492" s="17"/>
      <c r="P492" s="25"/>
      <c r="Q492" s="7"/>
      <c r="R492" s="17"/>
      <c r="S492" s="25"/>
      <c r="T492" s="7"/>
      <c r="U492" s="17"/>
      <c r="V492" s="25"/>
      <c r="W492" s="7"/>
      <c r="X492" s="17"/>
      <c r="Y492" s="25"/>
      <c r="Z492" s="7"/>
      <c r="AA492" s="17"/>
      <c r="AB492" s="25"/>
      <c r="AC492" s="7"/>
      <c r="AD492" s="17"/>
      <c r="AE492" s="25"/>
      <c r="AF492" s="7"/>
      <c r="AG492" s="17"/>
      <c r="AH492" s="25"/>
      <c r="AI492" s="7"/>
      <c r="AJ492" s="17"/>
      <c r="AK492" s="25"/>
      <c r="AL492" s="7"/>
      <c r="AM492" s="17"/>
      <c r="AN492" s="25"/>
      <c r="AO492" s="7"/>
      <c r="AP492" s="17"/>
      <c r="AQ492" s="25"/>
      <c r="AR492" s="7"/>
      <c r="AS492" s="17"/>
      <c r="AT492" s="25"/>
      <c r="AU492" s="7"/>
      <c r="AV492" s="17"/>
      <c r="AW492" s="25"/>
      <c r="AX492" s="7"/>
      <c r="AY492" s="17"/>
      <c r="AZ492" s="25"/>
      <c r="BA492" s="7"/>
      <c r="BB492" s="17"/>
      <c r="BC492" s="25"/>
      <c r="BD492" s="7"/>
      <c r="BE492" s="17"/>
      <c r="BF492" s="25"/>
      <c r="BG492" s="7"/>
      <c r="BH492" s="17"/>
      <c r="BI492" s="25"/>
      <c r="BJ492" s="25"/>
      <c r="BK492" s="25"/>
      <c r="BL492" s="25"/>
      <c r="BM492" s="25"/>
      <c r="BN492" s="25"/>
      <c r="BO492" s="25"/>
      <c r="BP492" s="25"/>
      <c r="BQ492" s="25"/>
      <c r="BR492" s="25"/>
      <c r="BS492" s="25"/>
      <c r="BT492" s="25"/>
      <c r="BU492" s="25"/>
      <c r="BV492" s="15"/>
      <c r="BW492" s="15"/>
      <c r="BX492" s="15"/>
      <c r="BY492" s="15"/>
      <c r="BZ492" s="15"/>
      <c r="CA492" s="15"/>
      <c r="CB492" s="15"/>
      <c r="CC492" s="15"/>
      <c r="CD492" s="15"/>
      <c r="CE492" s="15"/>
      <c r="CF492" s="15"/>
      <c r="CG492" s="15"/>
      <c r="CH492" s="15"/>
      <c r="CI492" s="15"/>
      <c r="CJ492" s="15"/>
      <c r="CK492" s="15"/>
      <c r="CL492" s="15"/>
      <c r="CM492" s="15"/>
      <c r="CN492" s="15"/>
      <c r="CP492" s="15"/>
      <c r="CQ492" s="15"/>
      <c r="CS492" s="15"/>
      <c r="CT492" s="15"/>
      <c r="CV492" s="15"/>
      <c r="CW492" s="15"/>
      <c r="CY492" s="15"/>
      <c r="CZ492" s="15"/>
      <c r="DB492" s="15"/>
      <c r="DC492" s="15"/>
      <c r="DE492" s="15"/>
      <c r="DF492" s="15"/>
    </row>
    <row r="493" spans="1:110" x14ac:dyDescent="0.3">
      <c r="A493" s="3">
        <v>493</v>
      </c>
      <c r="D493" s="39"/>
      <c r="E493" s="3"/>
      <c r="F493" s="7"/>
      <c r="G493" s="17"/>
      <c r="H493" s="3"/>
      <c r="I493" s="17"/>
      <c r="J493" s="17"/>
      <c r="K493" s="7"/>
      <c r="L493" s="17"/>
      <c r="M493" s="25"/>
      <c r="N493" s="7"/>
      <c r="O493" s="17"/>
      <c r="P493" s="25"/>
      <c r="Q493" s="7"/>
      <c r="R493" s="17"/>
      <c r="S493" s="25"/>
      <c r="T493" s="7"/>
      <c r="U493" s="17"/>
      <c r="V493" s="25"/>
      <c r="W493" s="7"/>
      <c r="X493" s="17"/>
      <c r="Y493" s="25"/>
      <c r="Z493" s="7"/>
      <c r="AA493" s="17"/>
      <c r="AB493" s="25"/>
      <c r="AC493" s="7"/>
      <c r="AD493" s="17"/>
      <c r="AE493" s="25"/>
      <c r="AF493" s="7"/>
      <c r="AG493" s="17"/>
      <c r="AH493" s="25"/>
      <c r="AI493" s="7"/>
      <c r="AJ493" s="17"/>
      <c r="AK493" s="25"/>
      <c r="AL493" s="7"/>
      <c r="AM493" s="17"/>
      <c r="AN493" s="25"/>
      <c r="AO493" s="7"/>
      <c r="AP493" s="17"/>
      <c r="AQ493" s="25"/>
      <c r="AR493" s="7"/>
      <c r="AS493" s="17"/>
      <c r="AT493" s="25"/>
      <c r="AU493" s="7"/>
      <c r="AV493" s="17"/>
      <c r="AW493" s="25"/>
      <c r="AX493" s="7"/>
      <c r="AY493" s="17"/>
      <c r="AZ493" s="25"/>
      <c r="BA493" s="7"/>
      <c r="BB493" s="17"/>
      <c r="BC493" s="25"/>
      <c r="BD493" s="7"/>
      <c r="BE493" s="17"/>
      <c r="BF493" s="25"/>
      <c r="BG493" s="7"/>
      <c r="BH493" s="17"/>
      <c r="BI493" s="25"/>
      <c r="BJ493" s="25"/>
      <c r="BK493" s="25"/>
      <c r="BL493" s="25"/>
      <c r="BM493" s="25"/>
      <c r="BN493" s="25"/>
      <c r="BO493" s="25"/>
      <c r="BP493" s="25"/>
      <c r="BQ493" s="25"/>
      <c r="BR493" s="25"/>
      <c r="BS493" s="25"/>
      <c r="BT493" s="25"/>
      <c r="BU493" s="25"/>
      <c r="BV493" s="15"/>
      <c r="BW493" s="15"/>
      <c r="BX493" s="15"/>
      <c r="BY493" s="15"/>
      <c r="BZ493" s="15"/>
      <c r="CA493" s="15"/>
      <c r="CB493" s="15"/>
      <c r="CC493" s="15"/>
      <c r="CD493" s="15"/>
      <c r="CE493" s="15"/>
      <c r="CF493" s="15"/>
      <c r="CG493" s="15"/>
      <c r="CH493" s="15"/>
      <c r="CI493" s="15"/>
      <c r="CJ493" s="15"/>
      <c r="CK493" s="15"/>
      <c r="CL493" s="15"/>
      <c r="CM493" s="15"/>
      <c r="CN493" s="15"/>
      <c r="CP493" s="15"/>
      <c r="CQ493" s="15"/>
      <c r="CS493" s="15"/>
      <c r="CT493" s="15"/>
      <c r="CV493" s="15"/>
      <c r="CW493" s="15"/>
      <c r="CY493" s="15"/>
      <c r="CZ493" s="15"/>
      <c r="DB493" s="15"/>
      <c r="DC493" s="15"/>
      <c r="DE493" s="15"/>
      <c r="DF493" s="15"/>
    </row>
    <row r="494" spans="1:110" x14ac:dyDescent="0.3">
      <c r="A494" s="3">
        <v>494</v>
      </c>
      <c r="D494" s="39"/>
      <c r="E494" s="3"/>
      <c r="F494" s="7"/>
      <c r="G494" s="17"/>
      <c r="H494" s="3"/>
      <c r="I494" s="17"/>
      <c r="J494" s="17"/>
      <c r="K494" s="7"/>
      <c r="L494" s="17"/>
      <c r="M494" s="25"/>
      <c r="N494" s="7"/>
      <c r="O494" s="17"/>
      <c r="P494" s="25"/>
      <c r="Q494" s="7"/>
      <c r="R494" s="17"/>
      <c r="S494" s="25"/>
      <c r="T494" s="7"/>
      <c r="U494" s="17"/>
      <c r="V494" s="25"/>
      <c r="W494" s="7"/>
      <c r="X494" s="17"/>
      <c r="Y494" s="25"/>
      <c r="Z494" s="7"/>
      <c r="AA494" s="17"/>
      <c r="AB494" s="25"/>
      <c r="AC494" s="7"/>
      <c r="AD494" s="17"/>
      <c r="AE494" s="25"/>
      <c r="AF494" s="7"/>
      <c r="AG494" s="17"/>
      <c r="AH494" s="25"/>
      <c r="AI494" s="7"/>
      <c r="AJ494" s="17"/>
      <c r="AK494" s="25"/>
      <c r="AL494" s="7"/>
      <c r="AM494" s="17"/>
      <c r="AN494" s="25"/>
      <c r="AO494" s="7"/>
      <c r="AP494" s="17"/>
      <c r="AQ494" s="25"/>
      <c r="AR494" s="7"/>
      <c r="AS494" s="17"/>
      <c r="AT494" s="25"/>
      <c r="AU494" s="7"/>
      <c r="AV494" s="17"/>
      <c r="AW494" s="25"/>
      <c r="AX494" s="7"/>
      <c r="AY494" s="17"/>
      <c r="AZ494" s="25"/>
      <c r="BA494" s="7"/>
      <c r="BB494" s="17"/>
      <c r="BC494" s="25"/>
      <c r="BD494" s="7"/>
      <c r="BE494" s="17"/>
      <c r="BF494" s="25"/>
      <c r="BG494" s="7"/>
      <c r="BH494" s="17"/>
      <c r="BI494" s="25"/>
      <c r="BJ494" s="25"/>
      <c r="BK494" s="25"/>
      <c r="BL494" s="25"/>
      <c r="BM494" s="25"/>
      <c r="BN494" s="25"/>
      <c r="BO494" s="25"/>
      <c r="BP494" s="25"/>
      <c r="BQ494" s="25"/>
      <c r="BR494" s="25"/>
      <c r="BS494" s="25"/>
      <c r="BT494" s="25"/>
      <c r="BU494" s="25"/>
      <c r="BV494" s="15"/>
      <c r="BW494" s="15"/>
      <c r="BX494" s="15"/>
      <c r="BY494" s="15"/>
      <c r="BZ494" s="15"/>
      <c r="CA494" s="15"/>
      <c r="CB494" s="15"/>
      <c r="CC494" s="15"/>
      <c r="CD494" s="15"/>
      <c r="CE494" s="15"/>
      <c r="CF494" s="15"/>
      <c r="CG494" s="15"/>
      <c r="CH494" s="15"/>
      <c r="CI494" s="15"/>
      <c r="CJ494" s="15"/>
      <c r="CK494" s="15"/>
      <c r="CL494" s="15"/>
      <c r="CM494" s="15"/>
      <c r="CN494" s="15"/>
      <c r="CP494" s="15"/>
      <c r="CQ494" s="15"/>
      <c r="CS494" s="15"/>
      <c r="CT494" s="15"/>
      <c r="CV494" s="15"/>
      <c r="CW494" s="15"/>
      <c r="CY494" s="15"/>
      <c r="CZ494" s="15"/>
      <c r="DB494" s="15"/>
      <c r="DC494" s="15"/>
      <c r="DE494" s="15"/>
      <c r="DF494" s="15"/>
    </row>
    <row r="495" spans="1:110" x14ac:dyDescent="0.3">
      <c r="A495" s="3">
        <v>495</v>
      </c>
      <c r="D495" s="39"/>
      <c r="E495" s="3"/>
      <c r="F495" s="7"/>
      <c r="G495" s="17"/>
      <c r="H495" s="3"/>
      <c r="I495" s="17"/>
      <c r="J495" s="17"/>
      <c r="K495" s="7"/>
      <c r="L495" s="17"/>
      <c r="M495" s="25"/>
      <c r="N495" s="7"/>
      <c r="O495" s="17"/>
      <c r="P495" s="25"/>
      <c r="Q495" s="7"/>
      <c r="R495" s="17"/>
      <c r="S495" s="25"/>
      <c r="T495" s="7"/>
      <c r="U495" s="17"/>
      <c r="V495" s="25"/>
      <c r="W495" s="7"/>
      <c r="X495" s="17"/>
      <c r="Y495" s="25"/>
      <c r="Z495" s="7"/>
      <c r="AA495" s="17"/>
      <c r="AB495" s="25"/>
      <c r="AC495" s="7"/>
      <c r="AD495" s="17"/>
      <c r="AE495" s="25"/>
      <c r="AF495" s="7"/>
      <c r="AG495" s="17"/>
      <c r="AH495" s="25"/>
      <c r="AI495" s="7"/>
      <c r="AJ495" s="17"/>
      <c r="AK495" s="25"/>
      <c r="AL495" s="7"/>
      <c r="AM495" s="17"/>
      <c r="AN495" s="25"/>
      <c r="AO495" s="7"/>
      <c r="AP495" s="17"/>
      <c r="AQ495" s="25"/>
      <c r="AR495" s="7"/>
      <c r="AS495" s="17"/>
      <c r="AT495" s="25"/>
      <c r="AU495" s="7"/>
      <c r="AV495" s="17"/>
      <c r="AW495" s="25"/>
      <c r="AX495" s="7"/>
      <c r="AY495" s="17"/>
      <c r="AZ495" s="25"/>
      <c r="BA495" s="7"/>
      <c r="BB495" s="17"/>
      <c r="BC495" s="25"/>
      <c r="BD495" s="7"/>
      <c r="BE495" s="17"/>
      <c r="BF495" s="25"/>
      <c r="BG495" s="7"/>
      <c r="BH495" s="17"/>
      <c r="BI495" s="25"/>
      <c r="BJ495" s="25"/>
      <c r="BK495" s="25"/>
      <c r="BL495" s="25"/>
      <c r="BM495" s="25"/>
      <c r="BN495" s="25"/>
      <c r="BO495" s="25"/>
      <c r="BP495" s="25"/>
      <c r="BQ495" s="25"/>
      <c r="BR495" s="25"/>
      <c r="BS495" s="25"/>
      <c r="BT495" s="25"/>
      <c r="BU495" s="25"/>
      <c r="BV495" s="15"/>
      <c r="BW495" s="15"/>
      <c r="BX495" s="15"/>
      <c r="BY495" s="15"/>
      <c r="BZ495" s="15"/>
      <c r="CA495" s="15"/>
      <c r="CB495" s="15"/>
      <c r="CC495" s="15"/>
      <c r="CD495" s="15"/>
      <c r="CE495" s="15"/>
      <c r="CF495" s="15"/>
      <c r="CG495" s="15"/>
      <c r="CH495" s="15"/>
      <c r="CI495" s="15"/>
      <c r="CJ495" s="15"/>
      <c r="CK495" s="15"/>
      <c r="CL495" s="15"/>
      <c r="CM495" s="15"/>
      <c r="CN495" s="15"/>
      <c r="CP495" s="15"/>
      <c r="CQ495" s="15"/>
      <c r="CS495" s="15"/>
      <c r="CT495" s="15"/>
      <c r="CV495" s="15"/>
      <c r="CW495" s="15"/>
      <c r="CY495" s="15"/>
      <c r="CZ495" s="15"/>
      <c r="DB495" s="15"/>
      <c r="DC495" s="15"/>
      <c r="DE495" s="15"/>
      <c r="DF495" s="15"/>
    </row>
    <row r="496" spans="1:110" x14ac:dyDescent="0.3">
      <c r="A496" s="3">
        <v>496</v>
      </c>
      <c r="D496" s="39"/>
      <c r="E496" s="3"/>
      <c r="F496" s="7"/>
      <c r="G496" s="17"/>
      <c r="H496" s="3"/>
      <c r="I496" s="17"/>
      <c r="J496" s="17"/>
      <c r="K496" s="7"/>
      <c r="L496" s="17"/>
      <c r="M496" s="25"/>
      <c r="N496" s="7"/>
      <c r="O496" s="17"/>
      <c r="P496" s="25"/>
      <c r="Q496" s="7"/>
      <c r="R496" s="17"/>
      <c r="S496" s="25"/>
      <c r="T496" s="7"/>
      <c r="U496" s="17"/>
      <c r="V496" s="25"/>
      <c r="W496" s="7"/>
      <c r="X496" s="17"/>
      <c r="Y496" s="25"/>
      <c r="Z496" s="7"/>
      <c r="AA496" s="17"/>
      <c r="AB496" s="25"/>
      <c r="AC496" s="7"/>
      <c r="AD496" s="17"/>
      <c r="AE496" s="25"/>
      <c r="AF496" s="7"/>
      <c r="AG496" s="17"/>
      <c r="AH496" s="25"/>
      <c r="AI496" s="7"/>
      <c r="AJ496" s="17"/>
      <c r="AK496" s="25"/>
      <c r="AL496" s="7"/>
      <c r="AM496" s="17"/>
      <c r="AN496" s="25"/>
      <c r="AO496" s="7"/>
      <c r="AP496" s="17"/>
      <c r="AQ496" s="25"/>
      <c r="AR496" s="7"/>
      <c r="AS496" s="17"/>
      <c r="AT496" s="25"/>
      <c r="AU496" s="7"/>
      <c r="AV496" s="17"/>
      <c r="AW496" s="25"/>
      <c r="AX496" s="7"/>
      <c r="AY496" s="17"/>
      <c r="AZ496" s="25"/>
      <c r="BA496" s="7"/>
      <c r="BB496" s="17"/>
      <c r="BC496" s="25"/>
      <c r="BD496" s="7"/>
      <c r="BE496" s="17"/>
      <c r="BF496" s="25"/>
      <c r="BG496" s="7"/>
      <c r="BH496" s="17"/>
      <c r="BI496" s="25"/>
      <c r="BJ496" s="25"/>
      <c r="BK496" s="25"/>
      <c r="BL496" s="25"/>
      <c r="BM496" s="25"/>
      <c r="BN496" s="25"/>
      <c r="BO496" s="25"/>
      <c r="BP496" s="25"/>
      <c r="BQ496" s="25"/>
      <c r="BR496" s="25"/>
      <c r="BS496" s="25"/>
      <c r="BT496" s="25"/>
      <c r="BU496" s="25"/>
      <c r="BV496" s="15"/>
      <c r="BW496" s="15"/>
      <c r="BX496" s="15"/>
      <c r="BY496" s="15"/>
      <c r="BZ496" s="15"/>
      <c r="CA496" s="15"/>
      <c r="CB496" s="15"/>
      <c r="CC496" s="15"/>
      <c r="CD496" s="15"/>
      <c r="CE496" s="15"/>
      <c r="CF496" s="15"/>
      <c r="CG496" s="15"/>
      <c r="CH496" s="15"/>
      <c r="CI496" s="15"/>
      <c r="CJ496" s="15"/>
      <c r="CK496" s="15"/>
      <c r="CL496" s="15"/>
      <c r="CM496" s="15"/>
      <c r="CN496" s="15"/>
      <c r="CP496" s="15"/>
      <c r="CQ496" s="15"/>
      <c r="CS496" s="15"/>
      <c r="CT496" s="15"/>
      <c r="CV496" s="15"/>
      <c r="CW496" s="15"/>
      <c r="CY496" s="15"/>
      <c r="CZ496" s="15"/>
      <c r="DB496" s="15"/>
      <c r="DC496" s="15"/>
      <c r="DE496" s="15"/>
      <c r="DF496" s="15"/>
    </row>
    <row r="497" spans="1:110" x14ac:dyDescent="0.3">
      <c r="A497" s="3">
        <v>497</v>
      </c>
      <c r="D497" s="39"/>
      <c r="E497" s="3"/>
      <c r="F497" s="7"/>
      <c r="G497" s="17"/>
      <c r="H497" s="3"/>
      <c r="I497" s="17"/>
      <c r="J497" s="17"/>
      <c r="K497" s="7"/>
      <c r="L497" s="17"/>
      <c r="M497" s="25"/>
      <c r="N497" s="7"/>
      <c r="O497" s="17"/>
      <c r="P497" s="25"/>
      <c r="Q497" s="7"/>
      <c r="R497" s="17"/>
      <c r="S497" s="25"/>
      <c r="T497" s="7"/>
      <c r="U497" s="17"/>
      <c r="V497" s="25"/>
      <c r="W497" s="7"/>
      <c r="X497" s="17"/>
      <c r="Y497" s="25"/>
      <c r="Z497" s="7"/>
      <c r="AA497" s="17"/>
      <c r="AB497" s="25"/>
      <c r="AC497" s="7"/>
      <c r="AD497" s="17"/>
      <c r="AE497" s="25"/>
      <c r="AF497" s="7"/>
      <c r="AG497" s="17"/>
      <c r="AH497" s="25"/>
      <c r="AI497" s="7"/>
      <c r="AJ497" s="17"/>
      <c r="AK497" s="25"/>
      <c r="AL497" s="7"/>
      <c r="AM497" s="17"/>
      <c r="AN497" s="25"/>
      <c r="AO497" s="7"/>
      <c r="AP497" s="17"/>
      <c r="AQ497" s="25"/>
      <c r="AR497" s="7"/>
      <c r="AS497" s="17"/>
      <c r="AT497" s="25"/>
      <c r="AU497" s="7"/>
      <c r="AV497" s="17"/>
      <c r="AW497" s="25"/>
      <c r="AX497" s="7"/>
      <c r="AY497" s="17"/>
      <c r="AZ497" s="25"/>
      <c r="BA497" s="7"/>
      <c r="BB497" s="17"/>
      <c r="BC497" s="25"/>
      <c r="BD497" s="7"/>
      <c r="BE497" s="17"/>
      <c r="BF497" s="25"/>
      <c r="BG497" s="7"/>
      <c r="BH497" s="17"/>
      <c r="BI497" s="25"/>
      <c r="BJ497" s="25"/>
      <c r="BK497" s="25"/>
      <c r="BL497" s="25"/>
      <c r="BM497" s="25"/>
      <c r="BN497" s="25"/>
      <c r="BO497" s="25"/>
      <c r="BP497" s="25"/>
      <c r="BQ497" s="25"/>
      <c r="BR497" s="25"/>
      <c r="BS497" s="25"/>
      <c r="BT497" s="25"/>
      <c r="BU497" s="25"/>
      <c r="BV497" s="15"/>
      <c r="BW497" s="15"/>
      <c r="BX497" s="15"/>
      <c r="BY497" s="15"/>
      <c r="BZ497" s="15"/>
      <c r="CA497" s="15"/>
      <c r="CB497" s="15"/>
      <c r="CC497" s="15"/>
      <c r="CD497" s="15"/>
      <c r="CE497" s="15"/>
      <c r="CF497" s="15"/>
      <c r="CG497" s="15"/>
      <c r="CH497" s="15"/>
      <c r="CI497" s="15"/>
      <c r="CJ497" s="15"/>
      <c r="CK497" s="15"/>
      <c r="CL497" s="15"/>
      <c r="CM497" s="15"/>
      <c r="CN497" s="15"/>
      <c r="CP497" s="15"/>
      <c r="CQ497" s="15"/>
      <c r="CS497" s="15"/>
      <c r="CT497" s="15"/>
      <c r="CV497" s="15"/>
      <c r="CW497" s="15"/>
      <c r="CY497" s="15"/>
      <c r="CZ497" s="15"/>
      <c r="DB497" s="15"/>
      <c r="DC497" s="15"/>
      <c r="DE497" s="15"/>
      <c r="DF497" s="15"/>
    </row>
    <row r="498" spans="1:110" x14ac:dyDescent="0.3">
      <c r="A498" s="3">
        <v>498</v>
      </c>
      <c r="D498" s="39"/>
      <c r="E498" s="3"/>
      <c r="F498" s="7"/>
      <c r="G498" s="17"/>
      <c r="H498" s="3"/>
      <c r="I498" s="17"/>
      <c r="J498" s="17"/>
      <c r="K498" s="7"/>
      <c r="L498" s="17"/>
      <c r="M498" s="25"/>
      <c r="N498" s="7"/>
      <c r="O498" s="17"/>
      <c r="P498" s="25"/>
      <c r="Q498" s="7"/>
      <c r="R498" s="17"/>
      <c r="S498" s="25"/>
      <c r="T498" s="7"/>
      <c r="U498" s="17"/>
      <c r="V498" s="25"/>
      <c r="W498" s="7"/>
      <c r="X498" s="17"/>
      <c r="Y498" s="25"/>
      <c r="Z498" s="7"/>
      <c r="AA498" s="17"/>
      <c r="AB498" s="25"/>
      <c r="AC498" s="7"/>
      <c r="AD498" s="17"/>
      <c r="AE498" s="25"/>
      <c r="AF498" s="7"/>
      <c r="AG498" s="17"/>
      <c r="AH498" s="25"/>
      <c r="AI498" s="7"/>
      <c r="AJ498" s="17"/>
      <c r="AK498" s="25"/>
      <c r="AL498" s="7"/>
      <c r="AM498" s="17"/>
      <c r="AN498" s="25"/>
      <c r="AO498" s="7"/>
      <c r="AP498" s="17"/>
      <c r="AQ498" s="25"/>
      <c r="AR498" s="7"/>
      <c r="AS498" s="17"/>
      <c r="AT498" s="25"/>
      <c r="AU498" s="7"/>
      <c r="AV498" s="17"/>
      <c r="AW498" s="25"/>
      <c r="AX498" s="7"/>
      <c r="AY498" s="17"/>
      <c r="AZ498" s="25"/>
      <c r="BA498" s="7"/>
      <c r="BB498" s="17"/>
      <c r="BC498" s="25"/>
      <c r="BD498" s="7"/>
      <c r="BE498" s="17"/>
      <c r="BF498" s="25"/>
      <c r="BG498" s="7"/>
      <c r="BH498" s="17"/>
      <c r="BI498" s="25"/>
      <c r="BJ498" s="25"/>
      <c r="BK498" s="25"/>
      <c r="BL498" s="25"/>
      <c r="BM498" s="25"/>
      <c r="BN498" s="25"/>
      <c r="BO498" s="25"/>
      <c r="BP498" s="25"/>
      <c r="BQ498" s="25"/>
      <c r="BR498" s="25"/>
      <c r="BS498" s="25"/>
      <c r="BT498" s="25"/>
      <c r="BU498" s="25"/>
      <c r="BV498" s="15"/>
      <c r="BW498" s="15"/>
      <c r="BX498" s="15"/>
      <c r="BY498" s="15"/>
      <c r="BZ498" s="15"/>
      <c r="CA498" s="15"/>
      <c r="CB498" s="15"/>
      <c r="CC498" s="15"/>
      <c r="CD498" s="15"/>
      <c r="CE498" s="15"/>
      <c r="CF498" s="15"/>
      <c r="CG498" s="15"/>
      <c r="CH498" s="15"/>
      <c r="CI498" s="15"/>
      <c r="CJ498" s="15"/>
      <c r="CK498" s="15"/>
      <c r="CL498" s="15"/>
      <c r="CM498" s="15"/>
      <c r="CN498" s="15"/>
      <c r="CP498" s="15"/>
      <c r="CQ498" s="15"/>
      <c r="CS498" s="15"/>
      <c r="CT498" s="15"/>
      <c r="CV498" s="15"/>
      <c r="CW498" s="15"/>
      <c r="CY498" s="15"/>
      <c r="CZ498" s="15"/>
      <c r="DB498" s="15"/>
      <c r="DC498" s="15"/>
      <c r="DE498" s="15"/>
      <c r="DF498" s="15"/>
    </row>
    <row r="499" spans="1:110" x14ac:dyDescent="0.3">
      <c r="A499" s="3">
        <v>499</v>
      </c>
      <c r="D499" s="39"/>
      <c r="E499" s="3"/>
      <c r="F499" s="7"/>
      <c r="G499" s="17"/>
      <c r="H499" s="3"/>
      <c r="I499" s="17"/>
      <c r="J499" s="17"/>
      <c r="K499" s="7"/>
      <c r="L499" s="17"/>
      <c r="M499" s="25"/>
      <c r="N499" s="7"/>
      <c r="O499" s="17"/>
      <c r="P499" s="25"/>
      <c r="Q499" s="7"/>
      <c r="R499" s="17"/>
      <c r="S499" s="25"/>
      <c r="T499" s="7"/>
      <c r="U499" s="17"/>
      <c r="V499" s="25"/>
      <c r="W499" s="7"/>
      <c r="X499" s="17"/>
      <c r="Y499" s="25"/>
      <c r="Z499" s="7"/>
      <c r="AA499" s="17"/>
      <c r="AB499" s="25"/>
      <c r="AC499" s="7"/>
      <c r="AD499" s="17"/>
      <c r="AE499" s="25"/>
      <c r="AF499" s="7"/>
      <c r="AG499" s="17"/>
      <c r="AH499" s="25"/>
      <c r="AI499" s="7"/>
      <c r="AJ499" s="17"/>
      <c r="AK499" s="25"/>
      <c r="AL499" s="7"/>
      <c r="AM499" s="17"/>
      <c r="AN499" s="25"/>
      <c r="AO499" s="7"/>
      <c r="AP499" s="17"/>
      <c r="AQ499" s="25"/>
      <c r="AR499" s="7"/>
      <c r="AS499" s="17"/>
      <c r="AT499" s="25"/>
      <c r="AU499" s="7"/>
      <c r="AV499" s="17"/>
      <c r="AW499" s="25"/>
      <c r="AX499" s="7"/>
      <c r="AY499" s="17"/>
      <c r="AZ499" s="25"/>
      <c r="BA499" s="7"/>
      <c r="BB499" s="17"/>
      <c r="BC499" s="25"/>
      <c r="BD499" s="7"/>
      <c r="BE499" s="17"/>
      <c r="BF499" s="25"/>
      <c r="BG499" s="7"/>
      <c r="BH499" s="17"/>
      <c r="BI499" s="25"/>
      <c r="BJ499" s="25"/>
      <c r="BK499" s="25"/>
      <c r="BL499" s="25"/>
      <c r="BM499" s="25"/>
      <c r="BN499" s="25"/>
      <c r="BO499" s="25"/>
      <c r="BP499" s="25"/>
      <c r="BQ499" s="25"/>
      <c r="BR499" s="25"/>
      <c r="BS499" s="25"/>
      <c r="BT499" s="25"/>
      <c r="BU499" s="25"/>
      <c r="BV499" s="15"/>
      <c r="BW499" s="15"/>
      <c r="BX499" s="15"/>
      <c r="BY499" s="15"/>
      <c r="BZ499" s="15"/>
      <c r="CA499" s="15"/>
      <c r="CB499" s="15"/>
      <c r="CC499" s="15"/>
      <c r="CD499" s="15"/>
      <c r="CE499" s="15"/>
      <c r="CF499" s="15"/>
      <c r="CG499" s="15"/>
      <c r="CH499" s="15"/>
      <c r="CI499" s="15"/>
      <c r="CJ499" s="15"/>
      <c r="CK499" s="15"/>
      <c r="CL499" s="15"/>
      <c r="CM499" s="15"/>
      <c r="CN499" s="15"/>
      <c r="CP499" s="15"/>
      <c r="CQ499" s="15"/>
      <c r="CS499" s="15"/>
      <c r="CT499" s="15"/>
      <c r="CV499" s="15"/>
      <c r="CW499" s="15"/>
      <c r="CY499" s="15"/>
      <c r="CZ499" s="15"/>
      <c r="DB499" s="15"/>
      <c r="DC499" s="15"/>
      <c r="DE499" s="15"/>
      <c r="DF499" s="15"/>
    </row>
    <row r="500" spans="1:110" x14ac:dyDescent="0.3">
      <c r="A500" s="3">
        <v>500</v>
      </c>
      <c r="B500" s="3" t="s">
        <v>184</v>
      </c>
      <c r="D500" s="3"/>
      <c r="E500" s="3"/>
      <c r="F500" s="29"/>
      <c r="G500" s="3"/>
      <c r="H500" s="3"/>
      <c r="I500" s="3"/>
      <c r="J500" s="3"/>
      <c r="K500" s="29"/>
      <c r="L500" s="3"/>
      <c r="M500" s="29"/>
      <c r="N500" s="29"/>
      <c r="O500" s="3"/>
      <c r="P500" s="29"/>
      <c r="Q500" s="29"/>
      <c r="R500" s="3"/>
      <c r="S500" s="29"/>
      <c r="T500" s="29"/>
      <c r="U500" s="3"/>
      <c r="V500" s="29"/>
      <c r="W500" s="29"/>
      <c r="X500" s="3"/>
      <c r="Y500" s="29"/>
      <c r="Z500" s="29"/>
      <c r="AA500" s="3"/>
      <c r="AB500" s="29"/>
      <c r="AC500" s="29"/>
      <c r="AD500" s="3"/>
      <c r="AE500" s="29"/>
      <c r="AF500" s="29"/>
      <c r="AG500" s="3"/>
      <c r="AH500" s="29"/>
      <c r="AI500" s="29"/>
      <c r="AJ500" s="3"/>
      <c r="AK500" s="29"/>
      <c r="AL500" s="29"/>
      <c r="AM500" s="3"/>
      <c r="AN500" s="29"/>
      <c r="AO500" s="29"/>
      <c r="AP500" s="3"/>
      <c r="AQ500" s="29"/>
      <c r="AR500" s="29"/>
      <c r="AS500" s="3"/>
      <c r="AT500" s="29"/>
      <c r="AU500" s="29"/>
      <c r="AV500" s="3"/>
      <c r="AW500" s="29"/>
      <c r="AX500" s="29"/>
      <c r="AY500" s="3"/>
      <c r="AZ500" s="29"/>
      <c r="BA500" s="29"/>
      <c r="BB500" s="3"/>
      <c r="BC500" s="29"/>
      <c r="BD500" s="29"/>
      <c r="BE500" s="3"/>
      <c r="BF500" s="29"/>
      <c r="BG500" s="29"/>
      <c r="BH500" s="3"/>
      <c r="BI500" s="29"/>
      <c r="BJ500" s="29"/>
      <c r="BK500" s="29"/>
      <c r="BL500" s="29"/>
      <c r="BM500" s="29"/>
      <c r="BN500" s="29"/>
      <c r="BO500" s="29"/>
      <c r="BP500" s="29"/>
      <c r="BQ500" s="29"/>
      <c r="BR500" s="29"/>
      <c r="BS500" s="29"/>
      <c r="BT500" s="29"/>
      <c r="BU500" s="29"/>
      <c r="BV500" s="15"/>
      <c r="BW500" s="15"/>
      <c r="BX500" s="15"/>
      <c r="BY500" s="15"/>
      <c r="BZ500" s="15"/>
      <c r="CA500" s="15"/>
      <c r="CB500" s="15"/>
      <c r="CC500" s="15"/>
      <c r="CD500" s="15"/>
      <c r="CE500" s="15"/>
      <c r="CF500" s="15"/>
      <c r="CG500" s="15"/>
      <c r="CH500" s="15"/>
      <c r="CI500" s="15"/>
      <c r="CJ500" s="15"/>
      <c r="CK500" s="15"/>
      <c r="CL500" s="15"/>
      <c r="CM500" s="15"/>
      <c r="CN500" s="15"/>
      <c r="CP500" s="15"/>
      <c r="CQ500" s="15"/>
      <c r="CS500" s="15"/>
      <c r="CT500" s="15"/>
      <c r="CV500" s="15"/>
      <c r="CW500" s="15"/>
      <c r="CY500" s="15"/>
      <c r="CZ500" s="15"/>
      <c r="DB500" s="15"/>
      <c r="DC500" s="15"/>
      <c r="DE500" s="15"/>
      <c r="DF500" s="15"/>
    </row>
    <row r="501" spans="1:110" x14ac:dyDescent="0.3">
      <c r="A501" s="3">
        <v>501</v>
      </c>
      <c r="B501" s="3" t="s">
        <v>185</v>
      </c>
      <c r="C501" s="3" t="s">
        <v>217</v>
      </c>
      <c r="D501" s="39">
        <v>41852</v>
      </c>
      <c r="E501" s="3"/>
      <c r="F501" s="7"/>
      <c r="G501" s="17">
        <v>0.92025305338644003</v>
      </c>
      <c r="H501" s="3"/>
      <c r="I501" s="17">
        <f t="shared" ref="I501:I504" si="2128">LARGE(BV501:CL501,1)</f>
        <v>0.94191062129994807</v>
      </c>
      <c r="J501" s="17">
        <f t="shared" ref="J501:J504" si="2129">SMALL(BV501:CL501,1)</f>
        <v>0.90005962924695648</v>
      </c>
      <c r="K501" s="7"/>
      <c r="L501" s="17">
        <v>0.90174221694507084</v>
      </c>
      <c r="M501" s="25">
        <f t="shared" si="2036"/>
        <v>0.97988505838339668</v>
      </c>
      <c r="N501" s="7"/>
      <c r="O501" s="17">
        <v>0.90005962924695648</v>
      </c>
      <c r="P501" s="25">
        <f t="shared" si="2037"/>
        <v>0.97805666162674088</v>
      </c>
      <c r="Q501" s="7"/>
      <c r="R501" s="17">
        <v>0.90343402824870778</v>
      </c>
      <c r="S501" s="25">
        <f t="shared" si="2038"/>
        <v>0.98172347804134974</v>
      </c>
      <c r="T501" s="7"/>
      <c r="U501" s="17">
        <v>0.91289439667579786</v>
      </c>
      <c r="V501" s="25">
        <f t="shared" si="2039"/>
        <v>0.9920036595547681</v>
      </c>
      <c r="W501" s="7"/>
      <c r="X501" s="17">
        <v>0.91870606535098265</v>
      </c>
      <c r="Y501" s="25">
        <f t="shared" si="2040"/>
        <v>0.99831895365110213</v>
      </c>
      <c r="Z501" s="7"/>
      <c r="AA501" s="17">
        <v>0.90937917318014516</v>
      </c>
      <c r="AB501" s="25">
        <f t="shared" si="2041"/>
        <v>0.98818381512967535</v>
      </c>
      <c r="AC501" s="7"/>
      <c r="AD501" s="17">
        <v>0.92422385232928317</v>
      </c>
      <c r="AE501" s="25">
        <f t="shared" si="2042"/>
        <v>1.0043148989598361</v>
      </c>
      <c r="AF501" s="7"/>
      <c r="AG501" s="17">
        <v>0.9042210071204696</v>
      </c>
      <c r="AH501" s="25">
        <f t="shared" si="2043"/>
        <v>0.98257865463529392</v>
      </c>
      <c r="AI501" s="7"/>
      <c r="AJ501" s="17">
        <v>0.93287644626208366</v>
      </c>
      <c r="AK501" s="25">
        <f t="shared" si="2044"/>
        <v>1.0137173061574649</v>
      </c>
      <c r="AL501" s="7"/>
      <c r="AM501" s="17">
        <v>0.93396621926165357</v>
      </c>
      <c r="AN501" s="25">
        <f t="shared" si="2045"/>
        <v>1.0149015163000552</v>
      </c>
      <c r="AO501" s="7"/>
      <c r="AP501" s="17">
        <v>0.94191062129994807</v>
      </c>
      <c r="AQ501" s="25">
        <f t="shared" si="2046"/>
        <v>1.0235343613735486</v>
      </c>
      <c r="AR501" s="7"/>
      <c r="AS501" s="17">
        <v>0.94057375753430716</v>
      </c>
      <c r="AT501" s="25">
        <f t="shared" si="2047"/>
        <v>1.0220816481652399</v>
      </c>
      <c r="AU501" s="7"/>
      <c r="AV501" s="17">
        <v>0.93101309656268494</v>
      </c>
      <c r="AW501" s="25">
        <f t="shared" si="2048"/>
        <v>1.0116924829932907</v>
      </c>
      <c r="AX501" s="7"/>
      <c r="AY501" s="17">
        <v>0.91253134196033248</v>
      </c>
      <c r="AZ501" s="25">
        <f t="shared" si="2049"/>
        <v>0.9916091433788865</v>
      </c>
      <c r="BA501" s="7"/>
      <c r="BB501" s="17">
        <v>0.93321946118388288</v>
      </c>
      <c r="BC501" s="25">
        <f t="shared" si="2050"/>
        <v>1.0140900459386988</v>
      </c>
      <c r="BD501" s="7"/>
      <c r="BE501" s="17">
        <v>0.90484113024794266</v>
      </c>
      <c r="BF501" s="25">
        <f t="shared" si="2051"/>
        <v>0.98325251616195886</v>
      </c>
      <c r="BG501" s="7"/>
      <c r="BH501" s="17">
        <v>0.90873504199694666</v>
      </c>
      <c r="BI501" s="25">
        <f t="shared" si="2052"/>
        <v>0.98748386506612695</v>
      </c>
      <c r="BJ501" s="25"/>
      <c r="BK501" s="17">
        <f t="shared" ref="BK501:BK504" si="2130">((L501*K$328)+(U501*T$328)+(X501*W$328)+(AA501*Z$328)+(R501*Q$328))/BJ$328</f>
        <v>0.91030068755641791</v>
      </c>
      <c r="BL501" s="25">
        <f t="shared" ref="BL501:BL504" si="2131">BK501/$G501</f>
        <v>0.98918518575581094</v>
      </c>
      <c r="BN501" s="15">
        <f t="shared" ref="BN501:BN504" si="2132">((BH501*BG$328)+(AV501*AU$328)+(AS501*AR$328)+(AY501*AX$328))/BM$328</f>
        <v>0.92525877781924537</v>
      </c>
      <c r="BO501" s="25">
        <f t="shared" ref="BO501:BO504" si="2133">BN501/$G501</f>
        <v>1.0054395086377435</v>
      </c>
      <c r="BQ501" s="15">
        <f t="shared" ref="BQ501:BQ504" si="2134">((BB501*BA$328)+(AP501*AO$328)+(AM501*AL$328)+(BE501*BD$328))/BP$328</f>
        <v>0.92827127792903552</v>
      </c>
      <c r="BR501" s="25">
        <f t="shared" ref="BR501:BR504" si="2135">BQ501/$G501</f>
        <v>1.008713064860898</v>
      </c>
      <c r="BT501" s="25">
        <f t="shared" ref="BT501:BT504" si="2136">((AJ501*AI$328)+(AG501*AF$328)+(AD501*AC$328)+(O501*N$328))/BS$328</f>
        <v>0.91794126647046304</v>
      </c>
      <c r="BU501" s="25">
        <f t="shared" ref="BU501:BU504" si="2137">BT501/$G501</f>
        <v>0.99748787911382653</v>
      </c>
      <c r="BV501" s="15">
        <f t="shared" si="1848"/>
        <v>0.90174221694507084</v>
      </c>
      <c r="BW501" s="15">
        <f t="shared" si="1849"/>
        <v>0.90005962924695648</v>
      </c>
      <c r="BX501" s="15">
        <f t="shared" si="1850"/>
        <v>0.90343402824870778</v>
      </c>
      <c r="BY501" s="15">
        <f t="shared" si="1851"/>
        <v>0.91289439667579786</v>
      </c>
      <c r="BZ501" s="15">
        <f t="shared" si="1852"/>
        <v>0.91870606535098265</v>
      </c>
      <c r="CA501" s="15">
        <f t="shared" ref="CA501:CA504" si="2138">AA501</f>
        <v>0.90937917318014516</v>
      </c>
      <c r="CB501" s="15">
        <f t="shared" si="1853"/>
        <v>0.92422385232928317</v>
      </c>
      <c r="CC501" s="15">
        <f t="shared" si="1854"/>
        <v>0.9042210071204696</v>
      </c>
      <c r="CD501" s="15">
        <f t="shared" si="1855"/>
        <v>0.93287644626208366</v>
      </c>
      <c r="CE501" s="15">
        <f t="shared" si="1856"/>
        <v>0.93396621926165357</v>
      </c>
      <c r="CF501" s="15">
        <f t="shared" si="1857"/>
        <v>0.94191062129994807</v>
      </c>
      <c r="CG501" s="15">
        <f t="shared" si="1858"/>
        <v>0.94057375753430716</v>
      </c>
      <c r="CH501" s="15">
        <f t="shared" ref="CH501:CH504" si="2139">AV501</f>
        <v>0.93101309656268494</v>
      </c>
      <c r="CI501" s="15">
        <f t="shared" si="1859"/>
        <v>0.91253134196033248</v>
      </c>
      <c r="CJ501" s="15">
        <f t="shared" si="1860"/>
        <v>0.93321946118388288</v>
      </c>
      <c r="CK501" s="15">
        <f t="shared" si="1861"/>
        <v>0.90484113024794266</v>
      </c>
      <c r="CL501" s="15">
        <f t="shared" si="1862"/>
        <v>0.90873504199694666</v>
      </c>
      <c r="CM501" s="15"/>
      <c r="CN501" s="15"/>
      <c r="CP501" s="15"/>
      <c r="CQ501" s="15"/>
      <c r="CS501" s="15"/>
      <c r="CT501" s="15"/>
      <c r="CV501" s="15"/>
      <c r="CW501" s="15"/>
      <c r="CY501" s="15"/>
      <c r="CZ501" s="15"/>
      <c r="DB501" s="15"/>
      <c r="DC501" s="15"/>
      <c r="DE501" s="15"/>
      <c r="DF501" s="15"/>
    </row>
    <row r="502" spans="1:110" x14ac:dyDescent="0.3">
      <c r="A502" s="3">
        <v>502</v>
      </c>
      <c r="B502" s="3" t="s">
        <v>186</v>
      </c>
      <c r="C502" s="3" t="s">
        <v>217</v>
      </c>
      <c r="D502" s="39">
        <v>41852</v>
      </c>
      <c r="E502" s="3"/>
      <c r="F502" s="7"/>
      <c r="G502" s="17">
        <v>4.9243548319935881E-2</v>
      </c>
      <c r="H502" s="3"/>
      <c r="I502" s="17">
        <f t="shared" si="2128"/>
        <v>6.2351959214552617E-2</v>
      </c>
      <c r="J502" s="17">
        <f t="shared" si="2129"/>
        <v>3.880815653868866E-2</v>
      </c>
      <c r="K502" s="7"/>
      <c r="L502" s="17">
        <v>6.2351959214552617E-2</v>
      </c>
      <c r="M502" s="25">
        <f t="shared" si="2036"/>
        <v>1.2661954985341684</v>
      </c>
      <c r="N502" s="7"/>
      <c r="O502" s="17">
        <v>6.1352822992442706E-2</v>
      </c>
      <c r="P502" s="25">
        <f t="shared" si="2037"/>
        <v>1.2459058107233201</v>
      </c>
      <c r="Q502" s="7"/>
      <c r="R502" s="17">
        <v>5.9303554971117105E-2</v>
      </c>
      <c r="S502" s="25">
        <f t="shared" si="2038"/>
        <v>1.2042908562523003</v>
      </c>
      <c r="T502" s="7"/>
      <c r="U502" s="17">
        <v>4.761401593240721E-2</v>
      </c>
      <c r="V502" s="25">
        <f t="shared" si="2039"/>
        <v>0.9669087130573617</v>
      </c>
      <c r="W502" s="7"/>
      <c r="X502" s="17">
        <v>5.4685889693438038E-2</v>
      </c>
      <c r="Y502" s="25">
        <f t="shared" si="2040"/>
        <v>1.1105188711857887</v>
      </c>
      <c r="Z502" s="7"/>
      <c r="AA502" s="17">
        <v>5.947901227057819E-2</v>
      </c>
      <c r="AB502" s="25">
        <f t="shared" si="2041"/>
        <v>1.2078539077676202</v>
      </c>
      <c r="AC502" s="7"/>
      <c r="AD502" s="17">
        <v>3.9950170175325962E-2</v>
      </c>
      <c r="AE502" s="25">
        <f t="shared" si="2042"/>
        <v>0.81127724419388425</v>
      </c>
      <c r="AF502" s="7"/>
      <c r="AG502" s="17">
        <v>6.1437420499133012E-2</v>
      </c>
      <c r="AH502" s="25">
        <f t="shared" si="2043"/>
        <v>1.2476237516430255</v>
      </c>
      <c r="AI502" s="7"/>
      <c r="AJ502" s="17">
        <v>4.4470708392902909E-2</v>
      </c>
      <c r="AK502" s="25">
        <f t="shared" si="2044"/>
        <v>0.90307684783347097</v>
      </c>
      <c r="AL502" s="7"/>
      <c r="AM502" s="17">
        <v>4.6480972040532524E-2</v>
      </c>
      <c r="AN502" s="25">
        <f t="shared" si="2045"/>
        <v>0.94389973156575013</v>
      </c>
      <c r="AO502" s="7"/>
      <c r="AP502" s="17">
        <v>4.0526887561951545E-2</v>
      </c>
      <c r="AQ502" s="25">
        <f t="shared" si="2046"/>
        <v>0.82298877608591292</v>
      </c>
      <c r="AR502" s="7"/>
      <c r="AS502" s="17">
        <v>3.880815653868866E-2</v>
      </c>
      <c r="AT502" s="25">
        <f t="shared" si="2047"/>
        <v>0.78808611204358459</v>
      </c>
      <c r="AU502" s="7"/>
      <c r="AV502" s="17">
        <v>4.2810046667942088E-2</v>
      </c>
      <c r="AW502" s="25">
        <f t="shared" si="2048"/>
        <v>0.86935341031488511</v>
      </c>
      <c r="AX502" s="7"/>
      <c r="AY502" s="17">
        <v>5.1664381106537524E-2</v>
      </c>
      <c r="AZ502" s="25">
        <f t="shared" si="2049"/>
        <v>1.049160405153452</v>
      </c>
      <c r="BA502" s="7"/>
      <c r="BB502" s="17">
        <v>4.4744542462887116E-2</v>
      </c>
      <c r="BC502" s="25">
        <f t="shared" si="2050"/>
        <v>0.90863765893110149</v>
      </c>
      <c r="BD502" s="7"/>
      <c r="BE502" s="17">
        <v>5.1843511031350147E-2</v>
      </c>
      <c r="BF502" s="25">
        <f t="shared" si="2051"/>
        <v>1.0527980375118844</v>
      </c>
      <c r="BG502" s="7"/>
      <c r="BH502" s="17">
        <v>5.0348851215030369E-2</v>
      </c>
      <c r="BI502" s="25">
        <f t="shared" si="2052"/>
        <v>1.0224456387243528</v>
      </c>
      <c r="BJ502" s="25"/>
      <c r="BK502" s="17">
        <f t="shared" si="2130"/>
        <v>5.5807511630759768E-2</v>
      </c>
      <c r="BL502" s="25">
        <f t="shared" si="2131"/>
        <v>1.1332959044335664</v>
      </c>
      <c r="BN502" s="15">
        <f t="shared" si="2132"/>
        <v>4.5099408601174104E-2</v>
      </c>
      <c r="BO502" s="25">
        <f t="shared" si="2133"/>
        <v>0.91584400677552202</v>
      </c>
      <c r="BQ502" s="15">
        <f t="shared" si="2134"/>
        <v>4.6016262612131077E-2</v>
      </c>
      <c r="BR502" s="25">
        <f t="shared" si="2135"/>
        <v>0.93446277090275676</v>
      </c>
      <c r="BT502" s="25">
        <f t="shared" si="2136"/>
        <v>4.9334712511149195E-2</v>
      </c>
      <c r="BU502" s="25">
        <f t="shared" si="2137"/>
        <v>1.0018512920844171</v>
      </c>
      <c r="BV502" s="15">
        <f t="shared" ref="BV502:BV545" si="2140">L502</f>
        <v>6.2351959214552617E-2</v>
      </c>
      <c r="BW502" s="15">
        <f t="shared" ref="BW502:BW545" si="2141">O502</f>
        <v>6.1352822992442706E-2</v>
      </c>
      <c r="BX502" s="15">
        <f t="shared" ref="BX502:BX545" si="2142">R502</f>
        <v>5.9303554971117105E-2</v>
      </c>
      <c r="BY502" s="15">
        <f t="shared" ref="BY502:BY545" si="2143">U502</f>
        <v>4.761401593240721E-2</v>
      </c>
      <c r="BZ502" s="15">
        <f t="shared" ref="BZ502:BZ545" si="2144">X502</f>
        <v>5.4685889693438038E-2</v>
      </c>
      <c r="CA502" s="15">
        <f t="shared" si="2138"/>
        <v>5.947901227057819E-2</v>
      </c>
      <c r="CB502" s="15">
        <f t="shared" ref="CB502:CB545" si="2145">AD502</f>
        <v>3.9950170175325962E-2</v>
      </c>
      <c r="CC502" s="15">
        <f t="shared" ref="CC502:CC545" si="2146">AG502</f>
        <v>6.1437420499133012E-2</v>
      </c>
      <c r="CD502" s="15">
        <f t="shared" ref="CD502:CD545" si="2147">AJ502</f>
        <v>4.4470708392902909E-2</v>
      </c>
      <c r="CE502" s="15">
        <f t="shared" ref="CE502:CE545" si="2148">AM502</f>
        <v>4.6480972040532524E-2</v>
      </c>
      <c r="CF502" s="15">
        <f t="shared" ref="CF502:CF545" si="2149">AP502</f>
        <v>4.0526887561951545E-2</v>
      </c>
      <c r="CG502" s="15">
        <f t="shared" ref="CG502:CG545" si="2150">AS502</f>
        <v>3.880815653868866E-2</v>
      </c>
      <c r="CH502" s="15">
        <f t="shared" si="2139"/>
        <v>4.2810046667942088E-2</v>
      </c>
      <c r="CI502" s="15">
        <f t="shared" ref="CI502:CI545" si="2151">AY502</f>
        <v>5.1664381106537524E-2</v>
      </c>
      <c r="CJ502" s="15">
        <f t="shared" ref="CJ502:CJ545" si="2152">BB502</f>
        <v>4.4744542462887116E-2</v>
      </c>
      <c r="CK502" s="15">
        <f t="shared" ref="CK502:CK545" si="2153">BE502</f>
        <v>5.1843511031350147E-2</v>
      </c>
      <c r="CL502" s="15">
        <f t="shared" ref="CL502:CL545" si="2154">BH502</f>
        <v>5.0348851215030369E-2</v>
      </c>
      <c r="CM502" s="15"/>
      <c r="CN502" s="15"/>
      <c r="CP502" s="15"/>
      <c r="CQ502" s="15"/>
      <c r="CS502" s="15"/>
      <c r="CT502" s="15"/>
      <c r="CV502" s="15"/>
      <c r="CW502" s="15"/>
      <c r="CY502" s="15"/>
      <c r="CZ502" s="15"/>
      <c r="DB502" s="15"/>
      <c r="DC502" s="15"/>
      <c r="DE502" s="15"/>
      <c r="DF502" s="15"/>
    </row>
    <row r="503" spans="1:110" x14ac:dyDescent="0.3">
      <c r="A503" s="3">
        <v>503</v>
      </c>
      <c r="B503" s="3" t="s">
        <v>187</v>
      </c>
      <c r="C503" s="3" t="s">
        <v>217</v>
      </c>
      <c r="D503" s="39">
        <v>41852</v>
      </c>
      <c r="E503" s="3"/>
      <c r="F503" s="7"/>
      <c r="G503" s="17">
        <v>1.2818179641352633E-2</v>
      </c>
      <c r="H503" s="3"/>
      <c r="I503" s="17">
        <f t="shared" si="2128"/>
        <v>1.7122945137830446E-2</v>
      </c>
      <c r="J503" s="17">
        <f t="shared" si="2129"/>
        <v>8.3679487123377947E-3</v>
      </c>
      <c r="K503" s="7"/>
      <c r="L503" s="17">
        <v>1.4373088285826117E-2</v>
      </c>
      <c r="M503" s="25">
        <f t="shared" si="2036"/>
        <v>1.121304950311135</v>
      </c>
      <c r="N503" s="7"/>
      <c r="O503" s="17">
        <v>1.5385186093054847E-2</v>
      </c>
      <c r="P503" s="25">
        <f t="shared" si="2037"/>
        <v>1.2002629486811696</v>
      </c>
      <c r="Q503" s="7"/>
      <c r="R503" s="17">
        <v>1.5025087234358964E-2</v>
      </c>
      <c r="S503" s="25">
        <f t="shared" si="2038"/>
        <v>1.1721701251468377</v>
      </c>
      <c r="T503" s="7"/>
      <c r="U503" s="17">
        <v>1.6043509331020708E-2</v>
      </c>
      <c r="V503" s="25">
        <f t="shared" si="2039"/>
        <v>1.2516215078826687</v>
      </c>
      <c r="W503" s="7"/>
      <c r="X503" s="17">
        <v>1.1265910848786264E-2</v>
      </c>
      <c r="Y503" s="25">
        <f t="shared" si="2040"/>
        <v>0.87890099561730228</v>
      </c>
      <c r="Z503" s="7"/>
      <c r="AA503" s="17">
        <v>1.2828498898274327E-2</v>
      </c>
      <c r="AB503" s="25">
        <f t="shared" si="2041"/>
        <v>1.0008050485490469</v>
      </c>
      <c r="AC503" s="7"/>
      <c r="AD503" s="17">
        <v>1.4919609096321014E-2</v>
      </c>
      <c r="AE503" s="25">
        <f t="shared" si="2042"/>
        <v>1.163941332838633</v>
      </c>
      <c r="AF503" s="7"/>
      <c r="AG503" s="17">
        <v>1.3889261196541323E-2</v>
      </c>
      <c r="AH503" s="25">
        <f t="shared" si="2043"/>
        <v>1.0835595681412735</v>
      </c>
      <c r="AI503" s="7"/>
      <c r="AJ503" s="17">
        <v>1.0263972827378804E-2</v>
      </c>
      <c r="AK503" s="25">
        <f t="shared" si="2044"/>
        <v>0.80073560478636752</v>
      </c>
      <c r="AL503" s="7"/>
      <c r="AM503" s="17">
        <v>8.9127150740334754E-3</v>
      </c>
      <c r="AN503" s="25">
        <f t="shared" si="2045"/>
        <v>0.69531831534644994</v>
      </c>
      <c r="AO503" s="7"/>
      <c r="AP503" s="17">
        <v>8.3679487123377947E-3</v>
      </c>
      <c r="AQ503" s="25">
        <f t="shared" si="2046"/>
        <v>0.65281880473433362</v>
      </c>
      <c r="AR503" s="7"/>
      <c r="AS503" s="17">
        <v>9.7608054981548013E-3</v>
      </c>
      <c r="AT503" s="25">
        <f t="shared" si="2047"/>
        <v>0.76148140931537112</v>
      </c>
      <c r="AU503" s="7"/>
      <c r="AV503" s="17">
        <v>1.1694260618830417E-2</v>
      </c>
      <c r="AW503" s="25">
        <f t="shared" si="2048"/>
        <v>0.91231835923906468</v>
      </c>
      <c r="AX503" s="7"/>
      <c r="AY503" s="17">
        <v>1.4663823657718393E-2</v>
      </c>
      <c r="AZ503" s="25">
        <f t="shared" si="2049"/>
        <v>1.1439864370765676</v>
      </c>
      <c r="BA503" s="7"/>
      <c r="BB503" s="17">
        <v>9.7690462078676502E-3</v>
      </c>
      <c r="BC503" s="25">
        <f t="shared" si="2050"/>
        <v>0.76212430167165102</v>
      </c>
      <c r="BD503" s="7"/>
      <c r="BE503" s="17">
        <v>1.7122945137830446E-2</v>
      </c>
      <c r="BF503" s="25">
        <f t="shared" si="2051"/>
        <v>1.3358328262610895</v>
      </c>
      <c r="BG503" s="7"/>
      <c r="BH503" s="17">
        <v>1.6392464093272156E-2</v>
      </c>
      <c r="BI503" s="25">
        <f t="shared" si="2052"/>
        <v>1.2788449336744003</v>
      </c>
      <c r="BJ503" s="25"/>
      <c r="BK503" s="17">
        <f t="shared" si="2130"/>
        <v>1.3856913856442336E-2</v>
      </c>
      <c r="BL503" s="25">
        <f t="shared" si="2131"/>
        <v>1.0810360163574748</v>
      </c>
      <c r="BN503" s="15">
        <f t="shared" si="2132"/>
        <v>1.2725571314192847E-2</v>
      </c>
      <c r="BO503" s="25">
        <f t="shared" si="2133"/>
        <v>0.99277523566130843</v>
      </c>
      <c r="BQ503" s="15">
        <f t="shared" si="2134"/>
        <v>1.107279604193138E-2</v>
      </c>
      <c r="BR503" s="25">
        <f t="shared" si="2135"/>
        <v>0.86383529890699262</v>
      </c>
      <c r="BT503" s="25">
        <f t="shared" si="2136"/>
        <v>1.3627787827034148E-2</v>
      </c>
      <c r="BU503" s="25">
        <f t="shared" si="2137"/>
        <v>1.0631609330134244</v>
      </c>
      <c r="BV503" s="15">
        <f t="shared" si="2140"/>
        <v>1.4373088285826117E-2</v>
      </c>
      <c r="BW503" s="15">
        <f t="shared" si="2141"/>
        <v>1.5385186093054847E-2</v>
      </c>
      <c r="BX503" s="15">
        <f t="shared" si="2142"/>
        <v>1.5025087234358964E-2</v>
      </c>
      <c r="BY503" s="15">
        <f t="shared" si="2143"/>
        <v>1.6043509331020708E-2</v>
      </c>
      <c r="BZ503" s="15">
        <f t="shared" si="2144"/>
        <v>1.1265910848786264E-2</v>
      </c>
      <c r="CA503" s="15">
        <f t="shared" si="2138"/>
        <v>1.2828498898274327E-2</v>
      </c>
      <c r="CB503" s="15">
        <f t="shared" si="2145"/>
        <v>1.4919609096321014E-2</v>
      </c>
      <c r="CC503" s="15">
        <f t="shared" si="2146"/>
        <v>1.3889261196541323E-2</v>
      </c>
      <c r="CD503" s="15">
        <f t="shared" si="2147"/>
        <v>1.0263972827378804E-2</v>
      </c>
      <c r="CE503" s="15">
        <f t="shared" si="2148"/>
        <v>8.9127150740334754E-3</v>
      </c>
      <c r="CF503" s="15">
        <f t="shared" si="2149"/>
        <v>8.3679487123377947E-3</v>
      </c>
      <c r="CG503" s="15">
        <f t="shared" si="2150"/>
        <v>9.7608054981548013E-3</v>
      </c>
      <c r="CH503" s="15">
        <f t="shared" si="2139"/>
        <v>1.1694260618830417E-2</v>
      </c>
      <c r="CI503" s="15">
        <f t="shared" si="2151"/>
        <v>1.4663823657718393E-2</v>
      </c>
      <c r="CJ503" s="15">
        <f t="shared" si="2152"/>
        <v>9.7690462078676502E-3</v>
      </c>
      <c r="CK503" s="15">
        <f t="shared" si="2153"/>
        <v>1.7122945137830446E-2</v>
      </c>
      <c r="CL503" s="15">
        <f t="shared" si="2154"/>
        <v>1.6392464093272156E-2</v>
      </c>
      <c r="CM503" s="15"/>
      <c r="CN503" s="15"/>
      <c r="CP503" s="15"/>
      <c r="CQ503" s="15"/>
      <c r="CS503" s="15"/>
      <c r="CT503" s="15"/>
      <c r="CV503" s="15"/>
      <c r="CW503" s="15"/>
      <c r="CY503" s="15"/>
      <c r="CZ503" s="15"/>
      <c r="DB503" s="15"/>
      <c r="DC503" s="15"/>
      <c r="DE503" s="15"/>
      <c r="DF503" s="15"/>
    </row>
    <row r="504" spans="1:110" x14ac:dyDescent="0.3">
      <c r="A504" s="3">
        <v>504</v>
      </c>
      <c r="B504" s="3" t="s">
        <v>188</v>
      </c>
      <c r="C504" s="3" t="s">
        <v>217</v>
      </c>
      <c r="D504" s="39">
        <v>41852</v>
      </c>
      <c r="E504" s="3"/>
      <c r="F504" s="7"/>
      <c r="G504" s="17">
        <v>1.7685218652025922E-2</v>
      </c>
      <c r="H504" s="3"/>
      <c r="I504" s="17">
        <f t="shared" si="2128"/>
        <v>2.6192413583098682E-2</v>
      </c>
      <c r="J504" s="17">
        <f t="shared" si="2129"/>
        <v>9.1945424259262352E-3</v>
      </c>
      <c r="K504" s="7"/>
      <c r="L504" s="17">
        <v>2.1532735554162595E-2</v>
      </c>
      <c r="M504" s="25">
        <f t="shared" si="2036"/>
        <v>1.2175555178502655</v>
      </c>
      <c r="N504" s="7"/>
      <c r="O504" s="17">
        <v>2.3202361667529953E-2</v>
      </c>
      <c r="P504" s="25">
        <f t="shared" si="2037"/>
        <v>1.3119635173338395</v>
      </c>
      <c r="Q504" s="7"/>
      <c r="R504" s="17">
        <v>2.2237329545405183E-2</v>
      </c>
      <c r="S504" s="25">
        <f t="shared" si="2038"/>
        <v>1.2573963592391206</v>
      </c>
      <c r="T504" s="7"/>
      <c r="U504" s="17">
        <v>2.3448078060958343E-2</v>
      </c>
      <c r="V504" s="25">
        <f t="shared" si="2039"/>
        <v>1.3258574022929741</v>
      </c>
      <c r="W504" s="7"/>
      <c r="X504" s="17">
        <v>1.5342134107466323E-2</v>
      </c>
      <c r="Y504" s="25">
        <f t="shared" si="2040"/>
        <v>0.86751170055275573</v>
      </c>
      <c r="Z504" s="7"/>
      <c r="AA504" s="17">
        <v>1.8313315650483913E-2</v>
      </c>
      <c r="AB504" s="25">
        <f t="shared" si="2041"/>
        <v>1.0355153651654763</v>
      </c>
      <c r="AC504" s="7"/>
      <c r="AD504" s="17">
        <v>2.0906368398909157E-2</v>
      </c>
      <c r="AE504" s="25">
        <f t="shared" si="2042"/>
        <v>1.1821379656232998</v>
      </c>
      <c r="AF504" s="7"/>
      <c r="AG504" s="17">
        <v>2.0452311183453645E-2</v>
      </c>
      <c r="AH504" s="25">
        <f t="shared" si="2043"/>
        <v>1.1564635748006848</v>
      </c>
      <c r="AI504" s="7"/>
      <c r="AJ504" s="17">
        <v>1.2388872516622094E-2</v>
      </c>
      <c r="AK504" s="25">
        <f t="shared" si="2044"/>
        <v>0.70052130880512997</v>
      </c>
      <c r="AL504" s="7"/>
      <c r="AM504" s="17">
        <v>1.0640093623265661E-2</v>
      </c>
      <c r="AN504" s="25">
        <f t="shared" si="2045"/>
        <v>0.60163766321581724</v>
      </c>
      <c r="AO504" s="7"/>
      <c r="AP504" s="17">
        <v>9.1945424259262352E-3</v>
      </c>
      <c r="AQ504" s="25">
        <f t="shared" si="2046"/>
        <v>0.51989984443155068</v>
      </c>
      <c r="AR504" s="7"/>
      <c r="AS504" s="17">
        <v>1.0857280428144697E-2</v>
      </c>
      <c r="AT504" s="25">
        <f t="shared" si="2047"/>
        <v>0.61391835983328069</v>
      </c>
      <c r="AU504" s="7"/>
      <c r="AV504" s="17">
        <v>1.4482596150150396E-2</v>
      </c>
      <c r="AW504" s="25">
        <f t="shared" si="2048"/>
        <v>0.8189096462480745</v>
      </c>
      <c r="AX504" s="7"/>
      <c r="AY504" s="17">
        <v>2.1140453275104693E-2</v>
      </c>
      <c r="AZ504" s="25">
        <f t="shared" si="2049"/>
        <v>1.1953741534704156</v>
      </c>
      <c r="BA504" s="7"/>
      <c r="BB504" s="17">
        <v>1.2266950144401585E-2</v>
      </c>
      <c r="BC504" s="25">
        <f t="shared" si="2050"/>
        <v>0.69362728195595991</v>
      </c>
      <c r="BD504" s="7"/>
      <c r="BE504" s="17">
        <v>2.6192413583098682E-2</v>
      </c>
      <c r="BF504" s="25">
        <f t="shared" si="2051"/>
        <v>1.4810341957574962</v>
      </c>
      <c r="BG504" s="7"/>
      <c r="BH504" s="17">
        <v>2.4523642695039635E-2</v>
      </c>
      <c r="BI504" s="25">
        <f t="shared" si="2052"/>
        <v>1.3866745544720953</v>
      </c>
      <c r="BJ504" s="25"/>
      <c r="BK504" s="17">
        <f t="shared" si="2130"/>
        <v>2.003488695637802E-2</v>
      </c>
      <c r="BL504" s="25">
        <f t="shared" si="2131"/>
        <v>1.1328605741655862</v>
      </c>
      <c r="BN504" s="15">
        <f t="shared" si="2132"/>
        <v>1.6916242265057314E-2</v>
      </c>
      <c r="BO504" s="25">
        <f t="shared" si="2133"/>
        <v>0.95651869495656372</v>
      </c>
      <c r="BQ504" s="15">
        <f t="shared" si="2134"/>
        <v>1.4639663416606209E-2</v>
      </c>
      <c r="BR504" s="25">
        <f t="shared" si="2135"/>
        <v>0.82779091990073694</v>
      </c>
      <c r="BT504" s="25">
        <f t="shared" si="2136"/>
        <v>1.9096233190956182E-2</v>
      </c>
      <c r="BU504" s="25">
        <f t="shared" si="2137"/>
        <v>1.0797849643079545</v>
      </c>
      <c r="BV504" s="15">
        <f t="shared" si="2140"/>
        <v>2.1532735554162595E-2</v>
      </c>
      <c r="BW504" s="15">
        <f t="shared" si="2141"/>
        <v>2.3202361667529953E-2</v>
      </c>
      <c r="BX504" s="15">
        <f t="shared" si="2142"/>
        <v>2.2237329545405183E-2</v>
      </c>
      <c r="BY504" s="15">
        <f t="shared" si="2143"/>
        <v>2.3448078060958343E-2</v>
      </c>
      <c r="BZ504" s="15">
        <f t="shared" si="2144"/>
        <v>1.5342134107466323E-2</v>
      </c>
      <c r="CA504" s="15">
        <f t="shared" si="2138"/>
        <v>1.8313315650483913E-2</v>
      </c>
      <c r="CB504" s="15">
        <f t="shared" si="2145"/>
        <v>2.0906368398909157E-2</v>
      </c>
      <c r="CC504" s="15">
        <f t="shared" si="2146"/>
        <v>2.0452311183453645E-2</v>
      </c>
      <c r="CD504" s="15">
        <f t="shared" si="2147"/>
        <v>1.2388872516622094E-2</v>
      </c>
      <c r="CE504" s="15">
        <f t="shared" si="2148"/>
        <v>1.0640093623265661E-2</v>
      </c>
      <c r="CF504" s="15">
        <f t="shared" si="2149"/>
        <v>9.1945424259262352E-3</v>
      </c>
      <c r="CG504" s="15">
        <f t="shared" si="2150"/>
        <v>1.0857280428144697E-2</v>
      </c>
      <c r="CH504" s="15">
        <f t="shared" si="2139"/>
        <v>1.4482596150150396E-2</v>
      </c>
      <c r="CI504" s="15">
        <f t="shared" si="2151"/>
        <v>2.1140453275104693E-2</v>
      </c>
      <c r="CJ504" s="15">
        <f t="shared" si="2152"/>
        <v>1.2266950144401585E-2</v>
      </c>
      <c r="CK504" s="15">
        <f t="shared" si="2153"/>
        <v>2.6192413583098682E-2</v>
      </c>
      <c r="CL504" s="15">
        <f t="shared" si="2154"/>
        <v>2.4523642695039635E-2</v>
      </c>
      <c r="CM504" s="15"/>
      <c r="CN504" s="15"/>
      <c r="CP504" s="15"/>
      <c r="CQ504" s="15"/>
      <c r="CS504" s="15"/>
      <c r="CT504" s="15"/>
      <c r="CV504" s="15"/>
      <c r="CW504" s="15"/>
      <c r="CY504" s="15"/>
      <c r="CZ504" s="15"/>
      <c r="DB504" s="15"/>
      <c r="DC504" s="15"/>
      <c r="DE504" s="15"/>
      <c r="DF504" s="15"/>
    </row>
    <row r="505" spans="1:110" x14ac:dyDescent="0.3">
      <c r="A505" s="3">
        <v>505</v>
      </c>
      <c r="D505" s="39"/>
      <c r="E505" s="3"/>
      <c r="F505" s="7"/>
      <c r="G505" s="17"/>
      <c r="H505" s="3"/>
      <c r="I505" s="17"/>
      <c r="J505" s="17"/>
      <c r="K505" s="7"/>
      <c r="L505" s="17"/>
      <c r="M505" s="25"/>
      <c r="N505" s="7"/>
      <c r="O505" s="17"/>
      <c r="P505" s="25"/>
      <c r="Q505" s="7"/>
      <c r="R505" s="17"/>
      <c r="S505" s="25"/>
      <c r="T505" s="7"/>
      <c r="U505" s="17"/>
      <c r="V505" s="25"/>
      <c r="W505" s="7"/>
      <c r="X505" s="17"/>
      <c r="Y505" s="25"/>
      <c r="Z505" s="7"/>
      <c r="AA505" s="17"/>
      <c r="AB505" s="25"/>
      <c r="AC505" s="7"/>
      <c r="AD505" s="17"/>
      <c r="AE505" s="25"/>
      <c r="AF505" s="7"/>
      <c r="AG505" s="17"/>
      <c r="AH505" s="25"/>
      <c r="AI505" s="7"/>
      <c r="AJ505" s="17"/>
      <c r="AK505" s="25"/>
      <c r="AL505" s="7"/>
      <c r="AM505" s="17"/>
      <c r="AN505" s="25"/>
      <c r="AO505" s="7"/>
      <c r="AP505" s="17"/>
      <c r="AQ505" s="25"/>
      <c r="AR505" s="7"/>
      <c r="AS505" s="17"/>
      <c r="AT505" s="25"/>
      <c r="AU505" s="7"/>
      <c r="AV505" s="17"/>
      <c r="AW505" s="25"/>
      <c r="AX505" s="7"/>
      <c r="AY505" s="17"/>
      <c r="AZ505" s="25"/>
      <c r="BA505" s="7"/>
      <c r="BB505" s="17"/>
      <c r="BC505" s="25"/>
      <c r="BD505" s="7"/>
      <c r="BE505" s="17"/>
      <c r="BF505" s="25"/>
      <c r="BG505" s="7"/>
      <c r="BH505" s="17"/>
      <c r="BI505" s="25"/>
      <c r="BJ505" s="25"/>
      <c r="BK505" s="25"/>
      <c r="BL505" s="25"/>
      <c r="BM505" s="25"/>
      <c r="BN505" s="25"/>
      <c r="BO505" s="25"/>
      <c r="BP505" s="25"/>
      <c r="BQ505" s="25"/>
      <c r="BR505" s="25"/>
      <c r="BS505" s="25"/>
      <c r="BT505" s="25"/>
      <c r="BU505" s="25"/>
      <c r="BV505" s="15"/>
      <c r="BW505" s="15"/>
      <c r="BX505" s="15"/>
      <c r="BY505" s="15"/>
      <c r="BZ505" s="15"/>
      <c r="CA505" s="15"/>
      <c r="CB505" s="15"/>
      <c r="CC505" s="15"/>
      <c r="CD505" s="15"/>
      <c r="CE505" s="15"/>
      <c r="CF505" s="15"/>
      <c r="CG505" s="15"/>
      <c r="CH505" s="15"/>
      <c r="CI505" s="15"/>
      <c r="CJ505" s="15"/>
      <c r="CK505" s="15"/>
      <c r="CL505" s="15"/>
      <c r="CM505" s="15"/>
      <c r="CN505" s="15"/>
      <c r="CP505" s="15"/>
      <c r="CQ505" s="15"/>
      <c r="CS505" s="15"/>
      <c r="CT505" s="15"/>
      <c r="CV505" s="15"/>
      <c r="CW505" s="15"/>
      <c r="CY505" s="15"/>
      <c r="CZ505" s="15"/>
      <c r="DB505" s="15"/>
      <c r="DC505" s="15"/>
      <c r="DE505" s="15"/>
      <c r="DF505" s="15"/>
    </row>
    <row r="506" spans="1:110" x14ac:dyDescent="0.3">
      <c r="A506" s="3">
        <v>506</v>
      </c>
      <c r="D506" s="39"/>
      <c r="E506" s="3"/>
      <c r="F506" s="7"/>
      <c r="G506" s="17"/>
      <c r="H506" s="3"/>
      <c r="I506" s="17"/>
      <c r="J506" s="17"/>
      <c r="K506" s="7"/>
      <c r="L506" s="17"/>
      <c r="M506" s="25"/>
      <c r="N506" s="7"/>
      <c r="O506" s="17"/>
      <c r="P506" s="25"/>
      <c r="Q506" s="7"/>
      <c r="R506" s="17"/>
      <c r="S506" s="25"/>
      <c r="T506" s="7"/>
      <c r="U506" s="17"/>
      <c r="V506" s="25"/>
      <c r="W506" s="7"/>
      <c r="X506" s="17"/>
      <c r="Y506" s="25"/>
      <c r="Z506" s="7"/>
      <c r="AA506" s="17"/>
      <c r="AB506" s="25"/>
      <c r="AC506" s="7"/>
      <c r="AD506" s="17"/>
      <c r="AE506" s="25"/>
      <c r="AF506" s="7"/>
      <c r="AG506" s="17"/>
      <c r="AH506" s="25"/>
      <c r="AI506" s="7"/>
      <c r="AJ506" s="17"/>
      <c r="AK506" s="25"/>
      <c r="AL506" s="7"/>
      <c r="AM506" s="17"/>
      <c r="AN506" s="25"/>
      <c r="AO506" s="7"/>
      <c r="AP506" s="17"/>
      <c r="AQ506" s="25"/>
      <c r="AR506" s="7"/>
      <c r="AS506" s="17"/>
      <c r="AT506" s="25"/>
      <c r="AU506" s="7"/>
      <c r="AV506" s="17"/>
      <c r="AW506" s="25"/>
      <c r="AX506" s="7"/>
      <c r="AY506" s="17"/>
      <c r="AZ506" s="25"/>
      <c r="BA506" s="7"/>
      <c r="BB506" s="17"/>
      <c r="BC506" s="25"/>
      <c r="BD506" s="7"/>
      <c r="BE506" s="17"/>
      <c r="BF506" s="25"/>
      <c r="BG506" s="7"/>
      <c r="BH506" s="17"/>
      <c r="BI506" s="25"/>
      <c r="BJ506" s="25"/>
      <c r="BK506" s="25"/>
      <c r="BL506" s="25"/>
      <c r="BM506" s="25"/>
      <c r="BN506" s="25"/>
      <c r="BO506" s="25"/>
      <c r="BP506" s="25"/>
      <c r="BQ506" s="25"/>
      <c r="BR506" s="25"/>
      <c r="BS506" s="25"/>
      <c r="BT506" s="25"/>
      <c r="BU506" s="25"/>
      <c r="BV506" s="15"/>
      <c r="BW506" s="15"/>
      <c r="BX506" s="15"/>
      <c r="BY506" s="15"/>
      <c r="BZ506" s="15"/>
      <c r="CA506" s="15"/>
      <c r="CB506" s="15"/>
      <c r="CC506" s="15"/>
      <c r="CD506" s="15"/>
      <c r="CE506" s="15"/>
      <c r="CF506" s="15"/>
      <c r="CG506" s="15"/>
      <c r="CH506" s="15"/>
      <c r="CI506" s="15"/>
      <c r="CJ506" s="15"/>
      <c r="CK506" s="15"/>
      <c r="CL506" s="15"/>
      <c r="CM506" s="15"/>
      <c r="CN506" s="15"/>
      <c r="CP506" s="15"/>
      <c r="CQ506" s="15"/>
      <c r="CS506" s="15"/>
      <c r="CT506" s="15"/>
      <c r="CV506" s="15"/>
      <c r="CW506" s="15"/>
      <c r="CY506" s="15"/>
      <c r="CZ506" s="15"/>
      <c r="DB506" s="15"/>
      <c r="DC506" s="15"/>
      <c r="DE506" s="15"/>
      <c r="DF506" s="15"/>
    </row>
    <row r="507" spans="1:110" x14ac:dyDescent="0.3">
      <c r="A507" s="3">
        <v>507</v>
      </c>
      <c r="D507" s="39"/>
      <c r="E507" s="3"/>
      <c r="F507" s="7"/>
      <c r="G507" s="17"/>
      <c r="H507" s="3"/>
      <c r="I507" s="17"/>
      <c r="J507" s="17"/>
      <c r="K507" s="7"/>
      <c r="L507" s="17"/>
      <c r="M507" s="25"/>
      <c r="N507" s="7"/>
      <c r="O507" s="17"/>
      <c r="P507" s="25"/>
      <c r="Q507" s="7"/>
      <c r="R507" s="17"/>
      <c r="S507" s="25"/>
      <c r="T507" s="7"/>
      <c r="U507" s="17"/>
      <c r="V507" s="25"/>
      <c r="W507" s="7"/>
      <c r="X507" s="17"/>
      <c r="Y507" s="25"/>
      <c r="Z507" s="7"/>
      <c r="AA507" s="17"/>
      <c r="AB507" s="25"/>
      <c r="AC507" s="7"/>
      <c r="AD507" s="17"/>
      <c r="AE507" s="25"/>
      <c r="AF507" s="7"/>
      <c r="AG507" s="17"/>
      <c r="AH507" s="25"/>
      <c r="AI507" s="7"/>
      <c r="AJ507" s="17"/>
      <c r="AK507" s="25"/>
      <c r="AL507" s="7"/>
      <c r="AM507" s="17"/>
      <c r="AN507" s="25"/>
      <c r="AO507" s="7"/>
      <c r="AP507" s="17"/>
      <c r="AQ507" s="25"/>
      <c r="AR507" s="7"/>
      <c r="AS507" s="17"/>
      <c r="AT507" s="25"/>
      <c r="AU507" s="7"/>
      <c r="AV507" s="17"/>
      <c r="AW507" s="25"/>
      <c r="AX507" s="7"/>
      <c r="AY507" s="17"/>
      <c r="AZ507" s="25"/>
      <c r="BA507" s="7"/>
      <c r="BB507" s="17"/>
      <c r="BC507" s="25"/>
      <c r="BD507" s="7"/>
      <c r="BE507" s="17"/>
      <c r="BF507" s="25"/>
      <c r="BG507" s="7"/>
      <c r="BH507" s="17"/>
      <c r="BI507" s="25"/>
      <c r="BJ507" s="25"/>
      <c r="BK507" s="25"/>
      <c r="BL507" s="25"/>
      <c r="BM507" s="25"/>
      <c r="BN507" s="25"/>
      <c r="BO507" s="25"/>
      <c r="BP507" s="25"/>
      <c r="BQ507" s="25"/>
      <c r="BR507" s="25"/>
      <c r="BS507" s="25"/>
      <c r="BT507" s="25"/>
      <c r="BU507" s="25"/>
      <c r="BV507" s="15"/>
      <c r="BW507" s="15"/>
      <c r="BX507" s="15"/>
      <c r="BY507" s="15"/>
      <c r="BZ507" s="15"/>
      <c r="CA507" s="15"/>
      <c r="CB507" s="15"/>
      <c r="CC507" s="15"/>
      <c r="CD507" s="15"/>
      <c r="CE507" s="15"/>
      <c r="CF507" s="15"/>
      <c r="CG507" s="15"/>
      <c r="CH507" s="15"/>
      <c r="CI507" s="15"/>
      <c r="CJ507" s="15"/>
      <c r="CK507" s="15"/>
      <c r="CL507" s="15"/>
      <c r="CM507" s="15"/>
      <c r="CN507" s="15"/>
      <c r="CP507" s="15"/>
      <c r="CQ507" s="15"/>
      <c r="CS507" s="15"/>
      <c r="CT507" s="15"/>
      <c r="CV507" s="15"/>
      <c r="CW507" s="15"/>
      <c r="CY507" s="15"/>
      <c r="CZ507" s="15"/>
      <c r="DB507" s="15"/>
      <c r="DC507" s="15"/>
      <c r="DE507" s="15"/>
      <c r="DF507" s="15"/>
    </row>
    <row r="508" spans="1:110" x14ac:dyDescent="0.3">
      <c r="A508" s="3">
        <v>508</v>
      </c>
      <c r="D508" s="39"/>
      <c r="E508" s="3"/>
      <c r="F508" s="7"/>
      <c r="G508" s="17"/>
      <c r="H508" s="3"/>
      <c r="I508" s="17"/>
      <c r="J508" s="17"/>
      <c r="K508" s="7"/>
      <c r="L508" s="17"/>
      <c r="M508" s="25"/>
      <c r="N508" s="7"/>
      <c r="O508" s="17"/>
      <c r="P508" s="25"/>
      <c r="Q508" s="7"/>
      <c r="R508" s="17"/>
      <c r="S508" s="25"/>
      <c r="T508" s="7"/>
      <c r="U508" s="17"/>
      <c r="V508" s="25"/>
      <c r="W508" s="7"/>
      <c r="X508" s="17"/>
      <c r="Y508" s="25"/>
      <c r="Z508" s="7"/>
      <c r="AA508" s="17"/>
      <c r="AB508" s="25"/>
      <c r="AC508" s="7"/>
      <c r="AD508" s="17"/>
      <c r="AE508" s="25"/>
      <c r="AF508" s="7"/>
      <c r="AG508" s="17"/>
      <c r="AH508" s="25"/>
      <c r="AI508" s="7"/>
      <c r="AJ508" s="17"/>
      <c r="AK508" s="25"/>
      <c r="AL508" s="7"/>
      <c r="AM508" s="17"/>
      <c r="AN508" s="25"/>
      <c r="AO508" s="7"/>
      <c r="AP508" s="17"/>
      <c r="AQ508" s="25"/>
      <c r="AR508" s="7"/>
      <c r="AS508" s="17"/>
      <c r="AT508" s="25"/>
      <c r="AU508" s="7"/>
      <c r="AV508" s="17"/>
      <c r="AW508" s="25"/>
      <c r="AX508" s="7"/>
      <c r="AY508" s="17"/>
      <c r="AZ508" s="25"/>
      <c r="BA508" s="7"/>
      <c r="BB508" s="17"/>
      <c r="BC508" s="25"/>
      <c r="BD508" s="7"/>
      <c r="BE508" s="17"/>
      <c r="BF508" s="25"/>
      <c r="BG508" s="7"/>
      <c r="BH508" s="17"/>
      <c r="BI508" s="25"/>
      <c r="BJ508" s="25"/>
      <c r="BK508" s="25"/>
      <c r="BL508" s="25"/>
      <c r="BM508" s="25"/>
      <c r="BN508" s="25"/>
      <c r="BO508" s="25"/>
      <c r="BP508" s="25"/>
      <c r="BQ508" s="25"/>
      <c r="BR508" s="25"/>
      <c r="BS508" s="25"/>
      <c r="BT508" s="25"/>
      <c r="BU508" s="25"/>
      <c r="BV508" s="15"/>
      <c r="BW508" s="15"/>
      <c r="BX508" s="15"/>
      <c r="BY508" s="15"/>
      <c r="BZ508" s="15"/>
      <c r="CA508" s="15"/>
      <c r="CB508" s="15"/>
      <c r="CC508" s="15"/>
      <c r="CD508" s="15"/>
      <c r="CE508" s="15"/>
      <c r="CF508" s="15"/>
      <c r="CG508" s="15"/>
      <c r="CH508" s="15"/>
      <c r="CI508" s="15"/>
      <c r="CJ508" s="15"/>
      <c r="CK508" s="15"/>
      <c r="CL508" s="15"/>
      <c r="CM508" s="15"/>
      <c r="CN508" s="15"/>
      <c r="CP508" s="15"/>
      <c r="CQ508" s="15"/>
      <c r="CS508" s="15"/>
      <c r="CT508" s="15"/>
      <c r="CV508" s="15"/>
      <c r="CW508" s="15"/>
      <c r="CY508" s="15"/>
      <c r="CZ508" s="15"/>
      <c r="DB508" s="15"/>
      <c r="DC508" s="15"/>
      <c r="DE508" s="15"/>
      <c r="DF508" s="15"/>
    </row>
    <row r="509" spans="1:110" x14ac:dyDescent="0.3">
      <c r="A509" s="3">
        <v>509</v>
      </c>
      <c r="D509" s="39"/>
      <c r="E509" s="3"/>
      <c r="F509" s="7"/>
      <c r="G509" s="17"/>
      <c r="H509" s="3"/>
      <c r="I509" s="17"/>
      <c r="J509" s="17"/>
      <c r="K509" s="7"/>
      <c r="L509" s="17"/>
      <c r="M509" s="25"/>
      <c r="N509" s="7"/>
      <c r="O509" s="17"/>
      <c r="P509" s="25"/>
      <c r="Q509" s="7"/>
      <c r="R509" s="17"/>
      <c r="S509" s="25"/>
      <c r="T509" s="7"/>
      <c r="U509" s="17"/>
      <c r="V509" s="25"/>
      <c r="W509" s="7"/>
      <c r="X509" s="17"/>
      <c r="Y509" s="25"/>
      <c r="Z509" s="7"/>
      <c r="AA509" s="17"/>
      <c r="AB509" s="25"/>
      <c r="AC509" s="7"/>
      <c r="AD509" s="17"/>
      <c r="AE509" s="25"/>
      <c r="AF509" s="7"/>
      <c r="AG509" s="17"/>
      <c r="AH509" s="25"/>
      <c r="AI509" s="7"/>
      <c r="AJ509" s="17"/>
      <c r="AK509" s="25"/>
      <c r="AL509" s="7"/>
      <c r="AM509" s="17"/>
      <c r="AN509" s="25"/>
      <c r="AO509" s="7"/>
      <c r="AP509" s="17"/>
      <c r="AQ509" s="25"/>
      <c r="AR509" s="7"/>
      <c r="AS509" s="17"/>
      <c r="AT509" s="25"/>
      <c r="AU509" s="7"/>
      <c r="AV509" s="17"/>
      <c r="AW509" s="25"/>
      <c r="AX509" s="7"/>
      <c r="AY509" s="17"/>
      <c r="AZ509" s="25"/>
      <c r="BA509" s="7"/>
      <c r="BB509" s="17"/>
      <c r="BC509" s="25"/>
      <c r="BD509" s="7"/>
      <c r="BE509" s="17"/>
      <c r="BF509" s="25"/>
      <c r="BG509" s="7"/>
      <c r="BH509" s="17"/>
      <c r="BI509" s="25"/>
      <c r="BJ509" s="25"/>
      <c r="BK509" s="25"/>
      <c r="BL509" s="25"/>
      <c r="BM509" s="25"/>
      <c r="BN509" s="25"/>
      <c r="BO509" s="25"/>
      <c r="BP509" s="25"/>
      <c r="BQ509" s="25"/>
      <c r="BR509" s="25"/>
      <c r="BS509" s="25"/>
      <c r="BT509" s="25"/>
      <c r="BU509" s="25"/>
      <c r="BV509" s="15"/>
      <c r="BW509" s="15"/>
      <c r="BX509" s="15"/>
      <c r="BY509" s="15"/>
      <c r="BZ509" s="15"/>
      <c r="CA509" s="15"/>
      <c r="CB509" s="15"/>
      <c r="CC509" s="15"/>
      <c r="CD509" s="15"/>
      <c r="CE509" s="15"/>
      <c r="CF509" s="15"/>
      <c r="CG509" s="15"/>
      <c r="CH509" s="15"/>
      <c r="CI509" s="15"/>
      <c r="CJ509" s="15"/>
      <c r="CK509" s="15"/>
      <c r="CL509" s="15"/>
      <c r="CM509" s="15"/>
      <c r="CN509" s="15"/>
      <c r="CP509" s="15"/>
      <c r="CQ509" s="15"/>
      <c r="CS509" s="15"/>
      <c r="CT509" s="15"/>
      <c r="CV509" s="15"/>
      <c r="CW509" s="15"/>
      <c r="CY509" s="15"/>
      <c r="CZ509" s="15"/>
      <c r="DB509" s="15"/>
      <c r="DC509" s="15"/>
      <c r="DE509" s="15"/>
      <c r="DF509" s="15"/>
    </row>
    <row r="510" spans="1:110" x14ac:dyDescent="0.3">
      <c r="A510" s="3">
        <v>510</v>
      </c>
      <c r="D510" s="39"/>
      <c r="E510" s="3"/>
      <c r="F510" s="7"/>
      <c r="G510" s="17"/>
      <c r="H510" s="3"/>
      <c r="I510" s="17"/>
      <c r="J510" s="17"/>
      <c r="K510" s="7"/>
      <c r="L510" s="17"/>
      <c r="M510" s="25"/>
      <c r="N510" s="7"/>
      <c r="O510" s="17"/>
      <c r="P510" s="25"/>
      <c r="Q510" s="7"/>
      <c r="R510" s="17"/>
      <c r="S510" s="25"/>
      <c r="T510" s="7"/>
      <c r="U510" s="17"/>
      <c r="V510" s="25"/>
      <c r="W510" s="7"/>
      <c r="X510" s="17"/>
      <c r="Y510" s="25"/>
      <c r="Z510" s="7"/>
      <c r="AA510" s="17"/>
      <c r="AB510" s="25"/>
      <c r="AC510" s="7"/>
      <c r="AD510" s="17"/>
      <c r="AE510" s="25"/>
      <c r="AF510" s="7"/>
      <c r="AG510" s="17"/>
      <c r="AH510" s="25"/>
      <c r="AI510" s="7"/>
      <c r="AJ510" s="17"/>
      <c r="AK510" s="25"/>
      <c r="AL510" s="7"/>
      <c r="AM510" s="17"/>
      <c r="AN510" s="25"/>
      <c r="AO510" s="7"/>
      <c r="AP510" s="17"/>
      <c r="AQ510" s="25"/>
      <c r="AR510" s="7"/>
      <c r="AS510" s="17"/>
      <c r="AT510" s="25"/>
      <c r="AU510" s="7"/>
      <c r="AV510" s="17"/>
      <c r="AW510" s="25"/>
      <c r="AX510" s="7"/>
      <c r="AY510" s="17"/>
      <c r="AZ510" s="25"/>
      <c r="BA510" s="7"/>
      <c r="BB510" s="17"/>
      <c r="BC510" s="25"/>
      <c r="BD510" s="7"/>
      <c r="BE510" s="17"/>
      <c r="BF510" s="25"/>
      <c r="BG510" s="7"/>
      <c r="BH510" s="17"/>
      <c r="BI510" s="25"/>
      <c r="BJ510" s="25"/>
      <c r="BK510" s="25"/>
      <c r="BL510" s="25"/>
      <c r="BM510" s="25"/>
      <c r="BN510" s="25"/>
      <c r="BO510" s="25"/>
      <c r="BP510" s="25"/>
      <c r="BQ510" s="25"/>
      <c r="BR510" s="25"/>
      <c r="BS510" s="25"/>
      <c r="BT510" s="25"/>
      <c r="BU510" s="25"/>
      <c r="BV510" s="15"/>
      <c r="BW510" s="15"/>
      <c r="BX510" s="15"/>
      <c r="BY510" s="15"/>
      <c r="BZ510" s="15"/>
      <c r="CA510" s="15"/>
      <c r="CB510" s="15"/>
      <c r="CC510" s="15"/>
      <c r="CD510" s="15"/>
      <c r="CE510" s="15"/>
      <c r="CF510" s="15"/>
      <c r="CG510" s="15"/>
      <c r="CH510" s="15"/>
      <c r="CI510" s="15"/>
      <c r="CJ510" s="15"/>
      <c r="CK510" s="15"/>
      <c r="CL510" s="15"/>
      <c r="CM510" s="15"/>
      <c r="CN510" s="15"/>
      <c r="CP510" s="15"/>
      <c r="CQ510" s="15"/>
      <c r="CS510" s="15"/>
      <c r="CT510" s="15"/>
      <c r="CV510" s="15"/>
      <c r="CW510" s="15"/>
      <c r="CY510" s="15"/>
      <c r="CZ510" s="15"/>
      <c r="DB510" s="15"/>
      <c r="DC510" s="15"/>
      <c r="DE510" s="15"/>
      <c r="DF510" s="15"/>
    </row>
    <row r="511" spans="1:110" x14ac:dyDescent="0.3">
      <c r="A511" s="3">
        <v>511</v>
      </c>
      <c r="D511" s="39"/>
      <c r="E511" s="3"/>
      <c r="F511" s="7"/>
      <c r="G511" s="17"/>
      <c r="H511" s="3"/>
      <c r="I511" s="17"/>
      <c r="J511" s="17"/>
      <c r="K511" s="7"/>
      <c r="L511" s="17"/>
      <c r="M511" s="25"/>
      <c r="N511" s="7"/>
      <c r="O511" s="17"/>
      <c r="P511" s="25"/>
      <c r="Q511" s="7"/>
      <c r="R511" s="17"/>
      <c r="S511" s="25"/>
      <c r="T511" s="7"/>
      <c r="U511" s="17"/>
      <c r="V511" s="25"/>
      <c r="W511" s="7"/>
      <c r="X511" s="17"/>
      <c r="Y511" s="25"/>
      <c r="Z511" s="7"/>
      <c r="AA511" s="17"/>
      <c r="AB511" s="25"/>
      <c r="AC511" s="7"/>
      <c r="AD511" s="17"/>
      <c r="AE511" s="25"/>
      <c r="AF511" s="7"/>
      <c r="AG511" s="17"/>
      <c r="AH511" s="25"/>
      <c r="AI511" s="7"/>
      <c r="AJ511" s="17"/>
      <c r="AK511" s="25"/>
      <c r="AL511" s="7"/>
      <c r="AM511" s="17"/>
      <c r="AN511" s="25"/>
      <c r="AO511" s="7"/>
      <c r="AP511" s="17"/>
      <c r="AQ511" s="25"/>
      <c r="AR511" s="7"/>
      <c r="AS511" s="17"/>
      <c r="AT511" s="25"/>
      <c r="AU511" s="7"/>
      <c r="AV511" s="17"/>
      <c r="AW511" s="25"/>
      <c r="AX511" s="7"/>
      <c r="AY511" s="17"/>
      <c r="AZ511" s="25"/>
      <c r="BA511" s="7"/>
      <c r="BB511" s="17"/>
      <c r="BC511" s="25"/>
      <c r="BD511" s="7"/>
      <c r="BE511" s="17"/>
      <c r="BF511" s="25"/>
      <c r="BG511" s="7"/>
      <c r="BH511" s="17"/>
      <c r="BI511" s="25"/>
      <c r="BJ511" s="25"/>
      <c r="BK511" s="25"/>
      <c r="BL511" s="25"/>
      <c r="BM511" s="25"/>
      <c r="BN511" s="25"/>
      <c r="BO511" s="25"/>
      <c r="BP511" s="25"/>
      <c r="BQ511" s="25"/>
      <c r="BR511" s="25"/>
      <c r="BS511" s="25"/>
      <c r="BT511" s="25"/>
      <c r="BU511" s="25"/>
      <c r="BV511" s="15"/>
      <c r="BW511" s="15"/>
      <c r="BX511" s="15"/>
      <c r="BY511" s="15"/>
      <c r="BZ511" s="15"/>
      <c r="CA511" s="15"/>
      <c r="CB511" s="15"/>
      <c r="CC511" s="15"/>
      <c r="CD511" s="15"/>
      <c r="CE511" s="15"/>
      <c r="CF511" s="15"/>
      <c r="CG511" s="15"/>
      <c r="CH511" s="15"/>
      <c r="CI511" s="15"/>
      <c r="CJ511" s="15"/>
      <c r="CK511" s="15"/>
      <c r="CL511" s="15"/>
      <c r="CM511" s="15"/>
      <c r="CN511" s="15"/>
      <c r="CP511" s="15"/>
      <c r="CQ511" s="15"/>
      <c r="CS511" s="15"/>
      <c r="CT511" s="15"/>
      <c r="CV511" s="15"/>
      <c r="CW511" s="15"/>
      <c r="CY511" s="15"/>
      <c r="CZ511" s="15"/>
      <c r="DB511" s="15"/>
      <c r="DC511" s="15"/>
      <c r="DE511" s="15"/>
      <c r="DF511" s="15"/>
    </row>
    <row r="512" spans="1:110" x14ac:dyDescent="0.3">
      <c r="A512" s="3">
        <v>512</v>
      </c>
      <c r="D512" s="39"/>
      <c r="E512" s="3"/>
      <c r="F512" s="7"/>
      <c r="G512" s="17"/>
      <c r="H512" s="3"/>
      <c r="I512" s="17"/>
      <c r="J512" s="17"/>
      <c r="K512" s="7"/>
      <c r="L512" s="17"/>
      <c r="M512" s="25"/>
      <c r="N512" s="7"/>
      <c r="O512" s="17"/>
      <c r="P512" s="25"/>
      <c r="Q512" s="7"/>
      <c r="R512" s="17"/>
      <c r="S512" s="25"/>
      <c r="T512" s="7"/>
      <c r="U512" s="17"/>
      <c r="V512" s="25"/>
      <c r="W512" s="7"/>
      <c r="X512" s="17"/>
      <c r="Y512" s="25"/>
      <c r="Z512" s="7"/>
      <c r="AA512" s="17"/>
      <c r="AB512" s="25"/>
      <c r="AC512" s="7"/>
      <c r="AD512" s="17"/>
      <c r="AE512" s="25"/>
      <c r="AF512" s="7"/>
      <c r="AG512" s="17"/>
      <c r="AH512" s="25"/>
      <c r="AI512" s="7"/>
      <c r="AJ512" s="17"/>
      <c r="AK512" s="25"/>
      <c r="AL512" s="7"/>
      <c r="AM512" s="17"/>
      <c r="AN512" s="25"/>
      <c r="AO512" s="7"/>
      <c r="AP512" s="17"/>
      <c r="AQ512" s="25"/>
      <c r="AR512" s="7"/>
      <c r="AS512" s="17"/>
      <c r="AT512" s="25"/>
      <c r="AU512" s="7"/>
      <c r="AV512" s="17"/>
      <c r="AW512" s="25"/>
      <c r="AX512" s="7"/>
      <c r="AY512" s="17"/>
      <c r="AZ512" s="25"/>
      <c r="BA512" s="7"/>
      <c r="BB512" s="17"/>
      <c r="BC512" s="25"/>
      <c r="BD512" s="7"/>
      <c r="BE512" s="17"/>
      <c r="BF512" s="25"/>
      <c r="BG512" s="7"/>
      <c r="BH512" s="17"/>
      <c r="BI512" s="25"/>
      <c r="BJ512" s="25"/>
      <c r="BK512" s="25"/>
      <c r="BL512" s="25"/>
      <c r="BM512" s="25"/>
      <c r="BN512" s="25"/>
      <c r="BO512" s="25"/>
      <c r="BP512" s="25"/>
      <c r="BQ512" s="25"/>
      <c r="BR512" s="25"/>
      <c r="BS512" s="25"/>
      <c r="BT512" s="25"/>
      <c r="BU512" s="25"/>
      <c r="BV512" s="15"/>
      <c r="BW512" s="15"/>
      <c r="BX512" s="15"/>
      <c r="BY512" s="15"/>
      <c r="BZ512" s="15"/>
      <c r="CA512" s="15"/>
      <c r="CB512" s="15"/>
      <c r="CC512" s="15"/>
      <c r="CD512" s="15"/>
      <c r="CE512" s="15"/>
      <c r="CF512" s="15"/>
      <c r="CG512" s="15"/>
      <c r="CH512" s="15"/>
      <c r="CI512" s="15"/>
      <c r="CJ512" s="15"/>
      <c r="CK512" s="15"/>
      <c r="CL512" s="15"/>
      <c r="CM512" s="15"/>
      <c r="CN512" s="15"/>
      <c r="CP512" s="15"/>
      <c r="CQ512" s="15"/>
      <c r="CS512" s="15"/>
      <c r="CT512" s="15"/>
      <c r="CV512" s="15"/>
      <c r="CW512" s="15"/>
      <c r="CY512" s="15"/>
      <c r="CZ512" s="15"/>
      <c r="DB512" s="15"/>
      <c r="DC512" s="15"/>
      <c r="DE512" s="15"/>
      <c r="DF512" s="15"/>
    </row>
    <row r="513" spans="1:110" x14ac:dyDescent="0.3">
      <c r="A513" s="3">
        <v>513</v>
      </c>
      <c r="D513" s="39"/>
      <c r="E513" s="3"/>
      <c r="F513" s="7"/>
      <c r="G513" s="17"/>
      <c r="H513" s="3"/>
      <c r="I513" s="17"/>
      <c r="J513" s="17"/>
      <c r="K513" s="7"/>
      <c r="L513" s="17"/>
      <c r="M513" s="25"/>
      <c r="N513" s="7"/>
      <c r="O513" s="17"/>
      <c r="P513" s="25"/>
      <c r="Q513" s="7"/>
      <c r="R513" s="17"/>
      <c r="S513" s="25"/>
      <c r="T513" s="7"/>
      <c r="U513" s="17"/>
      <c r="V513" s="25"/>
      <c r="W513" s="7"/>
      <c r="X513" s="17"/>
      <c r="Y513" s="25"/>
      <c r="Z513" s="7"/>
      <c r="AA513" s="17"/>
      <c r="AB513" s="25"/>
      <c r="AC513" s="7"/>
      <c r="AD513" s="17"/>
      <c r="AE513" s="25"/>
      <c r="AF513" s="7"/>
      <c r="AG513" s="17"/>
      <c r="AH513" s="25"/>
      <c r="AI513" s="7"/>
      <c r="AJ513" s="17"/>
      <c r="AK513" s="25"/>
      <c r="AL513" s="7"/>
      <c r="AM513" s="17"/>
      <c r="AN513" s="25"/>
      <c r="AO513" s="7"/>
      <c r="AP513" s="17"/>
      <c r="AQ513" s="25"/>
      <c r="AR513" s="7"/>
      <c r="AS513" s="17"/>
      <c r="AT513" s="25"/>
      <c r="AU513" s="7"/>
      <c r="AV513" s="17"/>
      <c r="AW513" s="25"/>
      <c r="AX513" s="7"/>
      <c r="AY513" s="17"/>
      <c r="AZ513" s="25"/>
      <c r="BA513" s="7"/>
      <c r="BB513" s="17"/>
      <c r="BC513" s="25"/>
      <c r="BD513" s="7"/>
      <c r="BE513" s="17"/>
      <c r="BF513" s="25"/>
      <c r="BG513" s="7"/>
      <c r="BH513" s="17"/>
      <c r="BI513" s="25"/>
      <c r="BJ513" s="25"/>
      <c r="BK513" s="25"/>
      <c r="BL513" s="25"/>
      <c r="BM513" s="25"/>
      <c r="BN513" s="25"/>
      <c r="BO513" s="25"/>
      <c r="BP513" s="25"/>
      <c r="BQ513" s="25"/>
      <c r="BR513" s="25"/>
      <c r="BS513" s="25"/>
      <c r="BT513" s="25"/>
      <c r="BU513" s="25"/>
      <c r="BV513" s="15"/>
      <c r="BW513" s="15"/>
      <c r="BX513" s="15"/>
      <c r="BY513" s="15"/>
      <c r="BZ513" s="15"/>
      <c r="CA513" s="15"/>
      <c r="CB513" s="15"/>
      <c r="CC513" s="15"/>
      <c r="CD513" s="15"/>
      <c r="CE513" s="15"/>
      <c r="CF513" s="15"/>
      <c r="CG513" s="15"/>
      <c r="CH513" s="15"/>
      <c r="CI513" s="15"/>
      <c r="CJ513" s="15"/>
      <c r="CK513" s="15"/>
      <c r="CL513" s="15"/>
      <c r="CM513" s="15"/>
      <c r="CN513" s="15"/>
      <c r="CP513" s="15"/>
      <c r="CQ513" s="15"/>
      <c r="CS513" s="15"/>
      <c r="CT513" s="15"/>
      <c r="CV513" s="15"/>
      <c r="CW513" s="15"/>
      <c r="CY513" s="15"/>
      <c r="CZ513" s="15"/>
      <c r="DB513" s="15"/>
      <c r="DC513" s="15"/>
      <c r="DE513" s="15"/>
      <c r="DF513" s="15"/>
    </row>
    <row r="514" spans="1:110" x14ac:dyDescent="0.3">
      <c r="A514" s="3">
        <v>514</v>
      </c>
      <c r="D514" s="39"/>
      <c r="E514" s="3"/>
      <c r="F514" s="7"/>
      <c r="G514" s="17"/>
      <c r="H514" s="3"/>
      <c r="I514" s="17"/>
      <c r="J514" s="17"/>
      <c r="K514" s="7"/>
      <c r="L514" s="17"/>
      <c r="M514" s="25"/>
      <c r="N514" s="7"/>
      <c r="O514" s="17"/>
      <c r="P514" s="25"/>
      <c r="Q514" s="7"/>
      <c r="R514" s="17"/>
      <c r="S514" s="25"/>
      <c r="T514" s="7"/>
      <c r="U514" s="17"/>
      <c r="V514" s="25"/>
      <c r="W514" s="7"/>
      <c r="X514" s="17"/>
      <c r="Y514" s="25"/>
      <c r="Z514" s="7"/>
      <c r="AA514" s="17"/>
      <c r="AB514" s="25"/>
      <c r="AC514" s="7"/>
      <c r="AD514" s="17"/>
      <c r="AE514" s="25"/>
      <c r="AF514" s="7"/>
      <c r="AG514" s="17"/>
      <c r="AH514" s="25"/>
      <c r="AI514" s="7"/>
      <c r="AJ514" s="17"/>
      <c r="AK514" s="25"/>
      <c r="AL514" s="7"/>
      <c r="AM514" s="17"/>
      <c r="AN514" s="25"/>
      <c r="AO514" s="7"/>
      <c r="AP514" s="17"/>
      <c r="AQ514" s="25"/>
      <c r="AR514" s="7"/>
      <c r="AS514" s="17"/>
      <c r="AT514" s="25"/>
      <c r="AU514" s="7"/>
      <c r="AV514" s="17"/>
      <c r="AW514" s="25"/>
      <c r="AX514" s="7"/>
      <c r="AY514" s="17"/>
      <c r="AZ514" s="25"/>
      <c r="BA514" s="7"/>
      <c r="BB514" s="17"/>
      <c r="BC514" s="25"/>
      <c r="BD514" s="7"/>
      <c r="BE514" s="17"/>
      <c r="BF514" s="25"/>
      <c r="BG514" s="7"/>
      <c r="BH514" s="17"/>
      <c r="BI514" s="25"/>
      <c r="BJ514" s="25"/>
      <c r="BK514" s="25"/>
      <c r="BL514" s="25"/>
      <c r="BM514" s="25"/>
      <c r="BN514" s="25"/>
      <c r="BO514" s="25"/>
      <c r="BP514" s="25"/>
      <c r="BQ514" s="25"/>
      <c r="BR514" s="25"/>
      <c r="BS514" s="25"/>
      <c r="BT514" s="25"/>
      <c r="BU514" s="25"/>
      <c r="BV514" s="15"/>
      <c r="BW514" s="15"/>
      <c r="BX514" s="15"/>
      <c r="BY514" s="15"/>
      <c r="BZ514" s="15"/>
      <c r="CA514" s="15"/>
      <c r="CB514" s="15"/>
      <c r="CC514" s="15"/>
      <c r="CD514" s="15"/>
      <c r="CE514" s="15"/>
      <c r="CF514" s="15"/>
      <c r="CG514" s="15"/>
      <c r="CH514" s="15"/>
      <c r="CI514" s="15"/>
      <c r="CJ514" s="15"/>
      <c r="CK514" s="15"/>
      <c r="CL514" s="15"/>
      <c r="CM514" s="15"/>
      <c r="CN514" s="15"/>
      <c r="CP514" s="15"/>
      <c r="CQ514" s="15"/>
      <c r="CS514" s="15"/>
      <c r="CT514" s="15"/>
      <c r="CV514" s="15"/>
      <c r="CW514" s="15"/>
      <c r="CY514" s="15"/>
      <c r="CZ514" s="15"/>
      <c r="DB514" s="15"/>
      <c r="DC514" s="15"/>
      <c r="DE514" s="15"/>
      <c r="DF514" s="15"/>
    </row>
    <row r="515" spans="1:110" x14ac:dyDescent="0.3">
      <c r="A515" s="3">
        <v>515</v>
      </c>
      <c r="D515" s="39"/>
      <c r="E515" s="3"/>
      <c r="F515" s="7"/>
      <c r="G515" s="17"/>
      <c r="H515" s="3"/>
      <c r="I515" s="17"/>
      <c r="J515" s="17"/>
      <c r="K515" s="7"/>
      <c r="L515" s="17"/>
      <c r="M515" s="25"/>
      <c r="N515" s="7"/>
      <c r="O515" s="17"/>
      <c r="P515" s="25"/>
      <c r="Q515" s="7"/>
      <c r="R515" s="17"/>
      <c r="S515" s="25"/>
      <c r="T515" s="7"/>
      <c r="U515" s="17"/>
      <c r="V515" s="25"/>
      <c r="W515" s="7"/>
      <c r="X515" s="17"/>
      <c r="Y515" s="25"/>
      <c r="Z515" s="7"/>
      <c r="AA515" s="17"/>
      <c r="AB515" s="25"/>
      <c r="AC515" s="7"/>
      <c r="AD515" s="17"/>
      <c r="AE515" s="25"/>
      <c r="AF515" s="7"/>
      <c r="AG515" s="17"/>
      <c r="AH515" s="25"/>
      <c r="AI515" s="7"/>
      <c r="AJ515" s="17"/>
      <c r="AK515" s="25"/>
      <c r="AL515" s="7"/>
      <c r="AM515" s="17"/>
      <c r="AN515" s="25"/>
      <c r="AO515" s="7"/>
      <c r="AP515" s="17"/>
      <c r="AQ515" s="25"/>
      <c r="AR515" s="7"/>
      <c r="AS515" s="17"/>
      <c r="AT515" s="25"/>
      <c r="AU515" s="7"/>
      <c r="AV515" s="17"/>
      <c r="AW515" s="25"/>
      <c r="AX515" s="7"/>
      <c r="AY515" s="17"/>
      <c r="AZ515" s="25"/>
      <c r="BA515" s="7"/>
      <c r="BB515" s="17"/>
      <c r="BC515" s="25"/>
      <c r="BD515" s="7"/>
      <c r="BE515" s="17"/>
      <c r="BF515" s="25"/>
      <c r="BG515" s="7"/>
      <c r="BH515" s="17"/>
      <c r="BI515" s="25"/>
      <c r="BJ515" s="25"/>
      <c r="BK515" s="25"/>
      <c r="BL515" s="25"/>
      <c r="BM515" s="25"/>
      <c r="BN515" s="25"/>
      <c r="BO515" s="25"/>
      <c r="BP515" s="25"/>
      <c r="BQ515" s="25"/>
      <c r="BR515" s="25"/>
      <c r="BS515" s="25"/>
      <c r="BT515" s="25"/>
      <c r="BU515" s="25"/>
      <c r="BV515" s="15"/>
      <c r="BW515" s="15"/>
      <c r="BX515" s="15"/>
      <c r="BY515" s="15"/>
      <c r="BZ515" s="15"/>
      <c r="CA515" s="15"/>
      <c r="CB515" s="15"/>
      <c r="CC515" s="15"/>
      <c r="CD515" s="15"/>
      <c r="CE515" s="15"/>
      <c r="CF515" s="15"/>
      <c r="CG515" s="15"/>
      <c r="CH515" s="15"/>
      <c r="CI515" s="15"/>
      <c r="CJ515" s="15"/>
      <c r="CK515" s="15"/>
      <c r="CL515" s="15"/>
      <c r="CM515" s="15"/>
      <c r="CN515" s="15"/>
      <c r="CP515" s="15"/>
      <c r="CQ515" s="15"/>
      <c r="CS515" s="15"/>
      <c r="CT515" s="15"/>
      <c r="CV515" s="15"/>
      <c r="CW515" s="15"/>
      <c r="CY515" s="15"/>
      <c r="CZ515" s="15"/>
      <c r="DB515" s="15"/>
      <c r="DC515" s="15"/>
      <c r="DE515" s="15"/>
      <c r="DF515" s="15"/>
    </row>
    <row r="516" spans="1:110" x14ac:dyDescent="0.3">
      <c r="A516" s="3">
        <v>516</v>
      </c>
      <c r="D516" s="39"/>
      <c r="E516" s="3"/>
      <c r="F516" s="7"/>
      <c r="G516" s="17"/>
      <c r="H516" s="3"/>
      <c r="I516" s="17"/>
      <c r="J516" s="17"/>
      <c r="K516" s="7"/>
      <c r="L516" s="17"/>
      <c r="M516" s="25"/>
      <c r="N516" s="7"/>
      <c r="O516" s="17"/>
      <c r="P516" s="25"/>
      <c r="Q516" s="7"/>
      <c r="R516" s="17"/>
      <c r="S516" s="25"/>
      <c r="T516" s="7"/>
      <c r="U516" s="17"/>
      <c r="V516" s="25"/>
      <c r="W516" s="7"/>
      <c r="X516" s="17"/>
      <c r="Y516" s="25"/>
      <c r="Z516" s="7"/>
      <c r="AA516" s="17"/>
      <c r="AB516" s="25"/>
      <c r="AC516" s="7"/>
      <c r="AD516" s="17"/>
      <c r="AE516" s="25"/>
      <c r="AF516" s="7"/>
      <c r="AG516" s="17"/>
      <c r="AH516" s="25"/>
      <c r="AI516" s="7"/>
      <c r="AJ516" s="17"/>
      <c r="AK516" s="25"/>
      <c r="AL516" s="7"/>
      <c r="AM516" s="17"/>
      <c r="AN516" s="25"/>
      <c r="AO516" s="7"/>
      <c r="AP516" s="17"/>
      <c r="AQ516" s="25"/>
      <c r="AR516" s="7"/>
      <c r="AS516" s="17"/>
      <c r="AT516" s="25"/>
      <c r="AU516" s="7"/>
      <c r="AV516" s="17"/>
      <c r="AW516" s="25"/>
      <c r="AX516" s="7"/>
      <c r="AY516" s="17"/>
      <c r="AZ516" s="25"/>
      <c r="BA516" s="7"/>
      <c r="BB516" s="17"/>
      <c r="BC516" s="25"/>
      <c r="BD516" s="7"/>
      <c r="BE516" s="17"/>
      <c r="BF516" s="25"/>
      <c r="BG516" s="7"/>
      <c r="BH516" s="17"/>
      <c r="BI516" s="25"/>
      <c r="BJ516" s="25"/>
      <c r="BK516" s="25"/>
      <c r="BL516" s="25"/>
      <c r="BM516" s="25"/>
      <c r="BN516" s="25"/>
      <c r="BO516" s="25"/>
      <c r="BP516" s="25"/>
      <c r="BQ516" s="25"/>
      <c r="BR516" s="25"/>
      <c r="BS516" s="25"/>
      <c r="BT516" s="25"/>
      <c r="BU516" s="25"/>
      <c r="BV516" s="15"/>
      <c r="BW516" s="15"/>
      <c r="BX516" s="15"/>
      <c r="BY516" s="15"/>
      <c r="BZ516" s="15"/>
      <c r="CA516" s="15"/>
      <c r="CB516" s="15"/>
      <c r="CC516" s="15"/>
      <c r="CD516" s="15"/>
      <c r="CE516" s="15"/>
      <c r="CF516" s="15"/>
      <c r="CG516" s="15"/>
      <c r="CH516" s="15"/>
      <c r="CI516" s="15"/>
      <c r="CJ516" s="15"/>
      <c r="CK516" s="15"/>
      <c r="CL516" s="15"/>
      <c r="CM516" s="15"/>
      <c r="CN516" s="15"/>
      <c r="CP516" s="15"/>
      <c r="CQ516" s="15"/>
      <c r="CS516" s="15"/>
      <c r="CT516" s="15"/>
      <c r="CV516" s="15"/>
      <c r="CW516" s="15"/>
      <c r="CY516" s="15"/>
      <c r="CZ516" s="15"/>
      <c r="DB516" s="15"/>
      <c r="DC516" s="15"/>
      <c r="DE516" s="15"/>
      <c r="DF516" s="15"/>
    </row>
    <row r="517" spans="1:110" x14ac:dyDescent="0.3">
      <c r="A517" s="3">
        <v>517</v>
      </c>
      <c r="D517" s="39"/>
      <c r="E517" s="3"/>
      <c r="F517" s="7"/>
      <c r="G517" s="17"/>
      <c r="H517" s="3"/>
      <c r="I517" s="17"/>
      <c r="J517" s="17"/>
      <c r="K517" s="7"/>
      <c r="L517" s="17"/>
      <c r="M517" s="25"/>
      <c r="N517" s="7"/>
      <c r="O517" s="17"/>
      <c r="P517" s="25"/>
      <c r="Q517" s="7"/>
      <c r="R517" s="17"/>
      <c r="S517" s="25"/>
      <c r="T517" s="7"/>
      <c r="U517" s="17"/>
      <c r="V517" s="25"/>
      <c r="W517" s="7"/>
      <c r="X517" s="17"/>
      <c r="Y517" s="25"/>
      <c r="Z517" s="7"/>
      <c r="AA517" s="17"/>
      <c r="AB517" s="25"/>
      <c r="AC517" s="7"/>
      <c r="AD517" s="17"/>
      <c r="AE517" s="25"/>
      <c r="AF517" s="7"/>
      <c r="AG517" s="17"/>
      <c r="AH517" s="25"/>
      <c r="AI517" s="7"/>
      <c r="AJ517" s="17"/>
      <c r="AK517" s="25"/>
      <c r="AL517" s="7"/>
      <c r="AM517" s="17"/>
      <c r="AN517" s="25"/>
      <c r="AO517" s="7"/>
      <c r="AP517" s="17"/>
      <c r="AQ517" s="25"/>
      <c r="AR517" s="7"/>
      <c r="AS517" s="17"/>
      <c r="AT517" s="25"/>
      <c r="AU517" s="7"/>
      <c r="AV517" s="17"/>
      <c r="AW517" s="25"/>
      <c r="AX517" s="7"/>
      <c r="AY517" s="17"/>
      <c r="AZ517" s="25"/>
      <c r="BA517" s="7"/>
      <c r="BB517" s="17"/>
      <c r="BC517" s="25"/>
      <c r="BD517" s="7"/>
      <c r="BE517" s="17"/>
      <c r="BF517" s="25"/>
      <c r="BG517" s="7"/>
      <c r="BH517" s="17"/>
      <c r="BI517" s="25"/>
      <c r="BJ517" s="25"/>
      <c r="BK517" s="25"/>
      <c r="BL517" s="25"/>
      <c r="BM517" s="25"/>
      <c r="BN517" s="25"/>
      <c r="BO517" s="25"/>
      <c r="BP517" s="25"/>
      <c r="BQ517" s="25"/>
      <c r="BR517" s="25"/>
      <c r="BS517" s="25"/>
      <c r="BT517" s="25"/>
      <c r="BU517" s="25"/>
      <c r="BV517" s="15"/>
      <c r="BW517" s="15"/>
      <c r="BX517" s="15"/>
      <c r="BY517" s="15"/>
      <c r="BZ517" s="15"/>
      <c r="CA517" s="15"/>
      <c r="CB517" s="15"/>
      <c r="CC517" s="15"/>
      <c r="CD517" s="15"/>
      <c r="CE517" s="15"/>
      <c r="CF517" s="15"/>
      <c r="CG517" s="15"/>
      <c r="CH517" s="15"/>
      <c r="CI517" s="15"/>
      <c r="CJ517" s="15"/>
      <c r="CK517" s="15"/>
      <c r="CL517" s="15"/>
      <c r="CM517" s="15"/>
      <c r="CN517" s="15"/>
      <c r="CP517" s="15"/>
      <c r="CQ517" s="15"/>
      <c r="CS517" s="15"/>
      <c r="CT517" s="15"/>
      <c r="CV517" s="15"/>
      <c r="CW517" s="15"/>
      <c r="CY517" s="15"/>
      <c r="CZ517" s="15"/>
      <c r="DB517" s="15"/>
      <c r="DC517" s="15"/>
      <c r="DE517" s="15"/>
      <c r="DF517" s="15"/>
    </row>
    <row r="518" spans="1:110" x14ac:dyDescent="0.3">
      <c r="A518" s="3">
        <v>518</v>
      </c>
      <c r="D518" s="39"/>
      <c r="E518" s="3"/>
      <c r="F518" s="7"/>
      <c r="G518" s="17"/>
      <c r="H518" s="3"/>
      <c r="I518" s="17"/>
      <c r="J518" s="17"/>
      <c r="K518" s="7"/>
      <c r="L518" s="17"/>
      <c r="M518" s="25"/>
      <c r="N518" s="7"/>
      <c r="O518" s="17"/>
      <c r="P518" s="25"/>
      <c r="Q518" s="7"/>
      <c r="R518" s="17"/>
      <c r="S518" s="25"/>
      <c r="T518" s="7"/>
      <c r="U518" s="17"/>
      <c r="V518" s="25"/>
      <c r="W518" s="7"/>
      <c r="X518" s="17"/>
      <c r="Y518" s="25"/>
      <c r="Z518" s="7"/>
      <c r="AA518" s="17"/>
      <c r="AB518" s="25"/>
      <c r="AC518" s="7"/>
      <c r="AD518" s="17"/>
      <c r="AE518" s="25"/>
      <c r="AF518" s="7"/>
      <c r="AG518" s="17"/>
      <c r="AH518" s="25"/>
      <c r="AI518" s="7"/>
      <c r="AJ518" s="17"/>
      <c r="AK518" s="25"/>
      <c r="AL518" s="7"/>
      <c r="AM518" s="17"/>
      <c r="AN518" s="25"/>
      <c r="AO518" s="7"/>
      <c r="AP518" s="17"/>
      <c r="AQ518" s="25"/>
      <c r="AR518" s="7"/>
      <c r="AS518" s="17"/>
      <c r="AT518" s="25"/>
      <c r="AU518" s="7"/>
      <c r="AV518" s="17"/>
      <c r="AW518" s="25"/>
      <c r="AX518" s="7"/>
      <c r="AY518" s="17"/>
      <c r="AZ518" s="25"/>
      <c r="BA518" s="7"/>
      <c r="BB518" s="17"/>
      <c r="BC518" s="25"/>
      <c r="BD518" s="7"/>
      <c r="BE518" s="17"/>
      <c r="BF518" s="25"/>
      <c r="BG518" s="7"/>
      <c r="BH518" s="17"/>
      <c r="BI518" s="25"/>
      <c r="BJ518" s="25"/>
      <c r="BK518" s="25"/>
      <c r="BL518" s="25"/>
      <c r="BM518" s="25"/>
      <c r="BN518" s="25"/>
      <c r="BO518" s="25"/>
      <c r="BP518" s="25"/>
      <c r="BQ518" s="25"/>
      <c r="BR518" s="25"/>
      <c r="BS518" s="25"/>
      <c r="BT518" s="25"/>
      <c r="BU518" s="25"/>
      <c r="BV518" s="15"/>
      <c r="BW518" s="15"/>
      <c r="BX518" s="15"/>
      <c r="BY518" s="15"/>
      <c r="BZ518" s="15"/>
      <c r="CA518" s="15"/>
      <c r="CB518" s="15"/>
      <c r="CC518" s="15"/>
      <c r="CD518" s="15"/>
      <c r="CE518" s="15"/>
      <c r="CF518" s="15"/>
      <c r="CG518" s="15"/>
      <c r="CH518" s="15"/>
      <c r="CI518" s="15"/>
      <c r="CJ518" s="15"/>
      <c r="CK518" s="15"/>
      <c r="CL518" s="15"/>
      <c r="CM518" s="15"/>
      <c r="CN518" s="15"/>
      <c r="CP518" s="15"/>
      <c r="CQ518" s="15"/>
      <c r="CS518" s="15"/>
      <c r="CT518" s="15"/>
      <c r="CV518" s="15"/>
      <c r="CW518" s="15"/>
      <c r="CY518" s="15"/>
      <c r="CZ518" s="15"/>
      <c r="DB518" s="15"/>
      <c r="DC518" s="15"/>
      <c r="DE518" s="15"/>
      <c r="DF518" s="15"/>
    </row>
    <row r="519" spans="1:110" x14ac:dyDescent="0.3">
      <c r="A519" s="3">
        <v>519</v>
      </c>
      <c r="D519" s="39"/>
      <c r="E519" s="3"/>
      <c r="F519" s="7"/>
      <c r="G519" s="17"/>
      <c r="H519" s="3"/>
      <c r="I519" s="17"/>
      <c r="J519" s="17"/>
      <c r="K519" s="7"/>
      <c r="L519" s="17"/>
      <c r="M519" s="25"/>
      <c r="N519" s="7"/>
      <c r="O519" s="17"/>
      <c r="P519" s="25"/>
      <c r="Q519" s="7"/>
      <c r="R519" s="17"/>
      <c r="S519" s="25"/>
      <c r="T519" s="7"/>
      <c r="U519" s="17"/>
      <c r="V519" s="25"/>
      <c r="W519" s="7"/>
      <c r="X519" s="17"/>
      <c r="Y519" s="25"/>
      <c r="Z519" s="7"/>
      <c r="AA519" s="17"/>
      <c r="AB519" s="25"/>
      <c r="AC519" s="7"/>
      <c r="AD519" s="17"/>
      <c r="AE519" s="25"/>
      <c r="AF519" s="7"/>
      <c r="AG519" s="17"/>
      <c r="AH519" s="25"/>
      <c r="AI519" s="7"/>
      <c r="AJ519" s="17"/>
      <c r="AK519" s="25"/>
      <c r="AL519" s="7"/>
      <c r="AM519" s="17"/>
      <c r="AN519" s="25"/>
      <c r="AO519" s="7"/>
      <c r="AP519" s="17"/>
      <c r="AQ519" s="25"/>
      <c r="AR519" s="7"/>
      <c r="AS519" s="17"/>
      <c r="AT519" s="25"/>
      <c r="AU519" s="7"/>
      <c r="AV519" s="17"/>
      <c r="AW519" s="25"/>
      <c r="AX519" s="7"/>
      <c r="AY519" s="17"/>
      <c r="AZ519" s="25"/>
      <c r="BA519" s="7"/>
      <c r="BB519" s="17"/>
      <c r="BC519" s="25"/>
      <c r="BD519" s="7"/>
      <c r="BE519" s="17"/>
      <c r="BF519" s="25"/>
      <c r="BG519" s="7"/>
      <c r="BH519" s="17"/>
      <c r="BI519" s="25"/>
      <c r="BJ519" s="25"/>
      <c r="BK519" s="25"/>
      <c r="BL519" s="25"/>
      <c r="BM519" s="25"/>
      <c r="BN519" s="25"/>
      <c r="BO519" s="25"/>
      <c r="BP519" s="25"/>
      <c r="BQ519" s="25"/>
      <c r="BR519" s="25"/>
      <c r="BS519" s="25"/>
      <c r="BT519" s="25"/>
      <c r="BU519" s="25"/>
      <c r="BV519" s="15"/>
      <c r="BW519" s="15"/>
      <c r="BX519" s="15"/>
      <c r="BY519" s="15"/>
      <c r="BZ519" s="15"/>
      <c r="CA519" s="15"/>
      <c r="CB519" s="15"/>
      <c r="CC519" s="15"/>
      <c r="CD519" s="15"/>
      <c r="CE519" s="15"/>
      <c r="CF519" s="15"/>
      <c r="CG519" s="15"/>
      <c r="CH519" s="15"/>
      <c r="CI519" s="15"/>
      <c r="CJ519" s="15"/>
      <c r="CK519" s="15"/>
      <c r="CL519" s="15"/>
      <c r="CM519" s="15"/>
      <c r="CN519" s="15"/>
      <c r="CP519" s="15"/>
      <c r="CQ519" s="15"/>
      <c r="CS519" s="15"/>
      <c r="CT519" s="15"/>
      <c r="CV519" s="15"/>
      <c r="CW519" s="15"/>
      <c r="CY519" s="15"/>
      <c r="CZ519" s="15"/>
      <c r="DB519" s="15"/>
      <c r="DC519" s="15"/>
      <c r="DE519" s="15"/>
      <c r="DF519" s="15"/>
    </row>
    <row r="520" spans="1:110" x14ac:dyDescent="0.3">
      <c r="A520" s="3">
        <v>520</v>
      </c>
      <c r="B520" s="3" t="s">
        <v>189</v>
      </c>
      <c r="D520" s="3"/>
      <c r="E520" s="3"/>
      <c r="F520" s="29"/>
      <c r="G520" s="3"/>
      <c r="H520" s="3"/>
      <c r="I520" s="3"/>
      <c r="J520" s="3"/>
      <c r="K520" s="29"/>
      <c r="L520" s="3"/>
      <c r="M520" s="29"/>
      <c r="N520" s="29"/>
      <c r="O520" s="3"/>
      <c r="P520" s="29"/>
      <c r="Q520" s="29"/>
      <c r="R520" s="3"/>
      <c r="S520" s="29"/>
      <c r="T520" s="29"/>
      <c r="U520" s="3"/>
      <c r="V520" s="29"/>
      <c r="W520" s="29"/>
      <c r="X520" s="3"/>
      <c r="Y520" s="29"/>
      <c r="Z520" s="29"/>
      <c r="AA520" s="3"/>
      <c r="AB520" s="29"/>
      <c r="AC520" s="29"/>
      <c r="AD520" s="3"/>
      <c r="AE520" s="29"/>
      <c r="AF520" s="29"/>
      <c r="AG520" s="3"/>
      <c r="AH520" s="29"/>
      <c r="AI520" s="29"/>
      <c r="AJ520" s="3"/>
      <c r="AK520" s="29"/>
      <c r="AL520" s="29"/>
      <c r="AM520" s="3"/>
      <c r="AN520" s="29"/>
      <c r="AO520" s="29"/>
      <c r="AP520" s="3"/>
      <c r="AQ520" s="29"/>
      <c r="AR520" s="29"/>
      <c r="AS520" s="3"/>
      <c r="AT520" s="29"/>
      <c r="AU520" s="29"/>
      <c r="AV520" s="3"/>
      <c r="AW520" s="29"/>
      <c r="AX520" s="29"/>
      <c r="AY520" s="3"/>
      <c r="AZ520" s="29"/>
      <c r="BA520" s="29"/>
      <c r="BB520" s="3"/>
      <c r="BC520" s="29"/>
      <c r="BD520" s="29"/>
      <c r="BE520" s="3"/>
      <c r="BF520" s="29"/>
      <c r="BG520" s="29"/>
      <c r="BH520" s="3"/>
      <c r="BI520" s="29"/>
      <c r="BJ520" s="29"/>
      <c r="BK520" s="29"/>
      <c r="BL520" s="29"/>
      <c r="BM520" s="29"/>
      <c r="BN520" s="29"/>
      <c r="BO520" s="29"/>
      <c r="BP520" s="29"/>
      <c r="BQ520" s="29"/>
      <c r="BR520" s="29"/>
      <c r="BS520" s="29"/>
      <c r="BT520" s="29"/>
      <c r="BU520" s="29"/>
      <c r="BV520" s="15"/>
      <c r="BW520" s="15"/>
      <c r="BX520" s="15"/>
      <c r="BY520" s="15"/>
      <c r="BZ520" s="15"/>
      <c r="CA520" s="15"/>
      <c r="CB520" s="15"/>
      <c r="CC520" s="15"/>
      <c r="CD520" s="15"/>
      <c r="CE520" s="15"/>
      <c r="CF520" s="15"/>
      <c r="CG520" s="15"/>
      <c r="CH520" s="15"/>
      <c r="CI520" s="15"/>
      <c r="CJ520" s="15"/>
      <c r="CK520" s="15"/>
      <c r="CL520" s="15"/>
      <c r="CM520" s="15"/>
      <c r="CN520" s="15"/>
      <c r="CP520" s="15"/>
      <c r="CQ520" s="15"/>
      <c r="CS520" s="15"/>
      <c r="CT520" s="15"/>
      <c r="CV520" s="15"/>
      <c r="CW520" s="15"/>
      <c r="CY520" s="15"/>
      <c r="CZ520" s="15"/>
      <c r="DB520" s="15"/>
      <c r="DC520" s="15"/>
      <c r="DE520" s="15"/>
      <c r="DF520" s="15"/>
    </row>
    <row r="521" spans="1:110" x14ac:dyDescent="0.3">
      <c r="A521" s="3">
        <v>521</v>
      </c>
      <c r="B521" s="3" t="s">
        <v>190</v>
      </c>
      <c r="C521" s="3" t="s">
        <v>217</v>
      </c>
      <c r="D521" s="39">
        <v>41852</v>
      </c>
      <c r="E521" s="3"/>
      <c r="F521" s="29"/>
      <c r="G521" s="17">
        <v>0.1156497474801632</v>
      </c>
      <c r="H521" s="3"/>
      <c r="I521" s="17">
        <f t="shared" ref="I521:I545" si="2155">LARGE(BV521:CL521,1)</f>
        <v>0.13843970336299069</v>
      </c>
      <c r="J521" s="17">
        <f t="shared" ref="J521:J545" si="2156">SMALL(BV521:CL521,1)</f>
        <v>9.990803171147665E-2</v>
      </c>
      <c r="K521" s="29"/>
      <c r="L521" s="17">
        <v>0.10536114068309288</v>
      </c>
      <c r="M521" s="25">
        <f t="shared" si="2036"/>
        <v>0.91103649578798196</v>
      </c>
      <c r="N521" s="29"/>
      <c r="O521" s="17">
        <v>0.11460946768372571</v>
      </c>
      <c r="P521" s="25">
        <f t="shared" si="2037"/>
        <v>0.99100491078360609</v>
      </c>
      <c r="Q521" s="29"/>
      <c r="R521" s="17">
        <v>0.109357270374711</v>
      </c>
      <c r="S521" s="25">
        <f t="shared" si="2038"/>
        <v>0.94559022183311292</v>
      </c>
      <c r="T521" s="29"/>
      <c r="U521" s="17">
        <v>0.13293413776255966</v>
      </c>
      <c r="V521" s="25">
        <f t="shared" si="2039"/>
        <v>1.1494546305460906</v>
      </c>
      <c r="W521" s="29"/>
      <c r="X521" s="17">
        <v>9.990803171147665E-2</v>
      </c>
      <c r="Y521" s="25">
        <f t="shared" si="2040"/>
        <v>0.8638845642841837</v>
      </c>
      <c r="Z521" s="29"/>
      <c r="AA521" s="17">
        <v>0.10190726539310101</v>
      </c>
      <c r="AB521" s="25">
        <f t="shared" si="2041"/>
        <v>0.88117153399388648</v>
      </c>
      <c r="AC521" s="29"/>
      <c r="AD521" s="17">
        <v>0.13843970336299069</v>
      </c>
      <c r="AE521" s="25">
        <f t="shared" si="2042"/>
        <v>1.1970601439206474</v>
      </c>
      <c r="AF521" s="29"/>
      <c r="AG521" s="17">
        <v>0.10969311652386397</v>
      </c>
      <c r="AH521" s="25">
        <f t="shared" si="2043"/>
        <v>0.94849421562878089</v>
      </c>
      <c r="AI521" s="29"/>
      <c r="AJ521" s="17">
        <v>0.11133096852523124</v>
      </c>
      <c r="AK521" s="25">
        <f t="shared" si="2044"/>
        <v>0.96265639096468636</v>
      </c>
      <c r="AL521" s="29"/>
      <c r="AM521" s="17">
        <v>0.10402920164282621</v>
      </c>
      <c r="AN521" s="25">
        <f t="shared" si="2045"/>
        <v>0.89951948801850867</v>
      </c>
      <c r="AO521" s="29"/>
      <c r="AP521" s="17">
        <v>0.10913231492946383</v>
      </c>
      <c r="AQ521" s="25">
        <f t="shared" si="2046"/>
        <v>0.94364507754919857</v>
      </c>
      <c r="AR521" s="29"/>
      <c r="AS521" s="17">
        <v>0.11345129777701743</v>
      </c>
      <c r="AT521" s="25">
        <f t="shared" si="2047"/>
        <v>0.98099044960281601</v>
      </c>
      <c r="AU521" s="29"/>
      <c r="AV521" s="17">
        <v>0.11725694895123408</v>
      </c>
      <c r="AW521" s="25">
        <f t="shared" si="2048"/>
        <v>1.0138971463932211</v>
      </c>
      <c r="AX521" s="29"/>
      <c r="AY521" s="17">
        <v>0.12239030098877125</v>
      </c>
      <c r="AZ521" s="25">
        <f t="shared" si="2049"/>
        <v>1.0582842042933489</v>
      </c>
      <c r="BA521" s="29"/>
      <c r="BB521" s="17">
        <v>0.11126551479016257</v>
      </c>
      <c r="BC521" s="25">
        <f t="shared" si="2050"/>
        <v>0.96209042574215187</v>
      </c>
      <c r="BD521" s="29"/>
      <c r="BE521" s="17">
        <v>0.12330344813982257</v>
      </c>
      <c r="BF521" s="25">
        <f t="shared" si="2051"/>
        <v>1.0661800032116124</v>
      </c>
      <c r="BG521" s="29"/>
      <c r="BH521" s="17">
        <v>0.128731491066055</v>
      </c>
      <c r="BI521" s="25">
        <f t="shared" si="2052"/>
        <v>1.113115193685448</v>
      </c>
      <c r="BJ521" s="25"/>
      <c r="BK521" s="17">
        <f t="shared" ref="BK521:BK545" si="2157">((L521*K$328)+(U521*T$328)+(X521*W$328)+(AA521*Z$328)+(R521*Q$328))/BJ$328</f>
        <v>0.11088274786102119</v>
      </c>
      <c r="BL521" s="25">
        <f t="shared" ref="BL521:BL545" si="2158">BK521/$G521</f>
        <v>0.95878071744203619</v>
      </c>
      <c r="BN521" s="15">
        <f t="shared" ref="BN521:BN545" si="2159">((BH521*BG$328)+(AV521*AU$328)+(AS521*AR$328)+(AY521*AX$328))/BM$328</f>
        <v>0.11958876058845085</v>
      </c>
      <c r="BO521" s="25">
        <f t="shared" ref="BO521:BO545" si="2160">BN521/$G521</f>
        <v>1.0340598504891962</v>
      </c>
      <c r="BQ521" s="15">
        <f t="shared" ref="BQ521:BQ545" si="2161">((BB521*BA$328)+(AP521*AO$328)+(AM521*AL$328)+(BE521*BD$328))/BP$328</f>
        <v>0.11193239161640159</v>
      </c>
      <c r="BR521" s="25">
        <f t="shared" ref="BR521:BR545" si="2162">BQ521/$G521</f>
        <v>0.96785677491946764</v>
      </c>
      <c r="BT521" s="25">
        <f t="shared" ref="BT521:BT545" si="2163">((AJ521*AI$328)+(AG521*AF$328)+(AD521*AC$328)+(O521*N$328))/BS$328</f>
        <v>0.12148612809298705</v>
      </c>
      <c r="BU521" s="25">
        <f t="shared" ref="BU521:BU545" si="2164">BT521/$G521</f>
        <v>1.0504660039471763</v>
      </c>
      <c r="BV521" s="15">
        <f t="shared" si="2140"/>
        <v>0.10536114068309288</v>
      </c>
      <c r="BW521" s="15">
        <f t="shared" si="2141"/>
        <v>0.11460946768372571</v>
      </c>
      <c r="BX521" s="15">
        <f t="shared" si="2142"/>
        <v>0.109357270374711</v>
      </c>
      <c r="BY521" s="15">
        <f t="shared" si="2143"/>
        <v>0.13293413776255966</v>
      </c>
      <c r="BZ521" s="15">
        <f t="shared" si="2144"/>
        <v>9.990803171147665E-2</v>
      </c>
      <c r="CA521" s="15">
        <f t="shared" ref="CA521:CA545" si="2165">AA521</f>
        <v>0.10190726539310101</v>
      </c>
      <c r="CB521" s="15">
        <f t="shared" si="2145"/>
        <v>0.13843970336299069</v>
      </c>
      <c r="CC521" s="15">
        <f t="shared" si="2146"/>
        <v>0.10969311652386397</v>
      </c>
      <c r="CD521" s="15">
        <f t="shared" si="2147"/>
        <v>0.11133096852523124</v>
      </c>
      <c r="CE521" s="15">
        <f t="shared" si="2148"/>
        <v>0.10402920164282621</v>
      </c>
      <c r="CF521" s="15">
        <f t="shared" si="2149"/>
        <v>0.10913231492946383</v>
      </c>
      <c r="CG521" s="15">
        <f t="shared" si="2150"/>
        <v>0.11345129777701743</v>
      </c>
      <c r="CH521" s="15">
        <f t="shared" ref="CH521:CH545" si="2166">AV521</f>
        <v>0.11725694895123408</v>
      </c>
      <c r="CI521" s="15">
        <f t="shared" si="2151"/>
        <v>0.12239030098877125</v>
      </c>
      <c r="CJ521" s="15">
        <f t="shared" si="2152"/>
        <v>0.11126551479016257</v>
      </c>
      <c r="CK521" s="15">
        <f t="shared" si="2153"/>
        <v>0.12330344813982257</v>
      </c>
      <c r="CL521" s="15">
        <f t="shared" si="2154"/>
        <v>0.128731491066055</v>
      </c>
      <c r="CM521" s="15"/>
      <c r="CN521" s="15"/>
      <c r="CP521" s="15"/>
      <c r="CQ521" s="15"/>
      <c r="CS521" s="15"/>
      <c r="CT521" s="15"/>
      <c r="CV521" s="15"/>
      <c r="CW521" s="15"/>
      <c r="CY521" s="15"/>
      <c r="CZ521" s="15"/>
      <c r="DB521" s="15"/>
      <c r="DC521" s="15"/>
      <c r="DE521" s="15"/>
      <c r="DF521" s="15"/>
    </row>
    <row r="522" spans="1:110" x14ac:dyDescent="0.3">
      <c r="A522" s="3">
        <v>522</v>
      </c>
      <c r="B522" s="3" t="s">
        <v>191</v>
      </c>
      <c r="C522" s="3" t="s">
        <v>217</v>
      </c>
      <c r="D522" s="39">
        <v>41852</v>
      </c>
      <c r="E522" s="3"/>
      <c r="F522" s="29"/>
      <c r="G522" s="17">
        <v>0.14952025963916996</v>
      </c>
      <c r="H522" s="3"/>
      <c r="I522" s="17">
        <f t="shared" si="2155"/>
        <v>0.19414220851326347</v>
      </c>
      <c r="J522" s="17">
        <f t="shared" si="2156"/>
        <v>9.4751344654506242E-2</v>
      </c>
      <c r="K522" s="29"/>
      <c r="L522" s="17">
        <v>0.17982934001926207</v>
      </c>
      <c r="M522" s="25">
        <f t="shared" si="2036"/>
        <v>1.2027088533235266</v>
      </c>
      <c r="N522" s="29"/>
      <c r="O522" s="17">
        <v>0.18655254144745809</v>
      </c>
      <c r="P522" s="25">
        <f t="shared" si="2037"/>
        <v>1.2476740068379788</v>
      </c>
      <c r="Q522" s="29"/>
      <c r="R522" s="17">
        <v>0.17968611853163335</v>
      </c>
      <c r="S522" s="25">
        <f t="shared" si="2038"/>
        <v>1.201750979868957</v>
      </c>
      <c r="T522" s="29"/>
      <c r="U522" s="17">
        <v>0.1678584567190203</v>
      </c>
      <c r="V522" s="25">
        <f t="shared" si="2039"/>
        <v>1.1226469050020715</v>
      </c>
      <c r="W522" s="29"/>
      <c r="X522" s="17">
        <v>0.15494171059473169</v>
      </c>
      <c r="Y522" s="25">
        <f t="shared" si="2040"/>
        <v>1.0362589723201729</v>
      </c>
      <c r="Z522" s="29"/>
      <c r="AA522" s="17">
        <v>0.17305817730545534</v>
      </c>
      <c r="AB522" s="25">
        <f t="shared" si="2041"/>
        <v>1.1574229320032503</v>
      </c>
      <c r="AC522" s="29"/>
      <c r="AD522" s="17">
        <v>0.14435502224772073</v>
      </c>
      <c r="AE522" s="25">
        <f t="shared" si="2042"/>
        <v>0.96545459856801852</v>
      </c>
      <c r="AF522" s="29"/>
      <c r="AG522" s="17">
        <v>0.17225270031752946</v>
      </c>
      <c r="AH522" s="25">
        <f t="shared" si="2043"/>
        <v>1.1520358560988231</v>
      </c>
      <c r="AI522" s="29"/>
      <c r="AJ522" s="17">
        <v>0.1187144114601433</v>
      </c>
      <c r="AK522" s="25">
        <f t="shared" si="2044"/>
        <v>0.79396873538496437</v>
      </c>
      <c r="AL522" s="29"/>
      <c r="AM522" s="17">
        <v>0.11555584028120981</v>
      </c>
      <c r="AN522" s="25">
        <f t="shared" si="2045"/>
        <v>0.77284403170563742</v>
      </c>
      <c r="AO522" s="29"/>
      <c r="AP522" s="17">
        <v>9.4751344654506242E-2</v>
      </c>
      <c r="AQ522" s="25">
        <f t="shared" si="2046"/>
        <v>0.63370238175859983</v>
      </c>
      <c r="AR522" s="29"/>
      <c r="AS522" s="17">
        <v>0.11004510717211635</v>
      </c>
      <c r="AT522" s="25">
        <f t="shared" si="2047"/>
        <v>0.73598793526497952</v>
      </c>
      <c r="AU522" s="29"/>
      <c r="AV522" s="17">
        <v>0.12851668639407318</v>
      </c>
      <c r="AW522" s="25">
        <f t="shared" si="2048"/>
        <v>0.8595269076191836</v>
      </c>
      <c r="AX522" s="29"/>
      <c r="AY522" s="17">
        <v>0.17719914484153546</v>
      </c>
      <c r="AZ522" s="25">
        <f t="shared" si="2049"/>
        <v>1.1851179583901315</v>
      </c>
      <c r="BA522" s="29"/>
      <c r="BB522" s="17">
        <v>0.1195997638706591</v>
      </c>
      <c r="BC522" s="25">
        <f t="shared" si="2050"/>
        <v>0.79989002265835718</v>
      </c>
      <c r="BD522" s="29"/>
      <c r="BE522" s="17">
        <v>0.19414220851326347</v>
      </c>
      <c r="BF522" s="25">
        <f t="shared" si="2051"/>
        <v>1.2984341318144947</v>
      </c>
      <c r="BG522" s="29"/>
      <c r="BH522" s="17">
        <v>0.17911517258544812</v>
      </c>
      <c r="BI522" s="25">
        <f t="shared" si="2052"/>
        <v>1.1979324609099673</v>
      </c>
      <c r="BJ522" s="25"/>
      <c r="BK522" s="17">
        <f t="shared" si="2157"/>
        <v>0.16945031289268048</v>
      </c>
      <c r="BL522" s="25">
        <f t="shared" si="2158"/>
        <v>1.1332933296237364</v>
      </c>
      <c r="BN522" s="15">
        <f t="shared" si="2159"/>
        <v>0.14411259743879112</v>
      </c>
      <c r="BO522" s="25">
        <f t="shared" si="2160"/>
        <v>0.96383324765868594</v>
      </c>
      <c r="BQ522" s="15">
        <f t="shared" si="2161"/>
        <v>0.1316045777427321</v>
      </c>
      <c r="BR522" s="25">
        <f t="shared" si="2162"/>
        <v>0.88017890057392278</v>
      </c>
      <c r="BT522" s="25">
        <f t="shared" si="2163"/>
        <v>0.15124241802957503</v>
      </c>
      <c r="BU522" s="25">
        <f t="shared" si="2164"/>
        <v>1.0115178932578173</v>
      </c>
      <c r="BV522" s="15">
        <f t="shared" si="2140"/>
        <v>0.17982934001926207</v>
      </c>
      <c r="BW522" s="15">
        <f t="shared" si="2141"/>
        <v>0.18655254144745809</v>
      </c>
      <c r="BX522" s="15">
        <f t="shared" si="2142"/>
        <v>0.17968611853163335</v>
      </c>
      <c r="BY522" s="15">
        <f t="shared" si="2143"/>
        <v>0.1678584567190203</v>
      </c>
      <c r="BZ522" s="15">
        <f t="shared" si="2144"/>
        <v>0.15494171059473169</v>
      </c>
      <c r="CA522" s="15">
        <f t="shared" si="2165"/>
        <v>0.17305817730545534</v>
      </c>
      <c r="CB522" s="15">
        <f t="shared" si="2145"/>
        <v>0.14435502224772073</v>
      </c>
      <c r="CC522" s="15">
        <f t="shared" si="2146"/>
        <v>0.17225270031752946</v>
      </c>
      <c r="CD522" s="15">
        <f t="shared" si="2147"/>
        <v>0.1187144114601433</v>
      </c>
      <c r="CE522" s="15">
        <f t="shared" si="2148"/>
        <v>0.11555584028120981</v>
      </c>
      <c r="CF522" s="15">
        <f t="shared" si="2149"/>
        <v>9.4751344654506242E-2</v>
      </c>
      <c r="CG522" s="15">
        <f t="shared" si="2150"/>
        <v>0.11004510717211635</v>
      </c>
      <c r="CH522" s="15">
        <f t="shared" si="2166"/>
        <v>0.12851668639407318</v>
      </c>
      <c r="CI522" s="15">
        <f t="shared" si="2151"/>
        <v>0.17719914484153546</v>
      </c>
      <c r="CJ522" s="15">
        <f t="shared" si="2152"/>
        <v>0.1195997638706591</v>
      </c>
      <c r="CK522" s="15">
        <f t="shared" si="2153"/>
        <v>0.19414220851326347</v>
      </c>
      <c r="CL522" s="15">
        <f t="shared" si="2154"/>
        <v>0.17911517258544812</v>
      </c>
      <c r="CM522" s="15"/>
      <c r="CN522" s="15"/>
      <c r="CP522" s="15"/>
      <c r="CQ522" s="15"/>
      <c r="CS522" s="15"/>
      <c r="CT522" s="15"/>
      <c r="CV522" s="15"/>
      <c r="CW522" s="15"/>
      <c r="CY522" s="15"/>
      <c r="CZ522" s="15"/>
      <c r="DB522" s="15"/>
      <c r="DC522" s="15"/>
      <c r="DE522" s="15"/>
      <c r="DF522" s="15"/>
    </row>
    <row r="523" spans="1:110" x14ac:dyDescent="0.3">
      <c r="A523" s="3">
        <v>523</v>
      </c>
      <c r="B523" s="3" t="s">
        <v>193</v>
      </c>
      <c r="C523" s="3" t="s">
        <v>217</v>
      </c>
      <c r="D523" s="39">
        <v>41852</v>
      </c>
      <c r="E523" s="3"/>
      <c r="F523" s="29"/>
      <c r="G523" s="17">
        <v>3.0220441966594239E-2</v>
      </c>
      <c r="H523" s="3"/>
      <c r="I523" s="17">
        <f t="shared" si="2155"/>
        <v>3.7548143586476332E-2</v>
      </c>
      <c r="J523" s="17">
        <f t="shared" si="2156"/>
        <v>1.9914435777927248E-2</v>
      </c>
      <c r="K523" s="29"/>
      <c r="L523" s="17">
        <v>3.3643801960212973E-2</v>
      </c>
      <c r="M523" s="25">
        <f t="shared" si="2036"/>
        <v>1.1132796137595513</v>
      </c>
      <c r="N523" s="29"/>
      <c r="O523" s="17">
        <v>3.5589759053204856E-2</v>
      </c>
      <c r="P523" s="25">
        <f t="shared" si="2037"/>
        <v>1.1776716929734474</v>
      </c>
      <c r="Q523" s="29"/>
      <c r="R523" s="17">
        <v>3.4440557608827423E-2</v>
      </c>
      <c r="S523" s="25">
        <f t="shared" si="2038"/>
        <v>1.1396444051644947</v>
      </c>
      <c r="T523" s="29"/>
      <c r="U523" s="17">
        <v>3.5285067477546533E-2</v>
      </c>
      <c r="V523" s="25">
        <f t="shared" si="2039"/>
        <v>1.1675893925228078</v>
      </c>
      <c r="W523" s="29"/>
      <c r="X523" s="17">
        <v>3.1037529265530762E-2</v>
      </c>
      <c r="Y523" s="25">
        <f t="shared" si="2040"/>
        <v>1.0270375694650573</v>
      </c>
      <c r="Z523" s="29"/>
      <c r="AA523" s="17">
        <v>3.4687376779903564E-2</v>
      </c>
      <c r="AB523" s="25">
        <f t="shared" si="2041"/>
        <v>1.1478116970707142</v>
      </c>
      <c r="AC523" s="29"/>
      <c r="AD523" s="17">
        <v>3.0392525051808016E-2</v>
      </c>
      <c r="AE523" s="25">
        <f t="shared" si="2042"/>
        <v>1.005694261037082</v>
      </c>
      <c r="AF523" s="29"/>
      <c r="AG523" s="17">
        <v>3.3941644078796698E-2</v>
      </c>
      <c r="AH523" s="25">
        <f t="shared" si="2043"/>
        <v>1.1231352644119463</v>
      </c>
      <c r="AI523" s="29"/>
      <c r="AJ523" s="17">
        <v>2.4417214725510838E-2</v>
      </c>
      <c r="AK523" s="25">
        <f t="shared" si="2044"/>
        <v>0.80797013996359468</v>
      </c>
      <c r="AL523" s="29"/>
      <c r="AM523" s="17">
        <v>2.2745706935793079E-2</v>
      </c>
      <c r="AN523" s="25">
        <f t="shared" si="2045"/>
        <v>0.75265963882779241</v>
      </c>
      <c r="AO523" s="29"/>
      <c r="AP523" s="17">
        <v>1.9914435777927248E-2</v>
      </c>
      <c r="AQ523" s="25">
        <f t="shared" si="2046"/>
        <v>0.65897235387691289</v>
      </c>
      <c r="AR523" s="29"/>
      <c r="AS523" s="17">
        <v>2.4715272915855745E-2</v>
      </c>
      <c r="AT523" s="25">
        <f t="shared" si="2047"/>
        <v>0.81783294047042976</v>
      </c>
      <c r="AU523" s="29"/>
      <c r="AV523" s="17">
        <v>2.8360508036804569E-2</v>
      </c>
      <c r="AW523" s="25">
        <f t="shared" si="2048"/>
        <v>0.93845444312675352</v>
      </c>
      <c r="AX523" s="29"/>
      <c r="AY523" s="17">
        <v>3.5886956336497473E-2</v>
      </c>
      <c r="AZ523" s="25">
        <f t="shared" si="2049"/>
        <v>1.1875060059070948</v>
      </c>
      <c r="BA523" s="29"/>
      <c r="BB523" s="17">
        <v>2.3251293741702327E-2</v>
      </c>
      <c r="BC523" s="25">
        <f t="shared" si="2050"/>
        <v>0.76938959951030406</v>
      </c>
      <c r="BD523" s="29"/>
      <c r="BE523" s="17">
        <v>3.7548143586476332E-2</v>
      </c>
      <c r="BF523" s="25">
        <f t="shared" si="2051"/>
        <v>1.2424749984789154</v>
      </c>
      <c r="BG523" s="29"/>
      <c r="BH523" s="17">
        <v>3.5866832585491761E-2</v>
      </c>
      <c r="BI523" s="25">
        <f t="shared" si="2052"/>
        <v>1.1868401072737143</v>
      </c>
      <c r="BJ523" s="25"/>
      <c r="BK523" s="17">
        <f t="shared" si="2157"/>
        <v>3.3684544939758497E-2</v>
      </c>
      <c r="BL523" s="25">
        <f t="shared" si="2158"/>
        <v>1.1146278064693258</v>
      </c>
      <c r="BN523" s="15">
        <f t="shared" si="2159"/>
        <v>3.0457445097310833E-2</v>
      </c>
      <c r="BO523" s="25">
        <f t="shared" si="2160"/>
        <v>1.0078424773197749</v>
      </c>
      <c r="BQ523" s="15">
        <f t="shared" si="2161"/>
        <v>2.5946174001415502E-2</v>
      </c>
      <c r="BR523" s="25">
        <f t="shared" si="2162"/>
        <v>0.85856368447875364</v>
      </c>
      <c r="BT523" s="25">
        <f t="shared" si="2163"/>
        <v>3.0561672730401761E-2</v>
      </c>
      <c r="BU523" s="25">
        <f t="shared" si="2164"/>
        <v>1.0112913889275583</v>
      </c>
      <c r="BV523" s="15">
        <f t="shared" si="2140"/>
        <v>3.3643801960212973E-2</v>
      </c>
      <c r="BW523" s="15">
        <f t="shared" si="2141"/>
        <v>3.5589759053204856E-2</v>
      </c>
      <c r="BX523" s="15">
        <f t="shared" si="2142"/>
        <v>3.4440557608827423E-2</v>
      </c>
      <c r="BY523" s="15">
        <f t="shared" si="2143"/>
        <v>3.5285067477546533E-2</v>
      </c>
      <c r="BZ523" s="15">
        <f t="shared" si="2144"/>
        <v>3.1037529265530762E-2</v>
      </c>
      <c r="CA523" s="15">
        <f t="shared" si="2165"/>
        <v>3.4687376779903564E-2</v>
      </c>
      <c r="CB523" s="15">
        <f t="shared" si="2145"/>
        <v>3.0392525051808016E-2</v>
      </c>
      <c r="CC523" s="15">
        <f t="shared" si="2146"/>
        <v>3.3941644078796698E-2</v>
      </c>
      <c r="CD523" s="15">
        <f t="shared" si="2147"/>
        <v>2.4417214725510838E-2</v>
      </c>
      <c r="CE523" s="15">
        <f t="shared" si="2148"/>
        <v>2.2745706935793079E-2</v>
      </c>
      <c r="CF523" s="15">
        <f t="shared" si="2149"/>
        <v>1.9914435777927248E-2</v>
      </c>
      <c r="CG523" s="15">
        <f t="shared" si="2150"/>
        <v>2.4715272915855745E-2</v>
      </c>
      <c r="CH523" s="15">
        <f t="shared" si="2166"/>
        <v>2.8360508036804569E-2</v>
      </c>
      <c r="CI523" s="15">
        <f t="shared" si="2151"/>
        <v>3.5886956336497473E-2</v>
      </c>
      <c r="CJ523" s="15">
        <f t="shared" si="2152"/>
        <v>2.3251293741702327E-2</v>
      </c>
      <c r="CK523" s="15">
        <f t="shared" si="2153"/>
        <v>3.7548143586476332E-2</v>
      </c>
      <c r="CL523" s="15">
        <f t="shared" si="2154"/>
        <v>3.5866832585491761E-2</v>
      </c>
      <c r="CM523" s="15"/>
      <c r="CN523" s="15"/>
      <c r="CP523" s="15"/>
      <c r="CQ523" s="15"/>
      <c r="CS523" s="15"/>
      <c r="CT523" s="15"/>
      <c r="CV523" s="15"/>
      <c r="CW523" s="15"/>
      <c r="CY523" s="15"/>
      <c r="CZ523" s="15"/>
      <c r="DB523" s="15"/>
      <c r="DC523" s="15"/>
      <c r="DE523" s="15"/>
      <c r="DF523" s="15"/>
    </row>
    <row r="524" spans="1:110" x14ac:dyDescent="0.3">
      <c r="A524" s="3">
        <v>524</v>
      </c>
      <c r="B524" s="3" t="s">
        <v>192</v>
      </c>
      <c r="C524" s="3" t="s">
        <v>217</v>
      </c>
      <c r="D524" s="39">
        <v>41852</v>
      </c>
      <c r="E524" s="3"/>
      <c r="F524" s="29"/>
      <c r="G524" s="17">
        <v>0.17498869186996457</v>
      </c>
      <c r="H524" s="3"/>
      <c r="I524" s="17">
        <f t="shared" si="2155"/>
        <v>0.22434984836506769</v>
      </c>
      <c r="J524" s="17">
        <f t="shared" si="2156"/>
        <v>0.11663749676798864</v>
      </c>
      <c r="K524" s="29"/>
      <c r="L524" s="17">
        <v>0.22299647304845785</v>
      </c>
      <c r="M524" s="25">
        <f t="shared" si="2036"/>
        <v>1.2743479059445064</v>
      </c>
      <c r="N524" s="29"/>
      <c r="O524" s="17">
        <v>0.22434984836506769</v>
      </c>
      <c r="P524" s="25">
        <f t="shared" si="2037"/>
        <v>1.2820819789417237</v>
      </c>
      <c r="Q524" s="29"/>
      <c r="R524" s="17">
        <v>0.21543254657972002</v>
      </c>
      <c r="S524" s="25">
        <f t="shared" si="2038"/>
        <v>1.2311226758573039</v>
      </c>
      <c r="T524" s="29"/>
      <c r="U524" s="17">
        <v>0.18560035829220703</v>
      </c>
      <c r="V524" s="25">
        <f t="shared" si="2039"/>
        <v>1.0606420124000244</v>
      </c>
      <c r="W524" s="29"/>
      <c r="X524" s="17">
        <v>0.20276389137648296</v>
      </c>
      <c r="Y524" s="25">
        <f t="shared" si="2040"/>
        <v>1.1587256822695626</v>
      </c>
      <c r="Z524" s="29"/>
      <c r="AA524" s="17">
        <v>0.21742613664992366</v>
      </c>
      <c r="AB524" s="25">
        <f t="shared" si="2041"/>
        <v>1.2425153552864701</v>
      </c>
      <c r="AC524" s="29"/>
      <c r="AD524" s="17">
        <v>0.1441887362022099</v>
      </c>
      <c r="AE524" s="25">
        <f t="shared" si="2042"/>
        <v>0.82398887986063496</v>
      </c>
      <c r="AF524" s="29"/>
      <c r="AG524" s="17">
        <v>0.21701903881865178</v>
      </c>
      <c r="AH524" s="25">
        <f t="shared" si="2043"/>
        <v>1.2401889316363384</v>
      </c>
      <c r="AI524" s="29"/>
      <c r="AJ524" s="17">
        <v>0.13813539016063359</v>
      </c>
      <c r="AK524" s="25">
        <f t="shared" si="2044"/>
        <v>0.78939609573904945</v>
      </c>
      <c r="AL524" s="29"/>
      <c r="AM524" s="17">
        <v>0.15120460243425154</v>
      </c>
      <c r="AN524" s="25">
        <f t="shared" si="2045"/>
        <v>0.86408213478510276</v>
      </c>
      <c r="AO524" s="29"/>
      <c r="AP524" s="17">
        <v>0.11831770085186215</v>
      </c>
      <c r="AQ524" s="25">
        <f t="shared" si="2046"/>
        <v>0.67614483877498166</v>
      </c>
      <c r="AR524" s="29"/>
      <c r="AS524" s="17">
        <v>0.11663749676798864</v>
      </c>
      <c r="AT524" s="25">
        <f t="shared" si="2047"/>
        <v>0.66654305213426501</v>
      </c>
      <c r="AU524" s="29"/>
      <c r="AV524" s="17">
        <v>0.14053788822876137</v>
      </c>
      <c r="AW524" s="25">
        <f t="shared" si="2048"/>
        <v>0.8031255432962271</v>
      </c>
      <c r="AX524" s="29"/>
      <c r="AY524" s="17">
        <v>0.20244054384366802</v>
      </c>
      <c r="AZ524" s="25">
        <f t="shared" si="2049"/>
        <v>1.1568778626798533</v>
      </c>
      <c r="BA524" s="29"/>
      <c r="BB524" s="17">
        <v>0.146814687840014</v>
      </c>
      <c r="BC524" s="25">
        <f t="shared" si="2050"/>
        <v>0.83899528747327923</v>
      </c>
      <c r="BD524" s="29"/>
      <c r="BE524" s="17">
        <v>0.21553012116146861</v>
      </c>
      <c r="BF524" s="25">
        <f t="shared" si="2051"/>
        <v>1.2316802809271281</v>
      </c>
      <c r="BG524" s="29"/>
      <c r="BH524" s="17">
        <v>0.19914174635250284</v>
      </c>
      <c r="BI524" s="25">
        <f t="shared" si="2052"/>
        <v>1.1380263731583673</v>
      </c>
      <c r="BJ524" s="25"/>
      <c r="BK524" s="17">
        <f t="shared" si="2157"/>
        <v>0.20649478905382329</v>
      </c>
      <c r="BL524" s="25">
        <f t="shared" si="2158"/>
        <v>1.18004647527322</v>
      </c>
      <c r="BN524" s="15">
        <f t="shared" si="2159"/>
        <v>0.15905029533172999</v>
      </c>
      <c r="BO524" s="25">
        <f t="shared" si="2160"/>
        <v>0.90891756279840907</v>
      </c>
      <c r="BQ524" s="15">
        <f t="shared" si="2161"/>
        <v>0.15870978246070638</v>
      </c>
      <c r="BR524" s="25">
        <f t="shared" si="2162"/>
        <v>0.90697164922316709</v>
      </c>
      <c r="BT524" s="25">
        <f t="shared" si="2163"/>
        <v>0.17202054336683215</v>
      </c>
      <c r="BU524" s="25">
        <f t="shared" si="2164"/>
        <v>0.98303805536566857</v>
      </c>
      <c r="BV524" s="15">
        <f t="shared" si="2140"/>
        <v>0.22299647304845785</v>
      </c>
      <c r="BW524" s="15">
        <f t="shared" si="2141"/>
        <v>0.22434984836506769</v>
      </c>
      <c r="BX524" s="15">
        <f t="shared" si="2142"/>
        <v>0.21543254657972002</v>
      </c>
      <c r="BY524" s="15">
        <f t="shared" si="2143"/>
        <v>0.18560035829220703</v>
      </c>
      <c r="BZ524" s="15">
        <f t="shared" si="2144"/>
        <v>0.20276389137648296</v>
      </c>
      <c r="CA524" s="15">
        <f t="shared" si="2165"/>
        <v>0.21742613664992366</v>
      </c>
      <c r="CB524" s="15">
        <f t="shared" si="2145"/>
        <v>0.1441887362022099</v>
      </c>
      <c r="CC524" s="15">
        <f t="shared" si="2146"/>
        <v>0.21701903881865178</v>
      </c>
      <c r="CD524" s="15">
        <f t="shared" si="2147"/>
        <v>0.13813539016063359</v>
      </c>
      <c r="CE524" s="15">
        <f t="shared" si="2148"/>
        <v>0.15120460243425154</v>
      </c>
      <c r="CF524" s="15">
        <f t="shared" si="2149"/>
        <v>0.11831770085186215</v>
      </c>
      <c r="CG524" s="15">
        <f t="shared" si="2150"/>
        <v>0.11663749676798864</v>
      </c>
      <c r="CH524" s="15">
        <f t="shared" si="2166"/>
        <v>0.14053788822876137</v>
      </c>
      <c r="CI524" s="15">
        <f t="shared" si="2151"/>
        <v>0.20244054384366802</v>
      </c>
      <c r="CJ524" s="15">
        <f t="shared" si="2152"/>
        <v>0.146814687840014</v>
      </c>
      <c r="CK524" s="15">
        <f t="shared" si="2153"/>
        <v>0.21553012116146861</v>
      </c>
      <c r="CL524" s="15">
        <f t="shared" si="2154"/>
        <v>0.19914174635250284</v>
      </c>
      <c r="CM524" s="15"/>
      <c r="CN524" s="15"/>
      <c r="CP524" s="15"/>
      <c r="CQ524" s="15"/>
      <c r="CS524" s="15"/>
      <c r="CT524" s="15"/>
      <c r="CV524" s="15"/>
      <c r="CW524" s="15"/>
      <c r="CY524" s="15"/>
      <c r="CZ524" s="15"/>
      <c r="DB524" s="15"/>
      <c r="DC524" s="15"/>
      <c r="DE524" s="15"/>
      <c r="DF524" s="15"/>
    </row>
    <row r="525" spans="1:110" x14ac:dyDescent="0.3">
      <c r="A525" s="3">
        <v>525</v>
      </c>
      <c r="B525" s="3" t="s">
        <v>194</v>
      </c>
      <c r="C525" s="3" t="s">
        <v>217</v>
      </c>
      <c r="D525" s="39">
        <v>41852</v>
      </c>
      <c r="E525" s="3"/>
      <c r="F525" s="29"/>
      <c r="G525" s="17">
        <v>5.3850791166374791E-2</v>
      </c>
      <c r="H525" s="3"/>
      <c r="I525" s="17">
        <f t="shared" si="2155"/>
        <v>6.5481247672779269E-2</v>
      </c>
      <c r="J525" s="17">
        <f t="shared" si="2156"/>
        <v>4.1531243111183239E-2</v>
      </c>
      <c r="K525" s="29"/>
      <c r="L525" s="17">
        <v>5.1996466961472913E-2</v>
      </c>
      <c r="M525" s="25">
        <f t="shared" si="2036"/>
        <v>0.9655655160353569</v>
      </c>
      <c r="N525" s="29"/>
      <c r="O525" s="17">
        <v>5.43945297957458E-2</v>
      </c>
      <c r="P525" s="25">
        <f t="shared" si="2037"/>
        <v>1.0100971335349762</v>
      </c>
      <c r="Q525" s="29"/>
      <c r="R525" s="17">
        <v>5.5726273128392255E-2</v>
      </c>
      <c r="S525" s="25">
        <f t="shared" si="2038"/>
        <v>1.0348273799027961</v>
      </c>
      <c r="T525" s="29"/>
      <c r="U525" s="17">
        <v>6.5481247672779269E-2</v>
      </c>
      <c r="V525" s="25">
        <f t="shared" si="2039"/>
        <v>1.2159755920850184</v>
      </c>
      <c r="W525" s="29"/>
      <c r="X525" s="17">
        <v>5.9679685624853179E-2</v>
      </c>
      <c r="Y525" s="25">
        <f t="shared" si="2040"/>
        <v>1.10824157514176</v>
      </c>
      <c r="Z525" s="29"/>
      <c r="AA525" s="17">
        <v>5.7665101390720473E-2</v>
      </c>
      <c r="AB525" s="25">
        <f t="shared" si="2041"/>
        <v>1.070831089789585</v>
      </c>
      <c r="AC525" s="29"/>
      <c r="AD525" s="17">
        <v>5.5021091314976227E-2</v>
      </c>
      <c r="AE525" s="25">
        <f t="shared" si="2042"/>
        <v>1.0217322739973445</v>
      </c>
      <c r="AF525" s="29"/>
      <c r="AG525" s="17">
        <v>5.3805653757372056E-2</v>
      </c>
      <c r="AH525" s="25">
        <f t="shared" si="2043"/>
        <v>0.99916180601946436</v>
      </c>
      <c r="AI525" s="29"/>
      <c r="AJ525" s="17">
        <v>4.4013608253938907E-2</v>
      </c>
      <c r="AK525" s="25">
        <f t="shared" si="2044"/>
        <v>0.81732519245551283</v>
      </c>
      <c r="AL525" s="29"/>
      <c r="AM525" s="17">
        <v>4.8993895636995563E-2</v>
      </c>
      <c r="AN525" s="25">
        <f t="shared" si="2045"/>
        <v>0.90980827905808104</v>
      </c>
      <c r="AO525" s="29"/>
      <c r="AP525" s="17">
        <v>4.4489135434586047E-2</v>
      </c>
      <c r="AQ525" s="25">
        <f t="shared" si="2046"/>
        <v>0.82615565103091193</v>
      </c>
      <c r="AR525" s="29"/>
      <c r="AS525" s="17">
        <v>4.1531243111183239E-2</v>
      </c>
      <c r="AT525" s="25">
        <f t="shared" si="2047"/>
        <v>0.77122809547719229</v>
      </c>
      <c r="AU525" s="29"/>
      <c r="AV525" s="17">
        <v>4.9546822603438956E-2</v>
      </c>
      <c r="AW525" s="25">
        <f t="shared" si="2048"/>
        <v>0.92007603844410568</v>
      </c>
      <c r="AX525" s="29"/>
      <c r="AY525" s="17">
        <v>6.0770368055999203E-2</v>
      </c>
      <c r="AZ525" s="25">
        <f t="shared" si="2049"/>
        <v>1.1284953617161542</v>
      </c>
      <c r="BA525" s="29"/>
      <c r="BB525" s="17">
        <v>4.9121046302550563E-2</v>
      </c>
      <c r="BC525" s="25">
        <f t="shared" si="2050"/>
        <v>0.91216944521369359</v>
      </c>
      <c r="BD525" s="29"/>
      <c r="BE525" s="17">
        <v>6.3444868195816823E-2</v>
      </c>
      <c r="BF525" s="25">
        <f t="shared" si="2051"/>
        <v>1.178160372793793</v>
      </c>
      <c r="BG525" s="29"/>
      <c r="BH525" s="17">
        <v>6.3116497677219038E-2</v>
      </c>
      <c r="BI525" s="25">
        <f t="shared" si="2052"/>
        <v>1.1720625883140208</v>
      </c>
      <c r="BJ525" s="25"/>
      <c r="BK525" s="17">
        <f t="shared" si="2157"/>
        <v>5.8795369194299327E-2</v>
      </c>
      <c r="BL525" s="25">
        <f t="shared" si="2158"/>
        <v>1.0918199699731059</v>
      </c>
      <c r="BN525" s="15">
        <f t="shared" si="2159"/>
        <v>5.2353757138916476E-2</v>
      </c>
      <c r="BO525" s="25">
        <f t="shared" si="2160"/>
        <v>0.97220033364350855</v>
      </c>
      <c r="BQ525" s="15">
        <f t="shared" si="2161"/>
        <v>5.1627608107456674E-2</v>
      </c>
      <c r="BR525" s="25">
        <f t="shared" si="2162"/>
        <v>0.95871587007794412</v>
      </c>
      <c r="BT525" s="25">
        <f t="shared" si="2163"/>
        <v>5.1912779321043802E-2</v>
      </c>
      <c r="BU525" s="25">
        <f t="shared" si="2164"/>
        <v>0.96401145083749273</v>
      </c>
      <c r="BV525" s="15">
        <f t="shared" si="2140"/>
        <v>5.1996466961472913E-2</v>
      </c>
      <c r="BW525" s="15">
        <f t="shared" si="2141"/>
        <v>5.43945297957458E-2</v>
      </c>
      <c r="BX525" s="15">
        <f t="shared" si="2142"/>
        <v>5.5726273128392255E-2</v>
      </c>
      <c r="BY525" s="15">
        <f t="shared" si="2143"/>
        <v>6.5481247672779269E-2</v>
      </c>
      <c r="BZ525" s="15">
        <f t="shared" si="2144"/>
        <v>5.9679685624853179E-2</v>
      </c>
      <c r="CA525" s="15">
        <f t="shared" si="2165"/>
        <v>5.7665101390720473E-2</v>
      </c>
      <c r="CB525" s="15">
        <f t="shared" si="2145"/>
        <v>5.5021091314976227E-2</v>
      </c>
      <c r="CC525" s="15">
        <f t="shared" si="2146"/>
        <v>5.3805653757372056E-2</v>
      </c>
      <c r="CD525" s="15">
        <f t="shared" si="2147"/>
        <v>4.4013608253938907E-2</v>
      </c>
      <c r="CE525" s="15">
        <f t="shared" si="2148"/>
        <v>4.8993895636995563E-2</v>
      </c>
      <c r="CF525" s="15">
        <f t="shared" si="2149"/>
        <v>4.4489135434586047E-2</v>
      </c>
      <c r="CG525" s="15">
        <f t="shared" si="2150"/>
        <v>4.1531243111183239E-2</v>
      </c>
      <c r="CH525" s="15">
        <f t="shared" si="2166"/>
        <v>4.9546822603438956E-2</v>
      </c>
      <c r="CI525" s="15">
        <f t="shared" si="2151"/>
        <v>6.0770368055999203E-2</v>
      </c>
      <c r="CJ525" s="15">
        <f t="shared" si="2152"/>
        <v>4.9121046302550563E-2</v>
      </c>
      <c r="CK525" s="15">
        <f t="shared" si="2153"/>
        <v>6.3444868195816823E-2</v>
      </c>
      <c r="CL525" s="15">
        <f t="shared" si="2154"/>
        <v>6.3116497677219038E-2</v>
      </c>
      <c r="CM525" s="15"/>
      <c r="CN525" s="15"/>
      <c r="CP525" s="15"/>
      <c r="CQ525" s="15"/>
      <c r="CS525" s="15"/>
      <c r="CT525" s="15"/>
      <c r="CV525" s="15"/>
      <c r="CW525" s="15"/>
      <c r="CY525" s="15"/>
      <c r="CZ525" s="15"/>
      <c r="DB525" s="15"/>
      <c r="DC525" s="15"/>
      <c r="DE525" s="15"/>
      <c r="DF525" s="15"/>
    </row>
    <row r="526" spans="1:110" x14ac:dyDescent="0.3">
      <c r="A526" s="3">
        <v>526</v>
      </c>
      <c r="B526" s="3" t="s">
        <v>195</v>
      </c>
      <c r="C526" s="3" t="s">
        <v>217</v>
      </c>
      <c r="D526" s="39">
        <v>41852</v>
      </c>
      <c r="E526" s="3"/>
      <c r="F526" s="29"/>
      <c r="G526" s="17">
        <v>7.2428601365834733E-2</v>
      </c>
      <c r="H526" s="3"/>
      <c r="I526" s="17">
        <f t="shared" si="2155"/>
        <v>9.7844085965957811E-2</v>
      </c>
      <c r="J526" s="17">
        <f t="shared" si="2156"/>
        <v>4.2684209296641615E-2</v>
      </c>
      <c r="K526" s="29"/>
      <c r="L526" s="17">
        <v>9.5750060132015397E-2</v>
      </c>
      <c r="M526" s="25">
        <f t="shared" si="2036"/>
        <v>1.3219923942529921</v>
      </c>
      <c r="N526" s="29"/>
      <c r="O526" s="17">
        <v>9.7844085965957811E-2</v>
      </c>
      <c r="P526" s="25">
        <f t="shared" si="2037"/>
        <v>1.3509039815880224</v>
      </c>
      <c r="Q526" s="29"/>
      <c r="R526" s="17">
        <v>9.2024460129524532E-2</v>
      </c>
      <c r="S526" s="25">
        <f t="shared" si="2038"/>
        <v>1.2705541511800247</v>
      </c>
      <c r="T526" s="29"/>
      <c r="U526" s="17">
        <v>7.6427065517519724E-2</v>
      </c>
      <c r="V526" s="25">
        <f t="shared" si="2039"/>
        <v>1.0552055966328671</v>
      </c>
      <c r="W526" s="29"/>
      <c r="X526" s="17">
        <v>7.7029254728250729E-2</v>
      </c>
      <c r="Y526" s="25">
        <f t="shared" si="2040"/>
        <v>1.0635198426541226</v>
      </c>
      <c r="Z526" s="29"/>
      <c r="AA526" s="17">
        <v>9.0471315969932936E-2</v>
      </c>
      <c r="AB526" s="25">
        <f t="shared" si="2041"/>
        <v>1.2491103550787206</v>
      </c>
      <c r="AC526" s="29"/>
      <c r="AD526" s="17">
        <v>6.3611644779756435E-2</v>
      </c>
      <c r="AE526" s="25">
        <f t="shared" si="2042"/>
        <v>0.87826692190914868</v>
      </c>
      <c r="AF526" s="29"/>
      <c r="AG526" s="17">
        <v>9.2746269708332787E-2</v>
      </c>
      <c r="AH526" s="25">
        <f t="shared" si="2043"/>
        <v>1.2805199597859707</v>
      </c>
      <c r="AI526" s="29"/>
      <c r="AJ526" s="17">
        <v>5.8443238380001095E-2</v>
      </c>
      <c r="AK526" s="25">
        <f t="shared" si="2044"/>
        <v>0.80690828316297336</v>
      </c>
      <c r="AL526" s="29"/>
      <c r="AM526" s="17">
        <v>5.8033939458995674E-2</v>
      </c>
      <c r="AN526" s="25">
        <f t="shared" si="2045"/>
        <v>0.80125721558349516</v>
      </c>
      <c r="AO526" s="29"/>
      <c r="AP526" s="17">
        <v>4.2684209296641615E-2</v>
      </c>
      <c r="AQ526" s="25">
        <f t="shared" si="2046"/>
        <v>0.58932808989427987</v>
      </c>
      <c r="AR526" s="29"/>
      <c r="AS526" s="17">
        <v>4.7270265229054725E-2</v>
      </c>
      <c r="AT526" s="25">
        <f t="shared" si="2047"/>
        <v>0.65264639020563175</v>
      </c>
      <c r="AU526" s="29"/>
      <c r="AV526" s="17">
        <v>5.2562725276708126E-2</v>
      </c>
      <c r="AW526" s="25">
        <f t="shared" si="2048"/>
        <v>0.72571780050280621</v>
      </c>
      <c r="AX526" s="29"/>
      <c r="AY526" s="17">
        <v>8.7488418868899215E-2</v>
      </c>
      <c r="AZ526" s="25">
        <f t="shared" si="2049"/>
        <v>1.2079263884580318</v>
      </c>
      <c r="BA526" s="29"/>
      <c r="BB526" s="17">
        <v>6.1082960510659215E-2</v>
      </c>
      <c r="BC526" s="25">
        <f t="shared" si="2050"/>
        <v>0.84335413578029739</v>
      </c>
      <c r="BD526" s="29"/>
      <c r="BE526" s="17">
        <v>9.1635005926396146E-2</v>
      </c>
      <c r="BF526" s="25">
        <f t="shared" si="2051"/>
        <v>1.2651770736749481</v>
      </c>
      <c r="BG526" s="29"/>
      <c r="BH526" s="17">
        <v>8.5863324439760677E-2</v>
      </c>
      <c r="BI526" s="25">
        <f t="shared" si="2052"/>
        <v>1.1854891965408465</v>
      </c>
      <c r="BJ526" s="25"/>
      <c r="BK526" s="17">
        <f t="shared" si="2157"/>
        <v>8.4770039907524325E-2</v>
      </c>
      <c r="BL526" s="25">
        <f t="shared" si="2158"/>
        <v>1.1703945445439896</v>
      </c>
      <c r="BN526" s="15">
        <f t="shared" si="2159"/>
        <v>6.5636774010487189E-2</v>
      </c>
      <c r="BO526" s="25">
        <f t="shared" si="2160"/>
        <v>0.90622727448453377</v>
      </c>
      <c r="BQ526" s="15">
        <f t="shared" si="2161"/>
        <v>6.3788807223274999E-2</v>
      </c>
      <c r="BR526" s="25">
        <f t="shared" si="2162"/>
        <v>0.88071295069028899</v>
      </c>
      <c r="BT526" s="25">
        <f t="shared" si="2163"/>
        <v>7.4445138639268146E-2</v>
      </c>
      <c r="BU526" s="25">
        <f t="shared" si="2164"/>
        <v>1.0278417259950656</v>
      </c>
      <c r="BV526" s="15">
        <f t="shared" si="2140"/>
        <v>9.5750060132015397E-2</v>
      </c>
      <c r="BW526" s="15">
        <f t="shared" si="2141"/>
        <v>9.7844085965957811E-2</v>
      </c>
      <c r="BX526" s="15">
        <f t="shared" si="2142"/>
        <v>9.2024460129524532E-2</v>
      </c>
      <c r="BY526" s="15">
        <f t="shared" si="2143"/>
        <v>7.6427065517519724E-2</v>
      </c>
      <c r="BZ526" s="15">
        <f t="shared" si="2144"/>
        <v>7.7029254728250729E-2</v>
      </c>
      <c r="CA526" s="15">
        <f t="shared" si="2165"/>
        <v>9.0471315969932936E-2</v>
      </c>
      <c r="CB526" s="15">
        <f t="shared" si="2145"/>
        <v>6.3611644779756435E-2</v>
      </c>
      <c r="CC526" s="15">
        <f t="shared" si="2146"/>
        <v>9.2746269708332787E-2</v>
      </c>
      <c r="CD526" s="15">
        <f t="shared" si="2147"/>
        <v>5.8443238380001095E-2</v>
      </c>
      <c r="CE526" s="15">
        <f t="shared" si="2148"/>
        <v>5.8033939458995674E-2</v>
      </c>
      <c r="CF526" s="15">
        <f t="shared" si="2149"/>
        <v>4.2684209296641615E-2</v>
      </c>
      <c r="CG526" s="15">
        <f t="shared" si="2150"/>
        <v>4.7270265229054725E-2</v>
      </c>
      <c r="CH526" s="15">
        <f t="shared" si="2166"/>
        <v>5.2562725276708126E-2</v>
      </c>
      <c r="CI526" s="15">
        <f t="shared" si="2151"/>
        <v>8.7488418868899215E-2</v>
      </c>
      <c r="CJ526" s="15">
        <f t="shared" si="2152"/>
        <v>6.1082960510659215E-2</v>
      </c>
      <c r="CK526" s="15">
        <f t="shared" si="2153"/>
        <v>9.1635005926396146E-2</v>
      </c>
      <c r="CL526" s="15">
        <f t="shared" si="2154"/>
        <v>8.5863324439760677E-2</v>
      </c>
      <c r="CM526" s="15"/>
      <c r="CN526" s="15"/>
      <c r="CP526" s="15"/>
      <c r="CQ526" s="15"/>
      <c r="CS526" s="15"/>
      <c r="CT526" s="15"/>
      <c r="CV526" s="15"/>
      <c r="CW526" s="15"/>
      <c r="CY526" s="15"/>
      <c r="CZ526" s="15"/>
      <c r="DB526" s="15"/>
      <c r="DC526" s="15"/>
      <c r="DE526" s="15"/>
      <c r="DF526" s="15"/>
    </row>
    <row r="527" spans="1:110" x14ac:dyDescent="0.3">
      <c r="A527" s="3">
        <v>527</v>
      </c>
      <c r="B527" s="3" t="s">
        <v>196</v>
      </c>
      <c r="C527" s="3" t="s">
        <v>217</v>
      </c>
      <c r="D527" s="39">
        <v>41852</v>
      </c>
      <c r="E527" s="3"/>
      <c r="F527" s="29"/>
      <c r="G527" s="17">
        <v>0.12167707386570444</v>
      </c>
      <c r="H527" s="3"/>
      <c r="I527" s="17">
        <f t="shared" si="2155"/>
        <v>0.15166391486424965</v>
      </c>
      <c r="J527" s="17">
        <f t="shared" si="2156"/>
        <v>9.0280588510184487E-2</v>
      </c>
      <c r="K527" s="29"/>
      <c r="L527" s="17">
        <v>0.14165737338047146</v>
      </c>
      <c r="M527" s="25">
        <f t="shared" si="2036"/>
        <v>1.164207593756071</v>
      </c>
      <c r="N527" s="29"/>
      <c r="O527" s="17">
        <v>0.14383626580933626</v>
      </c>
      <c r="P527" s="25">
        <f t="shared" si="2037"/>
        <v>1.1821147668959318</v>
      </c>
      <c r="Q527" s="29"/>
      <c r="R527" s="17">
        <v>0.13587045284332097</v>
      </c>
      <c r="S527" s="25">
        <f t="shared" si="2038"/>
        <v>1.116647931501721</v>
      </c>
      <c r="T527" s="29"/>
      <c r="U527" s="17">
        <v>0.12557212125324665</v>
      </c>
      <c r="V527" s="25">
        <f t="shared" si="2039"/>
        <v>1.0320113499100183</v>
      </c>
      <c r="W527" s="29"/>
      <c r="X527" s="17">
        <v>0.15166391486424965</v>
      </c>
      <c r="Y527" s="25">
        <f t="shared" si="2040"/>
        <v>1.2464461056290836</v>
      </c>
      <c r="Z527" s="29"/>
      <c r="AA527" s="17">
        <v>0.1429061084490367</v>
      </c>
      <c r="AB527" s="25">
        <f t="shared" si="2041"/>
        <v>1.1744702918050351</v>
      </c>
      <c r="AC527" s="29"/>
      <c r="AD527" s="17">
        <v>0.10272908263346732</v>
      </c>
      <c r="AE527" s="25">
        <f t="shared" si="2042"/>
        <v>0.84427640614410149</v>
      </c>
      <c r="AF527" s="29"/>
      <c r="AG527" s="17">
        <v>0.13733852597276788</v>
      </c>
      <c r="AH527" s="25">
        <f t="shared" si="2043"/>
        <v>1.1287132539392677</v>
      </c>
      <c r="AI527" s="29"/>
      <c r="AJ527" s="17">
        <v>9.6729580991339437E-2</v>
      </c>
      <c r="AK527" s="25">
        <f t="shared" si="2044"/>
        <v>0.79496965137491993</v>
      </c>
      <c r="AL527" s="29"/>
      <c r="AM527" s="17">
        <v>0.11462827967849129</v>
      </c>
      <c r="AN527" s="25">
        <f t="shared" si="2045"/>
        <v>0.94206966059199504</v>
      </c>
      <c r="AO527" s="29"/>
      <c r="AP527" s="17">
        <v>0.10339689872389711</v>
      </c>
      <c r="AQ527" s="25">
        <f t="shared" si="2046"/>
        <v>0.84976483604476516</v>
      </c>
      <c r="AR527" s="29"/>
      <c r="AS527" s="17">
        <v>9.0280588510184487E-2</v>
      </c>
      <c r="AT527" s="25">
        <f t="shared" si="2047"/>
        <v>0.74196876734418848</v>
      </c>
      <c r="AU527" s="29"/>
      <c r="AV527" s="17">
        <v>0.10176666451045067</v>
      </c>
      <c r="AW527" s="25">
        <f t="shared" si="2048"/>
        <v>0.8363667967785865</v>
      </c>
      <c r="AX527" s="29"/>
      <c r="AY527" s="17">
        <v>0.13097183192547152</v>
      </c>
      <c r="AZ527" s="25">
        <f t="shared" si="2049"/>
        <v>1.0763887375367502</v>
      </c>
      <c r="BA527" s="29"/>
      <c r="BB527" s="17">
        <v>0.10686728334021317</v>
      </c>
      <c r="BC527" s="25">
        <f t="shared" si="2050"/>
        <v>0.87828610554986797</v>
      </c>
      <c r="BD527" s="29"/>
      <c r="BE527" s="17">
        <v>0.1453839318807307</v>
      </c>
      <c r="BF527" s="25">
        <f t="shared" si="2051"/>
        <v>1.1948342219438284</v>
      </c>
      <c r="BG527" s="29"/>
      <c r="BH527" s="17">
        <v>0.13270939088653275</v>
      </c>
      <c r="BI527" s="25">
        <f t="shared" si="2052"/>
        <v>1.0906688225672219</v>
      </c>
      <c r="BJ527" s="25"/>
      <c r="BK527" s="17">
        <f t="shared" si="2157"/>
        <v>0.13947532775905358</v>
      </c>
      <c r="BL527" s="25">
        <f t="shared" si="2158"/>
        <v>1.1462745061817738</v>
      </c>
      <c r="BN527" s="15">
        <f t="shared" si="2159"/>
        <v>0.11111724095940521</v>
      </c>
      <c r="BO527" s="25">
        <f t="shared" si="2160"/>
        <v>0.91321427635616748</v>
      </c>
      <c r="BQ527" s="15">
        <f t="shared" si="2161"/>
        <v>0.11772538389916609</v>
      </c>
      <c r="BR527" s="25">
        <f t="shared" si="2162"/>
        <v>0.96752313446574301</v>
      </c>
      <c r="BT527" s="25">
        <f t="shared" si="2163"/>
        <v>0.11571184204373711</v>
      </c>
      <c r="BU527" s="25">
        <f t="shared" si="2164"/>
        <v>0.95097489089398068</v>
      </c>
      <c r="BV527" s="15">
        <f t="shared" si="2140"/>
        <v>0.14165737338047146</v>
      </c>
      <c r="BW527" s="15">
        <f t="shared" si="2141"/>
        <v>0.14383626580933626</v>
      </c>
      <c r="BX527" s="15">
        <f t="shared" si="2142"/>
        <v>0.13587045284332097</v>
      </c>
      <c r="BY527" s="15">
        <f t="shared" si="2143"/>
        <v>0.12557212125324665</v>
      </c>
      <c r="BZ527" s="15">
        <f t="shared" si="2144"/>
        <v>0.15166391486424965</v>
      </c>
      <c r="CA527" s="15">
        <f t="shared" si="2165"/>
        <v>0.1429061084490367</v>
      </c>
      <c r="CB527" s="15">
        <f t="shared" si="2145"/>
        <v>0.10272908263346732</v>
      </c>
      <c r="CC527" s="15">
        <f t="shared" si="2146"/>
        <v>0.13733852597276788</v>
      </c>
      <c r="CD527" s="15">
        <f t="shared" si="2147"/>
        <v>9.6729580991339437E-2</v>
      </c>
      <c r="CE527" s="15">
        <f t="shared" si="2148"/>
        <v>0.11462827967849129</v>
      </c>
      <c r="CF527" s="15">
        <f t="shared" si="2149"/>
        <v>0.10339689872389711</v>
      </c>
      <c r="CG527" s="15">
        <f t="shared" si="2150"/>
        <v>9.0280588510184487E-2</v>
      </c>
      <c r="CH527" s="15">
        <f t="shared" si="2166"/>
        <v>0.10176666451045067</v>
      </c>
      <c r="CI527" s="15">
        <f t="shared" si="2151"/>
        <v>0.13097183192547152</v>
      </c>
      <c r="CJ527" s="15">
        <f t="shared" si="2152"/>
        <v>0.10686728334021317</v>
      </c>
      <c r="CK527" s="15">
        <f t="shared" si="2153"/>
        <v>0.1453839318807307</v>
      </c>
      <c r="CL527" s="15">
        <f t="shared" si="2154"/>
        <v>0.13270939088653275</v>
      </c>
      <c r="CM527" s="15"/>
      <c r="CN527" s="15"/>
      <c r="CP527" s="15"/>
      <c r="CQ527" s="15"/>
      <c r="CS527" s="15"/>
      <c r="CT527" s="15"/>
      <c r="CV527" s="15"/>
      <c r="CW527" s="15"/>
      <c r="CY527" s="15"/>
      <c r="CZ527" s="15"/>
      <c r="DB527" s="15"/>
      <c r="DC527" s="15"/>
      <c r="DE527" s="15"/>
      <c r="DF527" s="15"/>
    </row>
    <row r="528" spans="1:110" x14ac:dyDescent="0.3">
      <c r="A528" s="3">
        <v>528</v>
      </c>
      <c r="B528" s="3" t="s">
        <v>197</v>
      </c>
      <c r="C528" s="3" t="s">
        <v>217</v>
      </c>
      <c r="D528" s="39">
        <v>41852</v>
      </c>
      <c r="E528" s="3"/>
      <c r="F528" s="29"/>
      <c r="G528" s="17">
        <v>5.6559524304899876E-2</v>
      </c>
      <c r="H528" s="3"/>
      <c r="I528" s="17">
        <f t="shared" si="2155"/>
        <v>7.1872896877969397E-2</v>
      </c>
      <c r="J528" s="17">
        <f t="shared" si="2156"/>
        <v>4.088167959670759E-2</v>
      </c>
      <c r="K528" s="29"/>
      <c r="L528" s="17">
        <v>6.340706372889876E-2</v>
      </c>
      <c r="M528" s="25">
        <f t="shared" si="2036"/>
        <v>1.1210678397343887</v>
      </c>
      <c r="N528" s="29"/>
      <c r="O528" s="17">
        <v>6.6242508767263508E-2</v>
      </c>
      <c r="P528" s="25">
        <f t="shared" si="2037"/>
        <v>1.1711998921731521</v>
      </c>
      <c r="Q528" s="29"/>
      <c r="R528" s="17">
        <v>6.5749909570854706E-2</v>
      </c>
      <c r="S528" s="25">
        <f t="shared" si="2038"/>
        <v>1.1624904979117487</v>
      </c>
      <c r="T528" s="29"/>
      <c r="U528" s="17">
        <v>6.4336572015046944E-2</v>
      </c>
      <c r="V528" s="25">
        <f t="shared" si="2039"/>
        <v>1.1375019999854088</v>
      </c>
      <c r="W528" s="29"/>
      <c r="X528" s="17">
        <v>6.744414761201388E-2</v>
      </c>
      <c r="Y528" s="25">
        <f t="shared" si="2040"/>
        <v>1.192445453544436</v>
      </c>
      <c r="Z528" s="29"/>
      <c r="AA528" s="17">
        <v>6.6603808490516905E-2</v>
      </c>
      <c r="AB528" s="25">
        <f t="shared" si="2041"/>
        <v>1.1775878476535715</v>
      </c>
      <c r="AC528" s="29"/>
      <c r="AD528" s="17">
        <v>5.0767915035170377E-2</v>
      </c>
      <c r="AE528" s="25">
        <f t="shared" si="2042"/>
        <v>0.89760152085954237</v>
      </c>
      <c r="AF528" s="29"/>
      <c r="AG528" s="17">
        <v>6.0805896084794461E-2</v>
      </c>
      <c r="AH528" s="25">
        <f t="shared" si="2043"/>
        <v>1.0750779259917982</v>
      </c>
      <c r="AI528" s="29"/>
      <c r="AJ528" s="17">
        <v>4.3341021375331322E-2</v>
      </c>
      <c r="AK528" s="25">
        <f t="shared" si="2044"/>
        <v>0.76629041541596898</v>
      </c>
      <c r="AL528" s="29"/>
      <c r="AM528" s="17">
        <v>4.7417909536264319E-2</v>
      </c>
      <c r="AN528" s="25">
        <f t="shared" si="2045"/>
        <v>0.83837178828882764</v>
      </c>
      <c r="AO528" s="29"/>
      <c r="AP528" s="17">
        <v>4.1204290246449914E-2</v>
      </c>
      <c r="AQ528" s="25">
        <f t="shared" si="2046"/>
        <v>0.72851196598342494</v>
      </c>
      <c r="AR528" s="29"/>
      <c r="AS528" s="17">
        <v>4.088167959670759E-2</v>
      </c>
      <c r="AT528" s="25">
        <f t="shared" si="2047"/>
        <v>0.7228080522092708</v>
      </c>
      <c r="AU528" s="29"/>
      <c r="AV528" s="17">
        <v>4.8935632024664659E-2</v>
      </c>
      <c r="AW528" s="25">
        <f t="shared" si="2048"/>
        <v>0.86520586278030731</v>
      </c>
      <c r="AX528" s="29"/>
      <c r="AY528" s="17">
        <v>6.6709648309934935E-2</v>
      </c>
      <c r="AZ528" s="25">
        <f t="shared" si="2049"/>
        <v>1.1794591473280076</v>
      </c>
      <c r="BA528" s="29"/>
      <c r="BB528" s="17">
        <v>4.585369344947339E-2</v>
      </c>
      <c r="BC528" s="25">
        <f t="shared" si="2050"/>
        <v>0.81071568428132945</v>
      </c>
      <c r="BD528" s="29"/>
      <c r="BE528" s="17">
        <v>7.1872896877969397E-2</v>
      </c>
      <c r="BF528" s="25">
        <f t="shared" si="2051"/>
        <v>1.2707479025198041</v>
      </c>
      <c r="BG528" s="29"/>
      <c r="BH528" s="17">
        <v>6.6399868224440037E-2</v>
      </c>
      <c r="BI528" s="25">
        <f t="shared" si="2052"/>
        <v>1.1739820841931599</v>
      </c>
      <c r="BJ528" s="25"/>
      <c r="BK528" s="17">
        <f t="shared" si="2157"/>
        <v>6.5560721817524037E-2</v>
      </c>
      <c r="BL528" s="25">
        <f t="shared" si="2158"/>
        <v>1.1591455660783265</v>
      </c>
      <c r="BN528" s="15">
        <f t="shared" si="2159"/>
        <v>5.4007904379557561E-2</v>
      </c>
      <c r="BO528" s="25">
        <f t="shared" si="2160"/>
        <v>0.9548861141125039</v>
      </c>
      <c r="BQ528" s="15">
        <f t="shared" si="2161"/>
        <v>5.1719964237168403E-2</v>
      </c>
      <c r="BR528" s="25">
        <f t="shared" si="2162"/>
        <v>0.91443421550643755</v>
      </c>
      <c r="BT528" s="25">
        <f t="shared" si="2163"/>
        <v>5.3746500884884106E-2</v>
      </c>
      <c r="BU528" s="25">
        <f t="shared" si="2164"/>
        <v>0.95026437271905995</v>
      </c>
      <c r="BV528" s="15">
        <f t="shared" si="2140"/>
        <v>6.340706372889876E-2</v>
      </c>
      <c r="BW528" s="15">
        <f t="shared" si="2141"/>
        <v>6.6242508767263508E-2</v>
      </c>
      <c r="BX528" s="15">
        <f t="shared" si="2142"/>
        <v>6.5749909570854706E-2</v>
      </c>
      <c r="BY528" s="15">
        <f t="shared" si="2143"/>
        <v>6.4336572015046944E-2</v>
      </c>
      <c r="BZ528" s="15">
        <f t="shared" si="2144"/>
        <v>6.744414761201388E-2</v>
      </c>
      <c r="CA528" s="15">
        <f t="shared" si="2165"/>
        <v>6.6603808490516905E-2</v>
      </c>
      <c r="CB528" s="15">
        <f t="shared" si="2145"/>
        <v>5.0767915035170377E-2</v>
      </c>
      <c r="CC528" s="15">
        <f t="shared" si="2146"/>
        <v>6.0805896084794461E-2</v>
      </c>
      <c r="CD528" s="15">
        <f t="shared" si="2147"/>
        <v>4.3341021375331322E-2</v>
      </c>
      <c r="CE528" s="15">
        <f t="shared" si="2148"/>
        <v>4.7417909536264319E-2</v>
      </c>
      <c r="CF528" s="15">
        <f t="shared" si="2149"/>
        <v>4.1204290246449914E-2</v>
      </c>
      <c r="CG528" s="15">
        <f t="shared" si="2150"/>
        <v>4.088167959670759E-2</v>
      </c>
      <c r="CH528" s="15">
        <f t="shared" si="2166"/>
        <v>4.8935632024664659E-2</v>
      </c>
      <c r="CI528" s="15">
        <f t="shared" si="2151"/>
        <v>6.6709648309934935E-2</v>
      </c>
      <c r="CJ528" s="15">
        <f t="shared" si="2152"/>
        <v>4.585369344947339E-2</v>
      </c>
      <c r="CK528" s="15">
        <f t="shared" si="2153"/>
        <v>7.1872896877969397E-2</v>
      </c>
      <c r="CL528" s="15">
        <f t="shared" si="2154"/>
        <v>6.6399868224440037E-2</v>
      </c>
      <c r="CM528" s="15"/>
      <c r="CN528" s="15"/>
      <c r="CP528" s="15"/>
      <c r="CQ528" s="15"/>
      <c r="CS528" s="15"/>
      <c r="CT528" s="15"/>
      <c r="CV528" s="15"/>
      <c r="CW528" s="15"/>
      <c r="CY528" s="15"/>
      <c r="CZ528" s="15"/>
      <c r="DB528" s="15"/>
      <c r="DC528" s="15"/>
      <c r="DE528" s="15"/>
      <c r="DF528" s="15"/>
    </row>
    <row r="529" spans="1:110" x14ac:dyDescent="0.3">
      <c r="A529" s="3">
        <v>529</v>
      </c>
      <c r="B529" s="3" t="s">
        <v>198</v>
      </c>
      <c r="C529" s="3" t="s">
        <v>217</v>
      </c>
      <c r="D529" s="39">
        <v>41852</v>
      </c>
      <c r="E529" s="3"/>
      <c r="F529" s="29"/>
      <c r="G529" s="17">
        <v>7.500966652930624E-2</v>
      </c>
      <c r="H529" s="3"/>
      <c r="I529" s="17">
        <f t="shared" si="2155"/>
        <v>8.3567860676230094E-2</v>
      </c>
      <c r="J529" s="17">
        <f t="shared" si="2156"/>
        <v>6.5791490623238524E-2</v>
      </c>
      <c r="K529" s="29"/>
      <c r="L529" s="17">
        <v>7.7044938115909692E-2</v>
      </c>
      <c r="M529" s="25">
        <f t="shared" si="2036"/>
        <v>1.0271334573365725</v>
      </c>
      <c r="N529" s="29"/>
      <c r="O529" s="17">
        <v>8.0390252896364062E-2</v>
      </c>
      <c r="P529" s="25">
        <f t="shared" si="2037"/>
        <v>1.0717319062464519</v>
      </c>
      <c r="Q529" s="29"/>
      <c r="R529" s="17">
        <v>7.7907112690338828E-2</v>
      </c>
      <c r="S529" s="25">
        <f t="shared" si="2038"/>
        <v>1.0386276368779823</v>
      </c>
      <c r="T529" s="29"/>
      <c r="U529" s="17">
        <v>7.5481926019593623E-2</v>
      </c>
      <c r="V529" s="25">
        <f t="shared" si="2039"/>
        <v>1.0062959817332726</v>
      </c>
      <c r="W529" s="29"/>
      <c r="X529" s="17">
        <v>7.449320480592915E-2</v>
      </c>
      <c r="Y529" s="25">
        <f t="shared" si="2040"/>
        <v>0.9931147311103522</v>
      </c>
      <c r="Z529" s="29"/>
      <c r="AA529" s="17">
        <v>7.7744976289166184E-2</v>
      </c>
      <c r="AB529" s="25">
        <f t="shared" si="2041"/>
        <v>1.0364660967902217</v>
      </c>
      <c r="AC529" s="29"/>
      <c r="AD529" s="17">
        <v>7.7045781480188619E-2</v>
      </c>
      <c r="AE529" s="25">
        <f t="shared" si="2042"/>
        <v>1.0271447007444949</v>
      </c>
      <c r="AF529" s="29"/>
      <c r="AG529" s="17">
        <v>7.452767439597556E-2</v>
      </c>
      <c r="AH529" s="25">
        <f t="shared" si="2043"/>
        <v>0.99357426641615099</v>
      </c>
      <c r="AI529" s="29"/>
      <c r="AJ529" s="17">
        <v>7.0809515590906133E-2</v>
      </c>
      <c r="AK529" s="25">
        <f t="shared" si="2044"/>
        <v>0.9440052044924222</v>
      </c>
      <c r="AL529" s="29"/>
      <c r="AM529" s="17">
        <v>6.5792245602839527E-2</v>
      </c>
      <c r="AN529" s="25">
        <f t="shared" si="2045"/>
        <v>0.8771168923559276</v>
      </c>
      <c r="AO529" s="29"/>
      <c r="AP529" s="17">
        <v>6.5791490623238524E-2</v>
      </c>
      <c r="AQ529" s="25">
        <f t="shared" si="2046"/>
        <v>0.8771068272585083</v>
      </c>
      <c r="AR529" s="29"/>
      <c r="AS529" s="17">
        <v>7.7388171798466937E-2</v>
      </c>
      <c r="AT529" s="25">
        <f t="shared" si="2047"/>
        <v>1.0317093166682911</v>
      </c>
      <c r="AU529" s="29"/>
      <c r="AV529" s="17">
        <v>7.4629548537406332E-2</v>
      </c>
      <c r="AW529" s="25">
        <f t="shared" si="2048"/>
        <v>0.99493241325434512</v>
      </c>
      <c r="AX529" s="29"/>
      <c r="AY529" s="17">
        <v>8.2369436426605963E-2</v>
      </c>
      <c r="AZ529" s="25">
        <f t="shared" si="2049"/>
        <v>1.0981176192061095</v>
      </c>
      <c r="BA529" s="29"/>
      <c r="BB529" s="17">
        <v>6.6429024458713612E-2</v>
      </c>
      <c r="BC529" s="25">
        <f t="shared" si="2050"/>
        <v>0.88560618294123228</v>
      </c>
      <c r="BD529" s="29"/>
      <c r="BE529" s="17">
        <v>8.3567860676230094E-2</v>
      </c>
      <c r="BF529" s="25">
        <f t="shared" si="2051"/>
        <v>1.1140945499815036</v>
      </c>
      <c r="BG529" s="29"/>
      <c r="BH529" s="17">
        <v>7.780634777125485E-2</v>
      </c>
      <c r="BI529" s="25">
        <f t="shared" si="2052"/>
        <v>1.0372842777651323</v>
      </c>
      <c r="BJ529" s="25"/>
      <c r="BK529" s="17">
        <f t="shared" si="2157"/>
        <v>7.6265917535792579E-2</v>
      </c>
      <c r="BL529" s="25">
        <f t="shared" si="2158"/>
        <v>1.0167478548380897</v>
      </c>
      <c r="BN529" s="15">
        <f t="shared" si="2159"/>
        <v>7.7894049783284527E-2</v>
      </c>
      <c r="BO529" s="25">
        <f t="shared" si="2160"/>
        <v>1.0384534872295608</v>
      </c>
      <c r="BQ529" s="15">
        <f t="shared" si="2161"/>
        <v>7.0411414043436954E-2</v>
      </c>
      <c r="BR529" s="25">
        <f t="shared" si="2162"/>
        <v>0.93869786790649512</v>
      </c>
      <c r="BT529" s="25">
        <f t="shared" si="2163"/>
        <v>7.5563101485242909E-2</v>
      </c>
      <c r="BU529" s="25">
        <f t="shared" si="2164"/>
        <v>1.0073781817936818</v>
      </c>
      <c r="BV529" s="15">
        <f t="shared" si="2140"/>
        <v>7.7044938115909692E-2</v>
      </c>
      <c r="BW529" s="15">
        <f t="shared" si="2141"/>
        <v>8.0390252896364062E-2</v>
      </c>
      <c r="BX529" s="15">
        <f t="shared" si="2142"/>
        <v>7.7907112690338828E-2</v>
      </c>
      <c r="BY529" s="15">
        <f t="shared" si="2143"/>
        <v>7.5481926019593623E-2</v>
      </c>
      <c r="BZ529" s="15">
        <f t="shared" si="2144"/>
        <v>7.449320480592915E-2</v>
      </c>
      <c r="CA529" s="15">
        <f t="shared" si="2165"/>
        <v>7.7744976289166184E-2</v>
      </c>
      <c r="CB529" s="15">
        <f t="shared" si="2145"/>
        <v>7.7045781480188619E-2</v>
      </c>
      <c r="CC529" s="15">
        <f t="shared" si="2146"/>
        <v>7.452767439597556E-2</v>
      </c>
      <c r="CD529" s="15">
        <f t="shared" si="2147"/>
        <v>7.0809515590906133E-2</v>
      </c>
      <c r="CE529" s="15">
        <f t="shared" si="2148"/>
        <v>6.5792245602839527E-2</v>
      </c>
      <c r="CF529" s="15">
        <f t="shared" si="2149"/>
        <v>6.5791490623238524E-2</v>
      </c>
      <c r="CG529" s="15">
        <f t="shared" si="2150"/>
        <v>7.7388171798466937E-2</v>
      </c>
      <c r="CH529" s="15">
        <f t="shared" si="2166"/>
        <v>7.4629548537406332E-2</v>
      </c>
      <c r="CI529" s="15">
        <f t="shared" si="2151"/>
        <v>8.2369436426605963E-2</v>
      </c>
      <c r="CJ529" s="15">
        <f t="shared" si="2152"/>
        <v>6.6429024458713612E-2</v>
      </c>
      <c r="CK529" s="15">
        <f t="shared" si="2153"/>
        <v>8.3567860676230094E-2</v>
      </c>
      <c r="CL529" s="15">
        <f t="shared" si="2154"/>
        <v>7.780634777125485E-2</v>
      </c>
      <c r="CM529" s="15"/>
      <c r="CN529" s="15"/>
      <c r="CP529" s="15"/>
      <c r="CQ529" s="15"/>
      <c r="CS529" s="15"/>
      <c r="CT529" s="15"/>
      <c r="CV529" s="15"/>
      <c r="CW529" s="15"/>
      <c r="CY529" s="15"/>
      <c r="CZ529" s="15"/>
      <c r="DB529" s="15"/>
      <c r="DC529" s="15"/>
      <c r="DE529" s="15"/>
      <c r="DF529" s="15"/>
    </row>
    <row r="530" spans="1:110" x14ac:dyDescent="0.3">
      <c r="A530" s="3">
        <v>530</v>
      </c>
      <c r="B530" s="3" t="s">
        <v>199</v>
      </c>
      <c r="C530" s="3" t="s">
        <v>217</v>
      </c>
      <c r="D530" s="39">
        <v>41852</v>
      </c>
      <c r="E530" s="3"/>
      <c r="F530" s="29"/>
      <c r="G530" s="17">
        <v>0.12753111189713195</v>
      </c>
      <c r="H530" s="3"/>
      <c r="I530" s="17">
        <f t="shared" si="2155"/>
        <v>0.17880259131118273</v>
      </c>
      <c r="J530" s="17">
        <f t="shared" si="2156"/>
        <v>9.612769727344736E-2</v>
      </c>
      <c r="K530" s="29"/>
      <c r="L530" s="17">
        <v>9.612769727344736E-2</v>
      </c>
      <c r="M530" s="25">
        <f t="shared" si="2036"/>
        <v>0.75375879535171819</v>
      </c>
      <c r="N530" s="29"/>
      <c r="O530" s="17">
        <v>0.11434831652280762</v>
      </c>
      <c r="P530" s="25">
        <f t="shared" si="2037"/>
        <v>0.89663075011093984</v>
      </c>
      <c r="Q530" s="29"/>
      <c r="R530" s="17">
        <v>0.10739920817889231</v>
      </c>
      <c r="S530" s="25">
        <f t="shared" si="2038"/>
        <v>0.84214123582268874</v>
      </c>
      <c r="T530" s="29"/>
      <c r="U530" s="17">
        <v>0.16920698560839487</v>
      </c>
      <c r="V530" s="25">
        <f t="shared" si="2039"/>
        <v>1.3267898561480367</v>
      </c>
      <c r="W530" s="29"/>
      <c r="X530" s="17">
        <v>0.10027238503085671</v>
      </c>
      <c r="Y530" s="25">
        <f t="shared" si="2040"/>
        <v>0.78625821996861089</v>
      </c>
      <c r="Z530" s="29"/>
      <c r="AA530" s="17">
        <v>0.10038075597553768</v>
      </c>
      <c r="AB530" s="25">
        <f t="shared" si="2041"/>
        <v>0.78710798080789834</v>
      </c>
      <c r="AC530" s="29"/>
      <c r="AD530" s="17">
        <v>0.17880259131118273</v>
      </c>
      <c r="AE530" s="25">
        <f t="shared" si="2042"/>
        <v>1.4020311487239829</v>
      </c>
      <c r="AF530" s="29"/>
      <c r="AG530" s="17">
        <v>0.10793464332258303</v>
      </c>
      <c r="AH530" s="25">
        <f t="shared" si="2043"/>
        <v>0.84633970265737457</v>
      </c>
      <c r="AI530" s="29"/>
      <c r="AJ530" s="17">
        <v>0.11803450344538487</v>
      </c>
      <c r="AK530" s="25">
        <f t="shared" si="2044"/>
        <v>0.92553496703292948</v>
      </c>
      <c r="AL530" s="29"/>
      <c r="AM530" s="17">
        <v>0.10119292768305649</v>
      </c>
      <c r="AN530" s="25">
        <f t="shared" si="2045"/>
        <v>0.79347640099523209</v>
      </c>
      <c r="AO530" s="29"/>
      <c r="AP530" s="17">
        <v>0.1131302670978756</v>
      </c>
      <c r="AQ530" s="25">
        <f t="shared" si="2046"/>
        <v>0.8870797518736272</v>
      </c>
      <c r="AR530" s="29"/>
      <c r="AS530" s="17">
        <v>0.12838949944311998</v>
      </c>
      <c r="AT530" s="25">
        <f t="shared" si="2047"/>
        <v>1.0067308089235543</v>
      </c>
      <c r="AU530" s="29"/>
      <c r="AV530" s="17">
        <v>0.13663463833249803</v>
      </c>
      <c r="AW530" s="25">
        <f t="shared" si="2048"/>
        <v>1.0713827888735816</v>
      </c>
      <c r="AX530" s="29"/>
      <c r="AY530" s="17">
        <v>0.14066016721648666</v>
      </c>
      <c r="AZ530" s="25">
        <f t="shared" si="2049"/>
        <v>1.1029478620867412</v>
      </c>
      <c r="BA530" s="29"/>
      <c r="BB530" s="17">
        <v>0.11553074239241619</v>
      </c>
      <c r="BC530" s="25">
        <f t="shared" si="2050"/>
        <v>0.90590241607557376</v>
      </c>
      <c r="BD530" s="29"/>
      <c r="BE530" s="17">
        <v>0.14348965700708852</v>
      </c>
      <c r="BF530" s="25">
        <f t="shared" si="2051"/>
        <v>1.125134524999899</v>
      </c>
      <c r="BG530" s="29"/>
      <c r="BH530" s="17">
        <v>0.15693942453693677</v>
      </c>
      <c r="BI530" s="25">
        <f t="shared" si="2052"/>
        <v>1.2305971633300421</v>
      </c>
      <c r="BJ530" s="25"/>
      <c r="BK530" s="17">
        <f t="shared" si="2157"/>
        <v>0.11773980521112017</v>
      </c>
      <c r="BL530" s="25">
        <f t="shared" si="2158"/>
        <v>0.92322417220113651</v>
      </c>
      <c r="BN530" s="15">
        <f t="shared" si="2159"/>
        <v>0.13914975925302639</v>
      </c>
      <c r="BO530" s="25">
        <f t="shared" si="2160"/>
        <v>1.0911044150957154</v>
      </c>
      <c r="BQ530" s="15">
        <f t="shared" si="2161"/>
        <v>0.11829288116795873</v>
      </c>
      <c r="BR530" s="25">
        <f t="shared" si="2162"/>
        <v>0.92756096460113291</v>
      </c>
      <c r="BT530" s="25">
        <f t="shared" si="2163"/>
        <v>0.13750511192948117</v>
      </c>
      <c r="BU530" s="25">
        <f t="shared" si="2164"/>
        <v>1.078208367228809</v>
      </c>
      <c r="BV530" s="15">
        <f t="shared" si="2140"/>
        <v>9.612769727344736E-2</v>
      </c>
      <c r="BW530" s="15">
        <f t="shared" si="2141"/>
        <v>0.11434831652280762</v>
      </c>
      <c r="BX530" s="15">
        <f t="shared" si="2142"/>
        <v>0.10739920817889231</v>
      </c>
      <c r="BY530" s="15">
        <f t="shared" si="2143"/>
        <v>0.16920698560839487</v>
      </c>
      <c r="BZ530" s="15">
        <f t="shared" si="2144"/>
        <v>0.10027238503085671</v>
      </c>
      <c r="CA530" s="15">
        <f t="shared" si="2165"/>
        <v>0.10038075597553768</v>
      </c>
      <c r="CB530" s="15">
        <f t="shared" si="2145"/>
        <v>0.17880259131118273</v>
      </c>
      <c r="CC530" s="15">
        <f t="shared" si="2146"/>
        <v>0.10793464332258303</v>
      </c>
      <c r="CD530" s="15">
        <f t="shared" si="2147"/>
        <v>0.11803450344538487</v>
      </c>
      <c r="CE530" s="15">
        <f t="shared" si="2148"/>
        <v>0.10119292768305649</v>
      </c>
      <c r="CF530" s="15">
        <f t="shared" si="2149"/>
        <v>0.1131302670978756</v>
      </c>
      <c r="CG530" s="15">
        <f t="shared" si="2150"/>
        <v>0.12838949944311998</v>
      </c>
      <c r="CH530" s="15">
        <f t="shared" si="2166"/>
        <v>0.13663463833249803</v>
      </c>
      <c r="CI530" s="15">
        <f t="shared" si="2151"/>
        <v>0.14066016721648666</v>
      </c>
      <c r="CJ530" s="15">
        <f t="shared" si="2152"/>
        <v>0.11553074239241619</v>
      </c>
      <c r="CK530" s="15">
        <f t="shared" si="2153"/>
        <v>0.14348965700708852</v>
      </c>
      <c r="CL530" s="15">
        <f t="shared" si="2154"/>
        <v>0.15693942453693677</v>
      </c>
      <c r="CM530" s="15"/>
      <c r="CN530" s="15"/>
      <c r="CP530" s="15"/>
      <c r="CQ530" s="15"/>
      <c r="CS530" s="15"/>
      <c r="CT530" s="15"/>
      <c r="CV530" s="15"/>
      <c r="CW530" s="15"/>
      <c r="CY530" s="15"/>
      <c r="CZ530" s="15"/>
      <c r="DB530" s="15"/>
      <c r="DC530" s="15"/>
      <c r="DE530" s="15"/>
      <c r="DF530" s="15"/>
    </row>
    <row r="531" spans="1:110" x14ac:dyDescent="0.3">
      <c r="A531" s="3">
        <v>531</v>
      </c>
      <c r="B531" s="3" t="s">
        <v>200</v>
      </c>
      <c r="C531" s="3" t="s">
        <v>217</v>
      </c>
      <c r="D531" s="39">
        <v>41852</v>
      </c>
      <c r="E531" s="3"/>
      <c r="F531" s="29"/>
      <c r="G531" s="17">
        <v>9.3634074921620555E-2</v>
      </c>
      <c r="H531" s="3"/>
      <c r="I531" s="17">
        <f t="shared" si="2155"/>
        <v>0.11407544045657365</v>
      </c>
      <c r="J531" s="17">
        <f t="shared" si="2156"/>
        <v>7.8230623031765423E-2</v>
      </c>
      <c r="K531" s="29"/>
      <c r="L531" s="17">
        <v>8.3775575097228355E-2</v>
      </c>
      <c r="M531" s="25">
        <f t="shared" si="2036"/>
        <v>0.89471247691991851</v>
      </c>
      <c r="N531" s="29"/>
      <c r="O531" s="17">
        <v>8.8231695775495458E-2</v>
      </c>
      <c r="P531" s="25">
        <f t="shared" si="2037"/>
        <v>0.94230327847370376</v>
      </c>
      <c r="Q531" s="29"/>
      <c r="R531" s="17">
        <v>8.9395333185886952E-2</v>
      </c>
      <c r="S531" s="25">
        <f t="shared" si="2038"/>
        <v>0.95473077787886751</v>
      </c>
      <c r="T531" s="29"/>
      <c r="U531" s="17">
        <v>0.11305108099617404</v>
      </c>
      <c r="V531" s="25">
        <f t="shared" si="2039"/>
        <v>1.2073711529783053</v>
      </c>
      <c r="W531" s="29"/>
      <c r="X531" s="17">
        <v>8.4221425718823392E-2</v>
      </c>
      <c r="Y531" s="25">
        <f t="shared" si="2040"/>
        <v>0.89947410479917356</v>
      </c>
      <c r="Z531" s="29"/>
      <c r="AA531" s="17">
        <v>7.8230623031765423E-2</v>
      </c>
      <c r="AB531" s="25">
        <f t="shared" si="2041"/>
        <v>0.83549309476545697</v>
      </c>
      <c r="AC531" s="29"/>
      <c r="AD531" s="17">
        <v>0.11407544045657365</v>
      </c>
      <c r="AE531" s="25">
        <f t="shared" si="2042"/>
        <v>1.2183111816084498</v>
      </c>
      <c r="AF531" s="29"/>
      <c r="AG531" s="17">
        <v>8.7649341894435823E-2</v>
      </c>
      <c r="AH531" s="25">
        <f t="shared" si="2043"/>
        <v>0.93608381316102662</v>
      </c>
      <c r="AI531" s="29"/>
      <c r="AJ531" s="17">
        <v>8.6379770809991985E-2</v>
      </c>
      <c r="AK531" s="25">
        <f t="shared" si="2044"/>
        <v>0.92252495560295733</v>
      </c>
      <c r="AL531" s="29"/>
      <c r="AM531" s="17">
        <v>8.2777784947803607E-2</v>
      </c>
      <c r="AN531" s="25">
        <f t="shared" si="2045"/>
        <v>0.88405620514855776</v>
      </c>
      <c r="AO531" s="29"/>
      <c r="AP531" s="17">
        <v>8.9830651036942849E-2</v>
      </c>
      <c r="AQ531" s="25">
        <f t="shared" si="2046"/>
        <v>0.95937991710964743</v>
      </c>
      <c r="AR531" s="29"/>
      <c r="AS531" s="17">
        <v>8.9593928684905816E-2</v>
      </c>
      <c r="AT531" s="25">
        <f t="shared" si="2047"/>
        <v>0.95685175252602561</v>
      </c>
      <c r="AU531" s="29"/>
      <c r="AV531" s="17">
        <v>9.8206937628493821E-2</v>
      </c>
      <c r="AW531" s="25">
        <f t="shared" si="2048"/>
        <v>1.0488375915573591</v>
      </c>
      <c r="AX531" s="29"/>
      <c r="AY531" s="17">
        <v>9.7085936726308372E-2</v>
      </c>
      <c r="AZ531" s="25">
        <f t="shared" si="2049"/>
        <v>1.0368654446319603</v>
      </c>
      <c r="BA531" s="29"/>
      <c r="BB531" s="17">
        <v>8.4777316327436014E-2</v>
      </c>
      <c r="BC531" s="25">
        <f t="shared" si="2050"/>
        <v>0.9054109457310453</v>
      </c>
      <c r="BD531" s="29"/>
      <c r="BE531" s="17">
        <v>0.10220004060087556</v>
      </c>
      <c r="BF531" s="25">
        <f t="shared" si="2051"/>
        <v>1.0914834229571384</v>
      </c>
      <c r="BG531" s="29"/>
      <c r="BH531" s="17">
        <v>0.1082272577474704</v>
      </c>
      <c r="BI531" s="25">
        <f t="shared" si="2052"/>
        <v>1.1558533347829361</v>
      </c>
      <c r="BJ531" s="25"/>
      <c r="BK531" s="17">
        <f t="shared" si="2157"/>
        <v>9.115186139390738E-2</v>
      </c>
      <c r="BL531" s="25">
        <f t="shared" si="2158"/>
        <v>0.97349027552425771</v>
      </c>
      <c r="BN531" s="15">
        <f t="shared" si="2159"/>
        <v>9.7319405102939668E-2</v>
      </c>
      <c r="BO531" s="25">
        <f t="shared" si="2160"/>
        <v>1.0393588571724988</v>
      </c>
      <c r="BQ531" s="15">
        <f t="shared" si="2161"/>
        <v>8.9765338298862185E-2</v>
      </c>
      <c r="BR531" s="25">
        <f t="shared" si="2162"/>
        <v>0.95868238538163786</v>
      </c>
      <c r="BT531" s="25">
        <f t="shared" si="2163"/>
        <v>9.7098567455248239E-2</v>
      </c>
      <c r="BU531" s="25">
        <f t="shared" si="2164"/>
        <v>1.0370003392090728</v>
      </c>
      <c r="BV531" s="15">
        <f t="shared" si="2140"/>
        <v>8.3775575097228355E-2</v>
      </c>
      <c r="BW531" s="15">
        <f t="shared" si="2141"/>
        <v>8.8231695775495458E-2</v>
      </c>
      <c r="BX531" s="15">
        <f t="shared" si="2142"/>
        <v>8.9395333185886952E-2</v>
      </c>
      <c r="BY531" s="15">
        <f t="shared" si="2143"/>
        <v>0.11305108099617404</v>
      </c>
      <c r="BZ531" s="15">
        <f t="shared" si="2144"/>
        <v>8.4221425718823392E-2</v>
      </c>
      <c r="CA531" s="15">
        <f t="shared" si="2165"/>
        <v>7.8230623031765423E-2</v>
      </c>
      <c r="CB531" s="15">
        <f t="shared" si="2145"/>
        <v>0.11407544045657365</v>
      </c>
      <c r="CC531" s="15">
        <f t="shared" si="2146"/>
        <v>8.7649341894435823E-2</v>
      </c>
      <c r="CD531" s="15">
        <f t="shared" si="2147"/>
        <v>8.6379770809991985E-2</v>
      </c>
      <c r="CE531" s="15">
        <f t="shared" si="2148"/>
        <v>8.2777784947803607E-2</v>
      </c>
      <c r="CF531" s="15">
        <f t="shared" si="2149"/>
        <v>8.9830651036942849E-2</v>
      </c>
      <c r="CG531" s="15">
        <f t="shared" si="2150"/>
        <v>8.9593928684905816E-2</v>
      </c>
      <c r="CH531" s="15">
        <f t="shared" si="2166"/>
        <v>9.8206937628493821E-2</v>
      </c>
      <c r="CI531" s="15">
        <f t="shared" si="2151"/>
        <v>9.7085936726308372E-2</v>
      </c>
      <c r="CJ531" s="15">
        <f t="shared" si="2152"/>
        <v>8.4777316327436014E-2</v>
      </c>
      <c r="CK531" s="15">
        <f t="shared" si="2153"/>
        <v>0.10220004060087556</v>
      </c>
      <c r="CL531" s="15">
        <f t="shared" si="2154"/>
        <v>0.1082272577474704</v>
      </c>
      <c r="CM531" s="15"/>
      <c r="CN531" s="15"/>
      <c r="CP531" s="15"/>
      <c r="CQ531" s="15"/>
      <c r="CS531" s="15"/>
      <c r="CT531" s="15"/>
      <c r="CV531" s="15"/>
      <c r="CW531" s="15"/>
      <c r="CY531" s="15"/>
      <c r="CZ531" s="15"/>
      <c r="DB531" s="15"/>
      <c r="DC531" s="15"/>
      <c r="DE531" s="15"/>
      <c r="DF531" s="15"/>
    </row>
    <row r="532" spans="1:110" x14ac:dyDescent="0.3">
      <c r="A532" s="3">
        <v>532</v>
      </c>
      <c r="B532" s="3" t="s">
        <v>201</v>
      </c>
      <c r="C532" s="3" t="s">
        <v>217</v>
      </c>
      <c r="D532" s="39">
        <v>41852</v>
      </c>
      <c r="E532" s="3"/>
      <c r="F532" s="29"/>
      <c r="G532" s="17">
        <v>2.6319103629946015E-2</v>
      </c>
      <c r="H532" s="3"/>
      <c r="I532" s="17">
        <f t="shared" si="2155"/>
        <v>4.1048501842237475E-2</v>
      </c>
      <c r="J532" s="17">
        <f t="shared" si="2156"/>
        <v>1.4113782164938663E-2</v>
      </c>
      <c r="K532" s="29"/>
      <c r="L532" s="17">
        <v>1.4113782164938663E-2</v>
      </c>
      <c r="M532" s="25">
        <f t="shared" si="2036"/>
        <v>0.53625618726923241</v>
      </c>
      <c r="N532" s="29"/>
      <c r="O532" s="17">
        <v>2.2292476123492291E-2</v>
      </c>
      <c r="P532" s="25">
        <f t="shared" si="2037"/>
        <v>0.84700742232451243</v>
      </c>
      <c r="Q532" s="29"/>
      <c r="R532" s="17">
        <v>1.8176295723262424E-2</v>
      </c>
      <c r="S532" s="25">
        <f t="shared" si="2038"/>
        <v>0.69061226319962277</v>
      </c>
      <c r="T532" s="29"/>
      <c r="U532" s="17">
        <v>3.8446861201984761E-2</v>
      </c>
      <c r="V532" s="25">
        <f t="shared" si="2039"/>
        <v>1.4607967559442154</v>
      </c>
      <c r="W532" s="29"/>
      <c r="X532" s="17">
        <v>2.029176840397794E-2</v>
      </c>
      <c r="Y532" s="25">
        <f t="shared" si="2040"/>
        <v>0.77099010244748067</v>
      </c>
      <c r="Z532" s="29"/>
      <c r="AA532" s="17">
        <v>1.6679551711394857E-2</v>
      </c>
      <c r="AB532" s="25">
        <f t="shared" si="2041"/>
        <v>0.63374315272716109</v>
      </c>
      <c r="AC532" s="29"/>
      <c r="AD532" s="17">
        <v>4.1048501842237475E-2</v>
      </c>
      <c r="AE532" s="25">
        <f t="shared" si="2042"/>
        <v>1.5596466513218281</v>
      </c>
      <c r="AF532" s="29"/>
      <c r="AG532" s="17">
        <v>1.6182146276425495E-2</v>
      </c>
      <c r="AH532" s="25">
        <f t="shared" si="2043"/>
        <v>0.61484412630274243</v>
      </c>
      <c r="AI532" s="29"/>
      <c r="AJ532" s="17">
        <v>2.3596950091334046E-2</v>
      </c>
      <c r="AK532" s="25">
        <f t="shared" si="2044"/>
        <v>0.89657119114365702</v>
      </c>
      <c r="AL532" s="29"/>
      <c r="AM532" s="17">
        <v>1.9097333361413907E-2</v>
      </c>
      <c r="AN532" s="25">
        <f t="shared" si="2045"/>
        <v>0.72560728624833792</v>
      </c>
      <c r="AO532" s="29"/>
      <c r="AP532" s="17">
        <v>2.2731134728501315E-2</v>
      </c>
      <c r="AQ532" s="25">
        <f t="shared" si="2046"/>
        <v>0.86367435031631201</v>
      </c>
      <c r="AR532" s="29"/>
      <c r="AS532" s="17">
        <v>3.0609433174769579E-2</v>
      </c>
      <c r="AT532" s="25">
        <f t="shared" si="2047"/>
        <v>1.1630119933089973</v>
      </c>
      <c r="AU532" s="29"/>
      <c r="AV532" s="17">
        <v>3.1100794590935527E-2</v>
      </c>
      <c r="AW532" s="25">
        <f t="shared" si="2048"/>
        <v>1.181681375939752</v>
      </c>
      <c r="AX532" s="29"/>
      <c r="AY532" s="17">
        <v>3.0648346717685841E-2</v>
      </c>
      <c r="AZ532" s="25">
        <f t="shared" si="2049"/>
        <v>1.1644905217369936</v>
      </c>
      <c r="BA532" s="29"/>
      <c r="BB532" s="17">
        <v>2.0938205701065603E-2</v>
      </c>
      <c r="BC532" s="25">
        <f t="shared" si="2050"/>
        <v>0.7955516265091187</v>
      </c>
      <c r="BD532" s="29"/>
      <c r="BE532" s="17">
        <v>3.0872931818045322E-2</v>
      </c>
      <c r="BF532" s="25">
        <f t="shared" si="2051"/>
        <v>1.1730236809021846</v>
      </c>
      <c r="BG532" s="29"/>
      <c r="BH532" s="17">
        <v>3.5313082178046337E-2</v>
      </c>
      <c r="BI532" s="25">
        <f t="shared" si="2052"/>
        <v>1.3417281482894776</v>
      </c>
      <c r="BJ532" s="25"/>
      <c r="BK532" s="17">
        <f t="shared" si="2157"/>
        <v>2.2764011131278763E-2</v>
      </c>
      <c r="BL532" s="25">
        <f t="shared" si="2158"/>
        <v>0.86492349630698484</v>
      </c>
      <c r="BN532" s="15">
        <f t="shared" si="2159"/>
        <v>3.1717577032396839E-2</v>
      </c>
      <c r="BO532" s="25">
        <f t="shared" si="2160"/>
        <v>1.20511615738723</v>
      </c>
      <c r="BQ532" s="15">
        <f t="shared" si="2161"/>
        <v>2.3355953558507933E-2</v>
      </c>
      <c r="BR532" s="25">
        <f t="shared" si="2162"/>
        <v>0.88741447607407897</v>
      </c>
      <c r="BT532" s="25">
        <f t="shared" si="2163"/>
        <v>2.8209268610679839E-2</v>
      </c>
      <c r="BU532" s="25">
        <f t="shared" si="2164"/>
        <v>1.0718172247546904</v>
      </c>
      <c r="BV532" s="15">
        <f t="shared" si="2140"/>
        <v>1.4113782164938663E-2</v>
      </c>
      <c r="BW532" s="15">
        <f t="shared" si="2141"/>
        <v>2.2292476123492291E-2</v>
      </c>
      <c r="BX532" s="15">
        <f t="shared" si="2142"/>
        <v>1.8176295723262424E-2</v>
      </c>
      <c r="BY532" s="15">
        <f t="shared" si="2143"/>
        <v>3.8446861201984761E-2</v>
      </c>
      <c r="BZ532" s="15">
        <f t="shared" si="2144"/>
        <v>2.029176840397794E-2</v>
      </c>
      <c r="CA532" s="15">
        <f t="shared" si="2165"/>
        <v>1.6679551711394857E-2</v>
      </c>
      <c r="CB532" s="15">
        <f t="shared" si="2145"/>
        <v>4.1048501842237475E-2</v>
      </c>
      <c r="CC532" s="15">
        <f t="shared" si="2146"/>
        <v>1.6182146276425495E-2</v>
      </c>
      <c r="CD532" s="15">
        <f t="shared" si="2147"/>
        <v>2.3596950091334046E-2</v>
      </c>
      <c r="CE532" s="15">
        <f t="shared" si="2148"/>
        <v>1.9097333361413907E-2</v>
      </c>
      <c r="CF532" s="15">
        <f t="shared" si="2149"/>
        <v>2.2731134728501315E-2</v>
      </c>
      <c r="CG532" s="15">
        <f t="shared" si="2150"/>
        <v>3.0609433174769579E-2</v>
      </c>
      <c r="CH532" s="15">
        <f t="shared" si="2166"/>
        <v>3.1100794590935527E-2</v>
      </c>
      <c r="CI532" s="15">
        <f t="shared" si="2151"/>
        <v>3.0648346717685841E-2</v>
      </c>
      <c r="CJ532" s="15">
        <f t="shared" si="2152"/>
        <v>2.0938205701065603E-2</v>
      </c>
      <c r="CK532" s="15">
        <f t="shared" si="2153"/>
        <v>3.0872931818045322E-2</v>
      </c>
      <c r="CL532" s="15">
        <f t="shared" si="2154"/>
        <v>3.5313082178046337E-2</v>
      </c>
      <c r="CM532" s="15"/>
      <c r="CN532" s="15"/>
      <c r="CP532" s="15"/>
      <c r="CQ532" s="15"/>
      <c r="CS532" s="15"/>
      <c r="CT532" s="15"/>
      <c r="CV532" s="15"/>
      <c r="CW532" s="15"/>
      <c r="CY532" s="15"/>
      <c r="CZ532" s="15"/>
      <c r="DB532" s="15"/>
      <c r="DC532" s="15"/>
      <c r="DE532" s="15"/>
      <c r="DF532" s="15"/>
    </row>
    <row r="533" spans="1:110" x14ac:dyDescent="0.3">
      <c r="A533" s="3">
        <v>533</v>
      </c>
      <c r="B533" s="3" t="s">
        <v>202</v>
      </c>
      <c r="C533" s="3" t="s">
        <v>217</v>
      </c>
      <c r="D533" s="39">
        <v>41852</v>
      </c>
      <c r="E533" s="3"/>
      <c r="F533" s="29"/>
      <c r="G533" s="17">
        <v>8.6335221244359384E-2</v>
      </c>
      <c r="H533" s="3"/>
      <c r="I533" s="17">
        <f t="shared" si="2155"/>
        <v>0.1193645677748658</v>
      </c>
      <c r="J533" s="17">
        <f t="shared" si="2156"/>
        <v>5.7994028350849124E-2</v>
      </c>
      <c r="K533" s="29"/>
      <c r="L533" s="17">
        <v>0.1148878436365988</v>
      </c>
      <c r="M533" s="25">
        <f t="shared" si="2036"/>
        <v>1.3307181238515084</v>
      </c>
      <c r="N533" s="29"/>
      <c r="O533" s="17">
        <v>0.11189936387795858</v>
      </c>
      <c r="P533" s="25">
        <f t="shared" si="2037"/>
        <v>1.2961032851383283</v>
      </c>
      <c r="Q533" s="29"/>
      <c r="R533" s="17">
        <v>9.7986170795608341E-2</v>
      </c>
      <c r="S533" s="25">
        <f t="shared" si="2038"/>
        <v>1.1349501325568232</v>
      </c>
      <c r="T533" s="29"/>
      <c r="U533" s="17">
        <v>7.6248509089533498E-2</v>
      </c>
      <c r="V533" s="25">
        <f t="shared" si="2039"/>
        <v>0.88316805112160535</v>
      </c>
      <c r="W533" s="29"/>
      <c r="X533" s="17">
        <v>0.10937867981475362</v>
      </c>
      <c r="Y533" s="25">
        <f t="shared" si="2040"/>
        <v>1.2669068108967145</v>
      </c>
      <c r="Z533" s="29"/>
      <c r="AA533" s="17">
        <v>0.11535728315207745</v>
      </c>
      <c r="AB533" s="25">
        <f t="shared" si="2041"/>
        <v>1.3361555282933175</v>
      </c>
      <c r="AC533" s="29"/>
      <c r="AD533" s="17">
        <v>5.7994028350849124E-2</v>
      </c>
      <c r="AE533" s="25">
        <f t="shared" si="2042"/>
        <v>0.67173081292865855</v>
      </c>
      <c r="AF533" s="29"/>
      <c r="AG533" s="17">
        <v>0.1193645677748658</v>
      </c>
      <c r="AH533" s="25">
        <f t="shared" si="2043"/>
        <v>1.3825709374974742</v>
      </c>
      <c r="AI533" s="29"/>
      <c r="AJ533" s="17">
        <v>7.6856120570270789E-2</v>
      </c>
      <c r="AK533" s="25">
        <f t="shared" si="2044"/>
        <v>0.89020586804012036</v>
      </c>
      <c r="AL533" s="29"/>
      <c r="AM533" s="17">
        <v>9.2186646554805449E-2</v>
      </c>
      <c r="AN533" s="25">
        <f t="shared" si="2045"/>
        <v>1.0677756450508704</v>
      </c>
      <c r="AO533" s="29"/>
      <c r="AP533" s="17">
        <v>7.2641679526937439E-2</v>
      </c>
      <c r="AQ533" s="25">
        <f t="shared" si="2046"/>
        <v>0.84139101608757849</v>
      </c>
      <c r="AR533" s="29"/>
      <c r="AS533" s="17">
        <v>6.4842755388654666E-2</v>
      </c>
      <c r="AT533" s="25">
        <f t="shared" si="2047"/>
        <v>0.75105796283450299</v>
      </c>
      <c r="AU533" s="29"/>
      <c r="AV533" s="17">
        <v>6.6126214994394847E-2</v>
      </c>
      <c r="AW533" s="25">
        <f t="shared" si="2048"/>
        <v>0.7659239652289086</v>
      </c>
      <c r="AX533" s="29"/>
      <c r="AY533" s="17">
        <v>8.8995661816187233E-2</v>
      </c>
      <c r="AZ533" s="25">
        <f t="shared" si="2049"/>
        <v>1.0308152401011152</v>
      </c>
      <c r="BA533" s="29"/>
      <c r="BB533" s="17">
        <v>8.4688930406016633E-2</v>
      </c>
      <c r="BC533" s="25">
        <f t="shared" si="2050"/>
        <v>0.98093141113656079</v>
      </c>
      <c r="BD533" s="29"/>
      <c r="BE533" s="17">
        <v>8.1351171014786255E-2</v>
      </c>
      <c r="BF533" s="25">
        <f t="shared" si="2051"/>
        <v>0.94227095086179846</v>
      </c>
      <c r="BG533" s="29"/>
      <c r="BH533" s="17">
        <v>8.1777700999018849E-2</v>
      </c>
      <c r="BI533" s="25">
        <f t="shared" si="2052"/>
        <v>0.94721134457464196</v>
      </c>
      <c r="BJ533" s="25"/>
      <c r="BK533" s="17">
        <f t="shared" si="2157"/>
        <v>0.10123565548791748</v>
      </c>
      <c r="BL533" s="25">
        <f t="shared" si="2158"/>
        <v>1.1725881283304362</v>
      </c>
      <c r="BN533" s="15">
        <f t="shared" si="2159"/>
        <v>7.4098905085768191E-2</v>
      </c>
      <c r="BO533" s="25">
        <f t="shared" si="2160"/>
        <v>0.85826970751649478</v>
      </c>
      <c r="BQ533" s="15">
        <f t="shared" si="2161"/>
        <v>8.306362927948055E-2</v>
      </c>
      <c r="BR533" s="25">
        <f t="shared" si="2162"/>
        <v>0.96210594103165537</v>
      </c>
      <c r="BT533" s="25">
        <f t="shared" si="2163"/>
        <v>8.4997743870435183E-2</v>
      </c>
      <c r="BU533" s="25">
        <f t="shared" si="2164"/>
        <v>0.98450832285309531</v>
      </c>
      <c r="BV533" s="15">
        <f t="shared" si="2140"/>
        <v>0.1148878436365988</v>
      </c>
      <c r="BW533" s="15">
        <f t="shared" si="2141"/>
        <v>0.11189936387795858</v>
      </c>
      <c r="BX533" s="15">
        <f t="shared" si="2142"/>
        <v>9.7986170795608341E-2</v>
      </c>
      <c r="BY533" s="15">
        <f t="shared" si="2143"/>
        <v>7.6248509089533498E-2</v>
      </c>
      <c r="BZ533" s="15">
        <f t="shared" si="2144"/>
        <v>0.10937867981475362</v>
      </c>
      <c r="CA533" s="15">
        <f t="shared" si="2165"/>
        <v>0.11535728315207745</v>
      </c>
      <c r="CB533" s="15">
        <f t="shared" si="2145"/>
        <v>5.7994028350849124E-2</v>
      </c>
      <c r="CC533" s="15">
        <f t="shared" si="2146"/>
        <v>0.1193645677748658</v>
      </c>
      <c r="CD533" s="15">
        <f t="shared" si="2147"/>
        <v>7.6856120570270789E-2</v>
      </c>
      <c r="CE533" s="15">
        <f t="shared" si="2148"/>
        <v>9.2186646554805449E-2</v>
      </c>
      <c r="CF533" s="15">
        <f t="shared" si="2149"/>
        <v>7.2641679526937439E-2</v>
      </c>
      <c r="CG533" s="15">
        <f t="shared" si="2150"/>
        <v>6.4842755388654666E-2</v>
      </c>
      <c r="CH533" s="15">
        <f t="shared" si="2166"/>
        <v>6.6126214994394847E-2</v>
      </c>
      <c r="CI533" s="15">
        <f t="shared" si="2151"/>
        <v>8.8995661816187233E-2</v>
      </c>
      <c r="CJ533" s="15">
        <f t="shared" si="2152"/>
        <v>8.4688930406016633E-2</v>
      </c>
      <c r="CK533" s="15">
        <f t="shared" si="2153"/>
        <v>8.1351171014786255E-2</v>
      </c>
      <c r="CL533" s="15">
        <f t="shared" si="2154"/>
        <v>8.1777700999018849E-2</v>
      </c>
      <c r="CM533" s="15"/>
      <c r="CN533" s="15"/>
      <c r="CP533" s="15"/>
      <c r="CQ533" s="15"/>
      <c r="CS533" s="15"/>
      <c r="CT533" s="15"/>
      <c r="CV533" s="15"/>
      <c r="CW533" s="15"/>
      <c r="CY533" s="15"/>
      <c r="CZ533" s="15"/>
      <c r="DB533" s="15"/>
      <c r="DC533" s="15"/>
      <c r="DE533" s="15"/>
      <c r="DF533" s="15"/>
    </row>
    <row r="534" spans="1:110" x14ac:dyDescent="0.3">
      <c r="A534" s="3">
        <v>534</v>
      </c>
      <c r="B534" s="3" t="s">
        <v>203</v>
      </c>
      <c r="C534" s="3" t="s">
        <v>217</v>
      </c>
      <c r="D534" s="39">
        <v>41852</v>
      </c>
      <c r="E534" s="3"/>
      <c r="F534" s="29"/>
      <c r="G534" s="17">
        <v>0.27476297387106863</v>
      </c>
      <c r="H534" s="3"/>
      <c r="I534" s="17">
        <f t="shared" si="2155"/>
        <v>0.32240715500079742</v>
      </c>
      <c r="J534" s="17">
        <f t="shared" si="2156"/>
        <v>0.2162792143067232</v>
      </c>
      <c r="K534" s="29"/>
      <c r="L534" s="17">
        <v>0.30535518440352205</v>
      </c>
      <c r="M534" s="25">
        <f t="shared" si="2036"/>
        <v>1.1113403676683478</v>
      </c>
      <c r="N534" s="29"/>
      <c r="O534" s="17">
        <v>0.29115300214147011</v>
      </c>
      <c r="P534" s="25">
        <f t="shared" si="2037"/>
        <v>1.0596515172313299</v>
      </c>
      <c r="Q534" s="29"/>
      <c r="R534" s="17">
        <v>0.27949120811206407</v>
      </c>
      <c r="S534" s="25">
        <f t="shared" si="2038"/>
        <v>1.0172084112148756</v>
      </c>
      <c r="T534" s="29"/>
      <c r="U534" s="17">
        <v>0.23714769025922869</v>
      </c>
      <c r="V534" s="25">
        <f t="shared" si="2039"/>
        <v>0.86309915385655001</v>
      </c>
      <c r="W534" s="29"/>
      <c r="X534" s="17">
        <v>0.31082453080078187</v>
      </c>
      <c r="Y534" s="25">
        <f t="shared" si="2040"/>
        <v>1.1312460569983311</v>
      </c>
      <c r="Z534" s="29"/>
      <c r="AA534" s="17">
        <v>0.30281514731844783</v>
      </c>
      <c r="AB534" s="25">
        <f t="shared" si="2041"/>
        <v>1.1020959012495715</v>
      </c>
      <c r="AC534" s="29"/>
      <c r="AD534" s="17">
        <v>0.2162792143067232</v>
      </c>
      <c r="AE534" s="25">
        <f t="shared" si="2042"/>
        <v>0.7871483237337914</v>
      </c>
      <c r="AF534" s="29"/>
      <c r="AG534" s="17">
        <v>0.30599870470724011</v>
      </c>
      <c r="AH534" s="25">
        <f t="shared" si="2043"/>
        <v>1.1136824601804927</v>
      </c>
      <c r="AI534" s="29"/>
      <c r="AJ534" s="17">
        <v>0.28711507792857816</v>
      </c>
      <c r="AK534" s="25">
        <f t="shared" si="2044"/>
        <v>1.0449554897571669</v>
      </c>
      <c r="AL534" s="29"/>
      <c r="AM534" s="17">
        <v>0.32240715500079742</v>
      </c>
      <c r="AN534" s="25">
        <f t="shared" si="2045"/>
        <v>1.1734010243755975</v>
      </c>
      <c r="AO534" s="29"/>
      <c r="AP534" s="17">
        <v>0.29393105792522739</v>
      </c>
      <c r="AQ534" s="25">
        <f t="shared" si="2046"/>
        <v>1.0697622528396178</v>
      </c>
      <c r="AR534" s="29"/>
      <c r="AS534" s="17">
        <v>0.2680191659012337</v>
      </c>
      <c r="AT534" s="25">
        <f t="shared" si="2047"/>
        <v>0.97545590705027296</v>
      </c>
      <c r="AU534" s="29"/>
      <c r="AV534" s="17">
        <v>0.26432725225222492</v>
      </c>
      <c r="AW534" s="25">
        <f t="shared" si="2048"/>
        <v>0.96201918522056529</v>
      </c>
      <c r="AX534" s="29"/>
      <c r="AY534" s="17">
        <v>0.25068959096700644</v>
      </c>
      <c r="AZ534" s="25">
        <f t="shared" si="2049"/>
        <v>0.91238490920047133</v>
      </c>
      <c r="BA534" s="29"/>
      <c r="BB534" s="17">
        <v>0.29829468981129098</v>
      </c>
      <c r="BC534" s="25">
        <f t="shared" si="2050"/>
        <v>1.0856436935759202</v>
      </c>
      <c r="BD534" s="29"/>
      <c r="BE534" s="17">
        <v>0.2389484596222137</v>
      </c>
      <c r="BF534" s="25">
        <f t="shared" si="2051"/>
        <v>0.86965305497945022</v>
      </c>
      <c r="BG534" s="29"/>
      <c r="BH534" s="17">
        <v>0.23577468575145294</v>
      </c>
      <c r="BI534" s="25">
        <f t="shared" si="2052"/>
        <v>0.85810210316798075</v>
      </c>
      <c r="BJ534" s="25"/>
      <c r="BK534" s="17">
        <f t="shared" si="2157"/>
        <v>0.28523914339366624</v>
      </c>
      <c r="BL534" s="25">
        <f t="shared" si="2158"/>
        <v>1.0381280249481997</v>
      </c>
      <c r="BN534" s="15">
        <f t="shared" si="2159"/>
        <v>0.25651108856595339</v>
      </c>
      <c r="BO534" s="25">
        <f t="shared" si="2160"/>
        <v>0.93357225302969726</v>
      </c>
      <c r="BQ534" s="15">
        <f t="shared" si="2161"/>
        <v>0.28866571440554578</v>
      </c>
      <c r="BR534" s="25">
        <f t="shared" si="2162"/>
        <v>1.0505990320988481</v>
      </c>
      <c r="BT534" s="25">
        <f t="shared" si="2163"/>
        <v>0.26584631900885108</v>
      </c>
      <c r="BU534" s="25">
        <f t="shared" si="2164"/>
        <v>0.96754782954707119</v>
      </c>
      <c r="BV534" s="15">
        <f t="shared" si="2140"/>
        <v>0.30535518440352205</v>
      </c>
      <c r="BW534" s="15">
        <f t="shared" si="2141"/>
        <v>0.29115300214147011</v>
      </c>
      <c r="BX534" s="15">
        <f t="shared" si="2142"/>
        <v>0.27949120811206407</v>
      </c>
      <c r="BY534" s="15">
        <f t="shared" si="2143"/>
        <v>0.23714769025922869</v>
      </c>
      <c r="BZ534" s="15">
        <f t="shared" si="2144"/>
        <v>0.31082453080078187</v>
      </c>
      <c r="CA534" s="15">
        <f t="shared" si="2165"/>
        <v>0.30281514731844783</v>
      </c>
      <c r="CB534" s="15">
        <f t="shared" si="2145"/>
        <v>0.2162792143067232</v>
      </c>
      <c r="CC534" s="15">
        <f t="shared" si="2146"/>
        <v>0.30599870470724011</v>
      </c>
      <c r="CD534" s="15">
        <f t="shared" si="2147"/>
        <v>0.28711507792857816</v>
      </c>
      <c r="CE534" s="15">
        <f t="shared" si="2148"/>
        <v>0.32240715500079742</v>
      </c>
      <c r="CF534" s="15">
        <f t="shared" si="2149"/>
        <v>0.29393105792522739</v>
      </c>
      <c r="CG534" s="15">
        <f t="shared" si="2150"/>
        <v>0.2680191659012337</v>
      </c>
      <c r="CH534" s="15">
        <f t="shared" si="2166"/>
        <v>0.26432725225222492</v>
      </c>
      <c r="CI534" s="15">
        <f t="shared" si="2151"/>
        <v>0.25068959096700644</v>
      </c>
      <c r="CJ534" s="15">
        <f t="shared" si="2152"/>
        <v>0.29829468981129098</v>
      </c>
      <c r="CK534" s="15">
        <f t="shared" si="2153"/>
        <v>0.2389484596222137</v>
      </c>
      <c r="CL534" s="15">
        <f t="shared" si="2154"/>
        <v>0.23577468575145294</v>
      </c>
      <c r="CM534" s="15"/>
      <c r="CN534" s="15"/>
      <c r="CP534" s="15"/>
      <c r="CQ534" s="15"/>
      <c r="CS534" s="15"/>
      <c r="CT534" s="15"/>
      <c r="CV534" s="15"/>
      <c r="CW534" s="15"/>
      <c r="CY534" s="15"/>
      <c r="CZ534" s="15"/>
      <c r="DB534" s="15"/>
      <c r="DC534" s="15"/>
      <c r="DE534" s="15"/>
      <c r="DF534" s="15"/>
    </row>
    <row r="535" spans="1:110" x14ac:dyDescent="0.3">
      <c r="A535" s="3">
        <v>535</v>
      </c>
      <c r="B535" s="3" t="s">
        <v>204</v>
      </c>
      <c r="C535" s="3" t="s">
        <v>217</v>
      </c>
      <c r="D535" s="39">
        <v>41852</v>
      </c>
      <c r="E535" s="3"/>
      <c r="F535" s="29"/>
      <c r="G535" s="17">
        <v>0.14654843923010197</v>
      </c>
      <c r="H535" s="3"/>
      <c r="I535" s="17">
        <f t="shared" si="2155"/>
        <v>0.16751356834951081</v>
      </c>
      <c r="J535" s="17">
        <f t="shared" si="2156"/>
        <v>0.13204691271457145</v>
      </c>
      <c r="K535" s="29"/>
      <c r="L535" s="17">
        <v>0.13340641324961841</v>
      </c>
      <c r="M535" s="25">
        <f t="shared" si="2036"/>
        <v>0.91032298911182052</v>
      </c>
      <c r="N535" s="29"/>
      <c r="O535" s="17">
        <v>0.13540160183399461</v>
      </c>
      <c r="P535" s="25">
        <f t="shared" si="2037"/>
        <v>0.92393752226453096</v>
      </c>
      <c r="Q535" s="29"/>
      <c r="R535" s="17">
        <v>0.13811680747039304</v>
      </c>
      <c r="S535" s="25">
        <f t="shared" si="2038"/>
        <v>0.94246522307569536</v>
      </c>
      <c r="T535" s="29"/>
      <c r="U535" s="17">
        <v>0.1401170329803797</v>
      </c>
      <c r="V535" s="25">
        <f t="shared" si="2039"/>
        <v>0.95611412660885431</v>
      </c>
      <c r="W535" s="29"/>
      <c r="X535" s="17">
        <v>0.13899390244782453</v>
      </c>
      <c r="Y535" s="25">
        <f t="shared" si="2040"/>
        <v>0.94845024060327432</v>
      </c>
      <c r="Z535" s="29"/>
      <c r="AA535" s="17">
        <v>0.13309641057116056</v>
      </c>
      <c r="AB535" s="25">
        <f t="shared" si="2041"/>
        <v>0.90820762930255572</v>
      </c>
      <c r="AC535" s="29"/>
      <c r="AD535" s="17">
        <v>0.15648116181029414</v>
      </c>
      <c r="AE535" s="25">
        <f t="shared" si="2042"/>
        <v>1.0677777438802769</v>
      </c>
      <c r="AF535" s="29"/>
      <c r="AG535" s="17">
        <v>0.13204691271457145</v>
      </c>
      <c r="AH535" s="25">
        <f t="shared" si="2043"/>
        <v>0.90104618928925573</v>
      </c>
      <c r="AI535" s="29"/>
      <c r="AJ535" s="17">
        <v>0.156076422611691</v>
      </c>
      <c r="AK535" s="25">
        <f t="shared" si="2044"/>
        <v>1.065015932149429</v>
      </c>
      <c r="AL535" s="29"/>
      <c r="AM535" s="17">
        <v>0.15180911219124973</v>
      </c>
      <c r="AN535" s="25">
        <f t="shared" si="2045"/>
        <v>1.0358971612989187</v>
      </c>
      <c r="AO535" s="29"/>
      <c r="AP535" s="17">
        <v>0.16751356834951081</v>
      </c>
      <c r="AQ535" s="25">
        <f t="shared" si="2046"/>
        <v>1.1430593817958756</v>
      </c>
      <c r="AR535" s="29"/>
      <c r="AS535" s="17">
        <v>0.16536702137372672</v>
      </c>
      <c r="AT535" s="25">
        <f t="shared" si="2047"/>
        <v>1.1284120270573259</v>
      </c>
      <c r="AU535" s="29"/>
      <c r="AV535" s="17">
        <v>0.15402550024227513</v>
      </c>
      <c r="AW535" s="25">
        <f t="shared" si="2048"/>
        <v>1.0510210893507579</v>
      </c>
      <c r="AX535" s="29"/>
      <c r="AY535" s="17">
        <v>0.13906703673205187</v>
      </c>
      <c r="AZ535" s="25">
        <f t="shared" si="2049"/>
        <v>0.94894928572863724</v>
      </c>
      <c r="BA535" s="29"/>
      <c r="BB535" s="17">
        <v>0.15368429980628115</v>
      </c>
      <c r="BC535" s="25">
        <f t="shared" si="2050"/>
        <v>1.04869284595365</v>
      </c>
      <c r="BD535" s="29"/>
      <c r="BE535" s="17">
        <v>0.13560072117396171</v>
      </c>
      <c r="BF535" s="25">
        <f t="shared" si="2051"/>
        <v>0.92529624939266142</v>
      </c>
      <c r="BG535" s="29"/>
      <c r="BH535" s="17">
        <v>0.13691925737626845</v>
      </c>
      <c r="BI535" s="25">
        <f t="shared" si="2052"/>
        <v>0.93429352162042256</v>
      </c>
      <c r="BJ535" s="25"/>
      <c r="BK535" s="17">
        <f t="shared" si="2157"/>
        <v>0.13721238746099021</v>
      </c>
      <c r="BL535" s="25">
        <f t="shared" si="2158"/>
        <v>0.93629374820940381</v>
      </c>
      <c r="BN535" s="15">
        <f t="shared" si="2159"/>
        <v>0.1506948542912219</v>
      </c>
      <c r="BO535" s="25">
        <f t="shared" si="2160"/>
        <v>1.0282938193194229</v>
      </c>
      <c r="BQ535" s="15">
        <f t="shared" si="2161"/>
        <v>0.15179849104142706</v>
      </c>
      <c r="BR535" s="25">
        <f t="shared" si="2162"/>
        <v>1.0358246859462064</v>
      </c>
      <c r="BT535" s="25">
        <f t="shared" si="2163"/>
        <v>0.14756966251287074</v>
      </c>
      <c r="BU535" s="25">
        <f t="shared" si="2164"/>
        <v>1.0069685033026199</v>
      </c>
      <c r="BV535" s="15">
        <f t="shared" si="2140"/>
        <v>0.13340641324961841</v>
      </c>
      <c r="BW535" s="15">
        <f t="shared" si="2141"/>
        <v>0.13540160183399461</v>
      </c>
      <c r="BX535" s="15">
        <f t="shared" si="2142"/>
        <v>0.13811680747039304</v>
      </c>
      <c r="BY535" s="15">
        <f t="shared" si="2143"/>
        <v>0.1401170329803797</v>
      </c>
      <c r="BZ535" s="15">
        <f t="shared" si="2144"/>
        <v>0.13899390244782453</v>
      </c>
      <c r="CA535" s="15">
        <f t="shared" si="2165"/>
        <v>0.13309641057116056</v>
      </c>
      <c r="CB535" s="15">
        <f t="shared" si="2145"/>
        <v>0.15648116181029414</v>
      </c>
      <c r="CC535" s="15">
        <f t="shared" si="2146"/>
        <v>0.13204691271457145</v>
      </c>
      <c r="CD535" s="15">
        <f t="shared" si="2147"/>
        <v>0.156076422611691</v>
      </c>
      <c r="CE535" s="15">
        <f t="shared" si="2148"/>
        <v>0.15180911219124973</v>
      </c>
      <c r="CF535" s="15">
        <f t="shared" si="2149"/>
        <v>0.16751356834951081</v>
      </c>
      <c r="CG535" s="15">
        <f t="shared" si="2150"/>
        <v>0.16536702137372672</v>
      </c>
      <c r="CH535" s="15">
        <f t="shared" si="2166"/>
        <v>0.15402550024227513</v>
      </c>
      <c r="CI535" s="15">
        <f t="shared" si="2151"/>
        <v>0.13906703673205187</v>
      </c>
      <c r="CJ535" s="15">
        <f t="shared" si="2152"/>
        <v>0.15368429980628115</v>
      </c>
      <c r="CK535" s="15">
        <f t="shared" si="2153"/>
        <v>0.13560072117396171</v>
      </c>
      <c r="CL535" s="15">
        <f t="shared" si="2154"/>
        <v>0.13691925737626845</v>
      </c>
      <c r="CM535" s="15"/>
      <c r="CN535" s="15"/>
      <c r="CP535" s="15"/>
      <c r="CQ535" s="15"/>
      <c r="CS535" s="15"/>
      <c r="CT535" s="15"/>
      <c r="CV535" s="15"/>
      <c r="CW535" s="15"/>
      <c r="CY535" s="15"/>
      <c r="CZ535" s="15"/>
      <c r="DB535" s="15"/>
      <c r="DC535" s="15"/>
      <c r="DE535" s="15"/>
      <c r="DF535" s="15"/>
    </row>
    <row r="536" spans="1:110" x14ac:dyDescent="0.3">
      <c r="A536" s="3">
        <v>536</v>
      </c>
      <c r="B536" s="3" t="s">
        <v>205</v>
      </c>
      <c r="C536" s="3" t="s">
        <v>217</v>
      </c>
      <c r="D536" s="39">
        <v>41852</v>
      </c>
      <c r="E536" s="3"/>
      <c r="F536" s="29"/>
      <c r="G536" s="17">
        <v>0.70336125840259245</v>
      </c>
      <c r="H536" s="3"/>
      <c r="I536" s="17">
        <f t="shared" si="2155"/>
        <v>0.74755892377296451</v>
      </c>
      <c r="J536" s="17">
        <f t="shared" si="2156"/>
        <v>0.66284702044181021</v>
      </c>
      <c r="K536" s="29"/>
      <c r="L536" s="17">
        <v>0.71621654264629342</v>
      </c>
      <c r="M536" s="25">
        <f t="shared" si="2036"/>
        <v>1.018276929657594</v>
      </c>
      <c r="N536" s="29"/>
      <c r="O536" s="17">
        <v>0.71871073848532319</v>
      </c>
      <c r="P536" s="25">
        <f t="shared" si="2037"/>
        <v>1.0218230388713632</v>
      </c>
      <c r="Q536" s="29"/>
      <c r="R536" s="17">
        <v>0.72921953405270956</v>
      </c>
      <c r="S536" s="25">
        <f t="shared" si="2038"/>
        <v>1.0367638611612531</v>
      </c>
      <c r="T536" s="29"/>
      <c r="U536" s="17">
        <v>0.72413593271550747</v>
      </c>
      <c r="V536" s="25">
        <f t="shared" si="2039"/>
        <v>1.0295362789245692</v>
      </c>
      <c r="W536" s="29"/>
      <c r="X536" s="17">
        <v>0.70843869861103537</v>
      </c>
      <c r="Y536" s="25">
        <f t="shared" si="2040"/>
        <v>1.0072188226857623</v>
      </c>
      <c r="Z536" s="29"/>
      <c r="AA536" s="17">
        <v>0.72093111699006185</v>
      </c>
      <c r="AB536" s="25">
        <f t="shared" si="2041"/>
        <v>1.0249798497963514</v>
      </c>
      <c r="AC536" s="29"/>
      <c r="AD536" s="17">
        <v>0.7024787651890223</v>
      </c>
      <c r="AE536" s="25">
        <f t="shared" si="2042"/>
        <v>0.99874532012813111</v>
      </c>
      <c r="AF536" s="29"/>
      <c r="AG536" s="17">
        <v>0.70063895101374629</v>
      </c>
      <c r="AH536" s="25">
        <f t="shared" si="2043"/>
        <v>0.99612957444510264</v>
      </c>
      <c r="AI536" s="29"/>
      <c r="AJ536" s="17">
        <v>0.68095118194757442</v>
      </c>
      <c r="AK536" s="25">
        <f t="shared" si="2044"/>
        <v>0.96813859707611183</v>
      </c>
      <c r="AL536" s="29"/>
      <c r="AM536" s="17">
        <v>0.66827954463635886</v>
      </c>
      <c r="AN536" s="25">
        <f t="shared" si="2045"/>
        <v>0.95012276643455196</v>
      </c>
      <c r="AO536" s="29"/>
      <c r="AP536" s="17">
        <v>0.66284702044181021</v>
      </c>
      <c r="AQ536" s="25">
        <f t="shared" si="2046"/>
        <v>0.94239910504483237</v>
      </c>
      <c r="AR536" s="29"/>
      <c r="AS536" s="17">
        <v>0.67912401798900002</v>
      </c>
      <c r="AT536" s="25">
        <f t="shared" si="2047"/>
        <v>0.96554083676909108</v>
      </c>
      <c r="AU536" s="29"/>
      <c r="AV536" s="17">
        <v>0.70103807878434055</v>
      </c>
      <c r="AW536" s="25">
        <f t="shared" si="2048"/>
        <v>0.99669703215737515</v>
      </c>
      <c r="AX536" s="29"/>
      <c r="AY536" s="17">
        <v>0.72304267055676252</v>
      </c>
      <c r="AZ536" s="25">
        <f t="shared" si="2049"/>
        <v>1.027981939464321</v>
      </c>
      <c r="BA536" s="29"/>
      <c r="BB536" s="17">
        <v>0.67375479304106534</v>
      </c>
      <c r="BC536" s="25">
        <f t="shared" si="2050"/>
        <v>0.95790717073504084</v>
      </c>
      <c r="BD536" s="29"/>
      <c r="BE536" s="17">
        <v>0.74755892377296451</v>
      </c>
      <c r="BF536" s="25">
        <f t="shared" si="2051"/>
        <v>1.062837787612513</v>
      </c>
      <c r="BG536" s="29"/>
      <c r="BH536" s="17">
        <v>0.72807194112851947</v>
      </c>
      <c r="BI536" s="25">
        <f t="shared" si="2052"/>
        <v>1.0351322772341025</v>
      </c>
      <c r="BJ536" s="25"/>
      <c r="BK536" s="17">
        <f t="shared" si="2157"/>
        <v>0.71910090540312721</v>
      </c>
      <c r="BL536" s="25">
        <f t="shared" si="2158"/>
        <v>1.0223777565404741</v>
      </c>
      <c r="BN536" s="15">
        <f t="shared" si="2159"/>
        <v>0.70467780064770613</v>
      </c>
      <c r="BO536" s="25">
        <f t="shared" si="2160"/>
        <v>1.001871786694797</v>
      </c>
      <c r="BQ536" s="15">
        <f t="shared" si="2161"/>
        <v>0.68835553797583593</v>
      </c>
      <c r="BR536" s="25">
        <f t="shared" si="2162"/>
        <v>0.97866569952852378</v>
      </c>
      <c r="BT536" s="25">
        <f t="shared" si="2163"/>
        <v>0.69961379912027921</v>
      </c>
      <c r="BU536" s="25">
        <f t="shared" si="2164"/>
        <v>0.99467207037984418</v>
      </c>
      <c r="BV536" s="15">
        <f t="shared" si="2140"/>
        <v>0.71621654264629342</v>
      </c>
      <c r="BW536" s="15">
        <f t="shared" si="2141"/>
        <v>0.71871073848532319</v>
      </c>
      <c r="BX536" s="15">
        <f t="shared" si="2142"/>
        <v>0.72921953405270956</v>
      </c>
      <c r="BY536" s="15">
        <f t="shared" si="2143"/>
        <v>0.72413593271550747</v>
      </c>
      <c r="BZ536" s="15">
        <f t="shared" si="2144"/>
        <v>0.70843869861103537</v>
      </c>
      <c r="CA536" s="15">
        <f t="shared" si="2165"/>
        <v>0.72093111699006185</v>
      </c>
      <c r="CB536" s="15">
        <f t="shared" si="2145"/>
        <v>0.7024787651890223</v>
      </c>
      <c r="CC536" s="15">
        <f t="shared" si="2146"/>
        <v>0.70063895101374629</v>
      </c>
      <c r="CD536" s="15">
        <f t="shared" si="2147"/>
        <v>0.68095118194757442</v>
      </c>
      <c r="CE536" s="15">
        <f t="shared" si="2148"/>
        <v>0.66827954463635886</v>
      </c>
      <c r="CF536" s="15">
        <f t="shared" si="2149"/>
        <v>0.66284702044181021</v>
      </c>
      <c r="CG536" s="15">
        <f t="shared" si="2150"/>
        <v>0.67912401798900002</v>
      </c>
      <c r="CH536" s="15">
        <f t="shared" si="2166"/>
        <v>0.70103807878434055</v>
      </c>
      <c r="CI536" s="15">
        <f t="shared" si="2151"/>
        <v>0.72304267055676252</v>
      </c>
      <c r="CJ536" s="15">
        <f t="shared" si="2152"/>
        <v>0.67375479304106534</v>
      </c>
      <c r="CK536" s="15">
        <f t="shared" si="2153"/>
        <v>0.74755892377296451</v>
      </c>
      <c r="CL536" s="15">
        <f t="shared" si="2154"/>
        <v>0.72807194112851947</v>
      </c>
      <c r="CM536" s="15"/>
      <c r="CN536" s="15"/>
      <c r="CP536" s="15"/>
      <c r="CQ536" s="15"/>
      <c r="CS536" s="15"/>
      <c r="CT536" s="15"/>
      <c r="CV536" s="15"/>
      <c r="CW536" s="15"/>
      <c r="CY536" s="15"/>
      <c r="CZ536" s="15"/>
      <c r="DB536" s="15"/>
      <c r="DC536" s="15"/>
      <c r="DE536" s="15"/>
      <c r="DF536" s="15"/>
    </row>
    <row r="537" spans="1:110" x14ac:dyDescent="0.3">
      <c r="A537" s="3">
        <v>537</v>
      </c>
      <c r="B537" s="3" t="s">
        <v>206</v>
      </c>
      <c r="C537" s="3" t="s">
        <v>217</v>
      </c>
      <c r="D537" s="39">
        <v>41852</v>
      </c>
      <c r="E537" s="3"/>
      <c r="F537" s="29"/>
      <c r="G537" s="17">
        <v>7.4765962343881581E-2</v>
      </c>
      <c r="H537" s="3"/>
      <c r="I537" s="17">
        <f t="shared" si="2155"/>
        <v>8.4116956264521661E-2</v>
      </c>
      <c r="J537" s="17">
        <f t="shared" si="2156"/>
        <v>6.4837217132243607E-2</v>
      </c>
      <c r="K537" s="29"/>
      <c r="L537" s="17">
        <v>6.9398131429051199E-2</v>
      </c>
      <c r="M537" s="25">
        <f t="shared" si="2036"/>
        <v>0.92820488432769221</v>
      </c>
      <c r="N537" s="29"/>
      <c r="O537" s="17">
        <v>7.2088035755633287E-2</v>
      </c>
      <c r="P537" s="25">
        <f t="shared" si="2037"/>
        <v>0.96418254370977896</v>
      </c>
      <c r="Q537" s="29"/>
      <c r="R537" s="17">
        <v>6.6342307484038493E-2</v>
      </c>
      <c r="S537" s="25">
        <f t="shared" si="2038"/>
        <v>0.88733302433667627</v>
      </c>
      <c r="T537" s="29"/>
      <c r="U537" s="17">
        <v>7.6225381241642465E-2</v>
      </c>
      <c r="V537" s="25">
        <f t="shared" si="2039"/>
        <v>1.0195198303079198</v>
      </c>
      <c r="W537" s="29"/>
      <c r="X537" s="17">
        <v>6.6456820714187848E-2</v>
      </c>
      <c r="Y537" s="25">
        <f t="shared" si="2040"/>
        <v>0.88886464683653332</v>
      </c>
      <c r="Z537" s="29"/>
      <c r="AA537" s="17">
        <v>6.4837217132243607E-2</v>
      </c>
      <c r="AB537" s="25">
        <f t="shared" si="2041"/>
        <v>0.86720233512181244</v>
      </c>
      <c r="AC537" s="29"/>
      <c r="AD537" s="17">
        <v>8.4116956264521661E-2</v>
      </c>
      <c r="AE537" s="25">
        <f t="shared" si="2042"/>
        <v>1.1250702007636944</v>
      </c>
      <c r="AF537" s="29"/>
      <c r="AG537" s="17">
        <v>7.3729773923697714E-2</v>
      </c>
      <c r="AH537" s="25">
        <f t="shared" si="2043"/>
        <v>0.98614090706920909</v>
      </c>
      <c r="AI537" s="29"/>
      <c r="AJ537" s="17">
        <v>7.9262728093396323E-2</v>
      </c>
      <c r="AK537" s="25">
        <f t="shared" si="2044"/>
        <v>1.0601445578782513</v>
      </c>
      <c r="AL537" s="29"/>
      <c r="AM537" s="17">
        <v>7.8168722626906717E-2</v>
      </c>
      <c r="AN537" s="25">
        <f t="shared" si="2045"/>
        <v>1.0455121578904361</v>
      </c>
      <c r="AO537" s="29"/>
      <c r="AP537" s="17">
        <v>8.1712181179344798E-2</v>
      </c>
      <c r="AQ537" s="25">
        <f t="shared" si="2046"/>
        <v>1.0929061650208487</v>
      </c>
      <c r="AR537" s="29"/>
      <c r="AS537" s="17">
        <v>8.0845085185856091E-2</v>
      </c>
      <c r="AT537" s="25">
        <f t="shared" si="2047"/>
        <v>1.0813086951788831</v>
      </c>
      <c r="AU537" s="29"/>
      <c r="AV537" s="17">
        <v>7.5172778456036121E-2</v>
      </c>
      <c r="AW537" s="25">
        <f t="shared" si="2048"/>
        <v>1.0054411940861994</v>
      </c>
      <c r="AX537" s="29"/>
      <c r="AY537" s="17">
        <v>7.0811923293482931E-2</v>
      </c>
      <c r="AZ537" s="25">
        <f t="shared" si="2049"/>
        <v>0.94711444985871673</v>
      </c>
      <c r="BA537" s="29"/>
      <c r="BB537" s="17">
        <v>7.9172254234173803E-2</v>
      </c>
      <c r="BC537" s="25">
        <f t="shared" si="2050"/>
        <v>1.0589344636537379</v>
      </c>
      <c r="BD537" s="29"/>
      <c r="BE537" s="17">
        <v>6.7598620754483585E-2</v>
      </c>
      <c r="BF537" s="25">
        <f t="shared" si="2051"/>
        <v>0.90413630260743205</v>
      </c>
      <c r="BG537" s="29"/>
      <c r="BH537" s="17">
        <v>7.4034859699070227E-2</v>
      </c>
      <c r="BI537" s="25">
        <f t="shared" si="2052"/>
        <v>0.99022145075256718</v>
      </c>
      <c r="BJ537" s="25"/>
      <c r="BK537" s="17">
        <f t="shared" si="2157"/>
        <v>6.9098736794323851E-2</v>
      </c>
      <c r="BL537" s="25">
        <f t="shared" si="2158"/>
        <v>0.92420046005036804</v>
      </c>
      <c r="BN537" s="15">
        <f t="shared" si="2159"/>
        <v>7.57448055720428E-2</v>
      </c>
      <c r="BO537" s="25">
        <f t="shared" si="2160"/>
        <v>1.0130920969579591</v>
      </c>
      <c r="BQ537" s="15">
        <f t="shared" si="2161"/>
        <v>7.6590164488437265E-2</v>
      </c>
      <c r="BR537" s="25">
        <f t="shared" si="2162"/>
        <v>1.0243988318663695</v>
      </c>
      <c r="BT537" s="25">
        <f t="shared" si="2163"/>
        <v>7.8615724998303119E-2</v>
      </c>
      <c r="BU537" s="25">
        <f t="shared" si="2164"/>
        <v>1.0514908460178014</v>
      </c>
      <c r="BV537" s="15">
        <f t="shared" si="2140"/>
        <v>6.9398131429051199E-2</v>
      </c>
      <c r="BW537" s="15">
        <f t="shared" si="2141"/>
        <v>7.2088035755633287E-2</v>
      </c>
      <c r="BX537" s="15">
        <f t="shared" si="2142"/>
        <v>6.6342307484038493E-2</v>
      </c>
      <c r="BY537" s="15">
        <f t="shared" si="2143"/>
        <v>7.6225381241642465E-2</v>
      </c>
      <c r="BZ537" s="15">
        <f t="shared" si="2144"/>
        <v>6.6456820714187848E-2</v>
      </c>
      <c r="CA537" s="15">
        <f t="shared" si="2165"/>
        <v>6.4837217132243607E-2</v>
      </c>
      <c r="CB537" s="15">
        <f t="shared" si="2145"/>
        <v>8.4116956264521661E-2</v>
      </c>
      <c r="CC537" s="15">
        <f t="shared" si="2146"/>
        <v>7.3729773923697714E-2</v>
      </c>
      <c r="CD537" s="15">
        <f t="shared" si="2147"/>
        <v>7.9262728093396323E-2</v>
      </c>
      <c r="CE537" s="15">
        <f t="shared" si="2148"/>
        <v>7.8168722626906717E-2</v>
      </c>
      <c r="CF537" s="15">
        <f t="shared" si="2149"/>
        <v>8.1712181179344798E-2</v>
      </c>
      <c r="CG537" s="15">
        <f t="shared" si="2150"/>
        <v>8.0845085185856091E-2</v>
      </c>
      <c r="CH537" s="15">
        <f t="shared" si="2166"/>
        <v>7.5172778456036121E-2</v>
      </c>
      <c r="CI537" s="15">
        <f t="shared" si="2151"/>
        <v>7.0811923293482931E-2</v>
      </c>
      <c r="CJ537" s="15">
        <f t="shared" si="2152"/>
        <v>7.9172254234173803E-2</v>
      </c>
      <c r="CK537" s="15">
        <f t="shared" si="2153"/>
        <v>6.7598620754483585E-2</v>
      </c>
      <c r="CL537" s="15">
        <f t="shared" si="2154"/>
        <v>7.4034859699070227E-2</v>
      </c>
      <c r="CM537" s="15"/>
      <c r="CN537" s="15"/>
      <c r="CP537" s="15"/>
      <c r="CQ537" s="15"/>
      <c r="CS537" s="15"/>
      <c r="CT537" s="15"/>
      <c r="CV537" s="15"/>
      <c r="CW537" s="15"/>
      <c r="CY537" s="15"/>
      <c r="CZ537" s="15"/>
      <c r="DB537" s="15"/>
      <c r="DC537" s="15"/>
      <c r="DE537" s="15"/>
      <c r="DF537" s="15"/>
    </row>
    <row r="538" spans="1:110" x14ac:dyDescent="0.3">
      <c r="A538" s="3">
        <v>538</v>
      </c>
      <c r="B538" s="3" t="s">
        <v>207</v>
      </c>
      <c r="C538" s="3" t="s">
        <v>217</v>
      </c>
      <c r="D538" s="39">
        <v>41852</v>
      </c>
      <c r="E538" s="3"/>
      <c r="F538" s="29"/>
      <c r="G538" s="17">
        <v>7.094249251471231E-2</v>
      </c>
      <c r="H538" s="3"/>
      <c r="I538" s="17">
        <f t="shared" si="2155"/>
        <v>8.4332712635958915E-2</v>
      </c>
      <c r="J538" s="17">
        <f t="shared" si="2156"/>
        <v>6.0246123404150052E-2</v>
      </c>
      <c r="K538" s="29"/>
      <c r="L538" s="17">
        <v>6.1971195026838732E-2</v>
      </c>
      <c r="M538" s="25">
        <f t="shared" si="2036"/>
        <v>0.87354127026178174</v>
      </c>
      <c r="N538" s="29"/>
      <c r="O538" s="17">
        <v>6.1825565754380703E-2</v>
      </c>
      <c r="P538" s="25">
        <f t="shared" si="2037"/>
        <v>0.87148849106984916</v>
      </c>
      <c r="Q538" s="29"/>
      <c r="R538" s="17">
        <v>6.3617196381086677E-2</v>
      </c>
      <c r="S538" s="25">
        <f t="shared" si="2038"/>
        <v>0.89674318065288605</v>
      </c>
      <c r="T538" s="29"/>
      <c r="U538" s="17">
        <v>6.7164048816001631E-2</v>
      </c>
      <c r="V538" s="25">
        <f t="shared" si="2039"/>
        <v>0.94673934387169878</v>
      </c>
      <c r="W538" s="29"/>
      <c r="X538" s="17">
        <v>6.5431560170611164E-2</v>
      </c>
      <c r="Y538" s="25">
        <f t="shared" si="2040"/>
        <v>0.92231831517678531</v>
      </c>
      <c r="Z538" s="29"/>
      <c r="AA538" s="17">
        <v>6.2629633013738306E-2</v>
      </c>
      <c r="AB538" s="25">
        <f t="shared" si="2041"/>
        <v>0.88282256224293143</v>
      </c>
      <c r="AC538" s="29"/>
      <c r="AD538" s="17">
        <v>7.6173179238979691E-2</v>
      </c>
      <c r="AE538" s="25">
        <f t="shared" si="2042"/>
        <v>1.0737313637969883</v>
      </c>
      <c r="AF538" s="29"/>
      <c r="AG538" s="17">
        <v>6.4803023685815392E-2</v>
      </c>
      <c r="AH538" s="25">
        <f t="shared" si="2043"/>
        <v>0.91345851250400179</v>
      </c>
      <c r="AI538" s="29"/>
      <c r="AJ538" s="17">
        <v>7.872921069215176E-2</v>
      </c>
      <c r="AK538" s="25">
        <f t="shared" si="2044"/>
        <v>1.109760989520133</v>
      </c>
      <c r="AL538" s="29"/>
      <c r="AM538" s="17">
        <v>7.4715865969486442E-2</v>
      </c>
      <c r="AN538" s="25">
        <f t="shared" si="2045"/>
        <v>1.0531891863538851</v>
      </c>
      <c r="AO538" s="29"/>
      <c r="AP538" s="17">
        <v>8.0591227869155749E-2</v>
      </c>
      <c r="AQ538" s="25">
        <f t="shared" si="2046"/>
        <v>1.1360078425838005</v>
      </c>
      <c r="AR538" s="29"/>
      <c r="AS538" s="17">
        <v>8.4332712635958915E-2</v>
      </c>
      <c r="AT538" s="25">
        <f t="shared" si="2047"/>
        <v>1.1887475284078819</v>
      </c>
      <c r="AU538" s="29"/>
      <c r="AV538" s="17">
        <v>7.9814734127392761E-2</v>
      </c>
      <c r="AW538" s="25">
        <f t="shared" si="2048"/>
        <v>1.1250624456258074</v>
      </c>
      <c r="AX538" s="29"/>
      <c r="AY538" s="17">
        <v>6.8955277020480862E-2</v>
      </c>
      <c r="AZ538" s="25">
        <f t="shared" si="2049"/>
        <v>0.97198836094151431</v>
      </c>
      <c r="BA538" s="29"/>
      <c r="BB538" s="17">
        <v>7.4527291303952789E-2</v>
      </c>
      <c r="BC538" s="25">
        <f t="shared" si="2050"/>
        <v>1.0505310521546314</v>
      </c>
      <c r="BD538" s="29"/>
      <c r="BE538" s="17">
        <v>6.0246123404150052E-2</v>
      </c>
      <c r="BF538" s="25">
        <f t="shared" si="2051"/>
        <v>0.84922479135697115</v>
      </c>
      <c r="BG538" s="29"/>
      <c r="BH538" s="17">
        <v>6.5614147879219112E-2</v>
      </c>
      <c r="BI538" s="25">
        <f t="shared" si="2052"/>
        <v>0.92489205768477634</v>
      </c>
      <c r="BJ538" s="25"/>
      <c r="BK538" s="17">
        <f t="shared" si="2157"/>
        <v>6.4508526516208003E-2</v>
      </c>
      <c r="BL538" s="25">
        <f t="shared" si="2158"/>
        <v>0.90930730271184079</v>
      </c>
      <c r="BN538" s="15">
        <f t="shared" si="2159"/>
        <v>7.5857086616182387E-2</v>
      </c>
      <c r="BO538" s="25">
        <f t="shared" si="2160"/>
        <v>1.0692757461326985</v>
      </c>
      <c r="BQ538" s="15">
        <f t="shared" si="2161"/>
        <v>7.2370772390263474E-2</v>
      </c>
      <c r="BR538" s="25">
        <f t="shared" si="2162"/>
        <v>1.0201329249216182</v>
      </c>
      <c r="BT538" s="25">
        <f t="shared" si="2163"/>
        <v>7.190409483182772E-2</v>
      </c>
      <c r="BU538" s="25">
        <f t="shared" si="2164"/>
        <v>1.0135546734126375</v>
      </c>
      <c r="BV538" s="15">
        <f t="shared" si="2140"/>
        <v>6.1971195026838732E-2</v>
      </c>
      <c r="BW538" s="15">
        <f t="shared" si="2141"/>
        <v>6.1825565754380703E-2</v>
      </c>
      <c r="BX538" s="15">
        <f t="shared" si="2142"/>
        <v>6.3617196381086677E-2</v>
      </c>
      <c r="BY538" s="15">
        <f t="shared" si="2143"/>
        <v>6.7164048816001631E-2</v>
      </c>
      <c r="BZ538" s="15">
        <f t="shared" si="2144"/>
        <v>6.5431560170611164E-2</v>
      </c>
      <c r="CA538" s="15">
        <f t="shared" si="2165"/>
        <v>6.2629633013738306E-2</v>
      </c>
      <c r="CB538" s="15">
        <f t="shared" si="2145"/>
        <v>7.6173179238979691E-2</v>
      </c>
      <c r="CC538" s="15">
        <f t="shared" si="2146"/>
        <v>6.4803023685815392E-2</v>
      </c>
      <c r="CD538" s="15">
        <f t="shared" si="2147"/>
        <v>7.872921069215176E-2</v>
      </c>
      <c r="CE538" s="15">
        <f t="shared" si="2148"/>
        <v>7.4715865969486442E-2</v>
      </c>
      <c r="CF538" s="15">
        <f t="shared" si="2149"/>
        <v>8.0591227869155749E-2</v>
      </c>
      <c r="CG538" s="15">
        <f t="shared" si="2150"/>
        <v>8.4332712635958915E-2</v>
      </c>
      <c r="CH538" s="15">
        <f t="shared" si="2166"/>
        <v>7.9814734127392761E-2</v>
      </c>
      <c r="CI538" s="15">
        <f t="shared" si="2151"/>
        <v>6.8955277020480862E-2</v>
      </c>
      <c r="CJ538" s="15">
        <f t="shared" si="2152"/>
        <v>7.4527291303952789E-2</v>
      </c>
      <c r="CK538" s="15">
        <f t="shared" si="2153"/>
        <v>6.0246123404150052E-2</v>
      </c>
      <c r="CL538" s="15">
        <f t="shared" si="2154"/>
        <v>6.5614147879219112E-2</v>
      </c>
      <c r="CM538" s="15"/>
      <c r="CN538" s="15"/>
      <c r="CP538" s="15"/>
      <c r="CQ538" s="15"/>
      <c r="CS538" s="15"/>
      <c r="CT538" s="15"/>
      <c r="CV538" s="15"/>
      <c r="CW538" s="15"/>
      <c r="CY538" s="15"/>
      <c r="CZ538" s="15"/>
      <c r="DB538" s="15"/>
      <c r="DC538" s="15"/>
      <c r="DE538" s="15"/>
      <c r="DF538" s="15"/>
    </row>
    <row r="539" spans="1:110" x14ac:dyDescent="0.3">
      <c r="A539" s="3">
        <v>539</v>
      </c>
      <c r="B539" s="3" t="s">
        <v>208</v>
      </c>
      <c r="C539" s="3" t="s">
        <v>217</v>
      </c>
      <c r="D539" s="39">
        <v>41852</v>
      </c>
      <c r="E539" s="3"/>
      <c r="F539" s="29"/>
      <c r="G539" s="17">
        <v>6.7788859326968987E-2</v>
      </c>
      <c r="H539" s="3"/>
      <c r="I539" s="17">
        <f t="shared" si="2155"/>
        <v>7.8691229966488557E-2</v>
      </c>
      <c r="J539" s="17">
        <f t="shared" si="2156"/>
        <v>5.6674810410628315E-2</v>
      </c>
      <c r="K539" s="29"/>
      <c r="L539" s="17">
        <v>6.4395229302072046E-2</v>
      </c>
      <c r="M539" s="25">
        <f t="shared" si="2036"/>
        <v>0.94993823382499631</v>
      </c>
      <c r="N539" s="29"/>
      <c r="O539" s="17">
        <v>6.402066333264908E-2</v>
      </c>
      <c r="P539" s="25">
        <f t="shared" si="2037"/>
        <v>0.9444127540759375</v>
      </c>
      <c r="Q539" s="29"/>
      <c r="R539" s="17">
        <v>6.2575548810853143E-2</v>
      </c>
      <c r="S539" s="25">
        <f t="shared" si="2038"/>
        <v>0.92309487771478416</v>
      </c>
      <c r="T539" s="29"/>
      <c r="U539" s="17">
        <v>6.2591654122025664E-2</v>
      </c>
      <c r="V539" s="25">
        <f t="shared" si="2039"/>
        <v>0.92333245821595233</v>
      </c>
      <c r="W539" s="29"/>
      <c r="X539" s="17">
        <v>6.9900391120832836E-2</v>
      </c>
      <c r="Y539" s="25">
        <f t="shared" si="2040"/>
        <v>1.0311486550272104</v>
      </c>
      <c r="Z539" s="29"/>
      <c r="AA539" s="17">
        <v>6.497109886863367E-2</v>
      </c>
      <c r="AB539" s="25">
        <f t="shared" si="2041"/>
        <v>0.95843328112744475</v>
      </c>
      <c r="AC539" s="29"/>
      <c r="AD539" s="17">
        <v>6.4835460854025403E-2</v>
      </c>
      <c r="AE539" s="25">
        <f t="shared" si="2042"/>
        <v>0.95643239166043015</v>
      </c>
      <c r="AF539" s="29"/>
      <c r="AG539" s="17">
        <v>6.7863745760519747E-2</v>
      </c>
      <c r="AH539" s="25">
        <f t="shared" si="2043"/>
        <v>1.0011047011897569</v>
      </c>
      <c r="AI539" s="29"/>
      <c r="AJ539" s="17">
        <v>7.246648242965234E-2</v>
      </c>
      <c r="AK539" s="25">
        <f t="shared" si="2044"/>
        <v>1.06900282950804</v>
      </c>
      <c r="AL539" s="29"/>
      <c r="AM539" s="17">
        <v>7.7591450237818382E-2</v>
      </c>
      <c r="AN539" s="25">
        <f t="shared" si="2045"/>
        <v>1.1446047478623018</v>
      </c>
      <c r="AO539" s="29"/>
      <c r="AP539" s="17">
        <v>7.8691229966488557E-2</v>
      </c>
      <c r="AQ539" s="25">
        <f t="shared" si="2046"/>
        <v>1.1608283536227344</v>
      </c>
      <c r="AR539" s="29"/>
      <c r="AS539" s="17">
        <v>7.2120379930757858E-2</v>
      </c>
      <c r="AT539" s="25">
        <f t="shared" si="2047"/>
        <v>1.0638972339525061</v>
      </c>
      <c r="AU539" s="29"/>
      <c r="AV539" s="17">
        <v>6.7949457059926263E-2</v>
      </c>
      <c r="AW539" s="25">
        <f t="shared" si="2048"/>
        <v>1.0023690874068651</v>
      </c>
      <c r="AX539" s="29"/>
      <c r="AY539" s="17">
        <v>6.326084557780462E-2</v>
      </c>
      <c r="AZ539" s="25">
        <f t="shared" si="2049"/>
        <v>0.93320416077036794</v>
      </c>
      <c r="BA539" s="29"/>
      <c r="BB539" s="17">
        <v>7.5266903808069524E-2</v>
      </c>
      <c r="BC539" s="25">
        <f t="shared" si="2050"/>
        <v>1.1103137677096964</v>
      </c>
      <c r="BD539" s="29"/>
      <c r="BE539" s="17">
        <v>5.6674810410628315E-2</v>
      </c>
      <c r="BF539" s="25">
        <f t="shared" si="2051"/>
        <v>0.83604903480181325</v>
      </c>
      <c r="BG539" s="29"/>
      <c r="BH539" s="17">
        <v>6.1708556079860678E-2</v>
      </c>
      <c r="BI539" s="25">
        <f t="shared" si="2052"/>
        <v>0.91030527276199003</v>
      </c>
      <c r="BJ539" s="25"/>
      <c r="BK539" s="17">
        <f t="shared" si="2157"/>
        <v>6.5139790956745464E-2</v>
      </c>
      <c r="BL539" s="25">
        <f t="shared" si="2158"/>
        <v>0.96092177392385147</v>
      </c>
      <c r="BN539" s="15">
        <f t="shared" si="2159"/>
        <v>6.6917310247820619E-2</v>
      </c>
      <c r="BO539" s="25">
        <f t="shared" si="2160"/>
        <v>0.98714318122769129</v>
      </c>
      <c r="BQ539" s="15">
        <f t="shared" si="2161"/>
        <v>7.1985248279485645E-2</v>
      </c>
      <c r="BR539" s="25">
        <f t="shared" si="2162"/>
        <v>1.0619038141986727</v>
      </c>
      <c r="BT539" s="25">
        <f t="shared" si="2163"/>
        <v>6.7221299232546911E-2</v>
      </c>
      <c r="BU539" s="25">
        <f t="shared" si="2164"/>
        <v>0.99162753142541404</v>
      </c>
      <c r="BV539" s="15">
        <f t="shared" si="2140"/>
        <v>6.4395229302072046E-2</v>
      </c>
      <c r="BW539" s="15">
        <f t="shared" si="2141"/>
        <v>6.402066333264908E-2</v>
      </c>
      <c r="BX539" s="15">
        <f t="shared" si="2142"/>
        <v>6.2575548810853143E-2</v>
      </c>
      <c r="BY539" s="15">
        <f t="shared" si="2143"/>
        <v>6.2591654122025664E-2</v>
      </c>
      <c r="BZ539" s="15">
        <f t="shared" si="2144"/>
        <v>6.9900391120832836E-2</v>
      </c>
      <c r="CA539" s="15">
        <f t="shared" si="2165"/>
        <v>6.497109886863367E-2</v>
      </c>
      <c r="CB539" s="15">
        <f t="shared" si="2145"/>
        <v>6.4835460854025403E-2</v>
      </c>
      <c r="CC539" s="15">
        <f t="shared" si="2146"/>
        <v>6.7863745760519747E-2</v>
      </c>
      <c r="CD539" s="15">
        <f t="shared" si="2147"/>
        <v>7.246648242965234E-2</v>
      </c>
      <c r="CE539" s="15">
        <f t="shared" si="2148"/>
        <v>7.7591450237818382E-2</v>
      </c>
      <c r="CF539" s="15">
        <f t="shared" si="2149"/>
        <v>7.8691229966488557E-2</v>
      </c>
      <c r="CG539" s="15">
        <f t="shared" si="2150"/>
        <v>7.2120379930757858E-2</v>
      </c>
      <c r="CH539" s="15">
        <f t="shared" si="2166"/>
        <v>6.7949457059926263E-2</v>
      </c>
      <c r="CI539" s="15">
        <f t="shared" si="2151"/>
        <v>6.326084557780462E-2</v>
      </c>
      <c r="CJ539" s="15">
        <f t="shared" si="2152"/>
        <v>7.5266903808069524E-2</v>
      </c>
      <c r="CK539" s="15">
        <f t="shared" si="2153"/>
        <v>5.6674810410628315E-2</v>
      </c>
      <c r="CL539" s="15">
        <f t="shared" si="2154"/>
        <v>6.1708556079860678E-2</v>
      </c>
      <c r="CM539" s="15"/>
      <c r="CN539" s="15"/>
      <c r="CP539" s="15"/>
      <c r="CQ539" s="15"/>
      <c r="CS539" s="15"/>
      <c r="CT539" s="15"/>
      <c r="CV539" s="15"/>
      <c r="CW539" s="15"/>
      <c r="CY539" s="15"/>
      <c r="CZ539" s="15"/>
      <c r="DB539" s="15"/>
      <c r="DC539" s="15"/>
      <c r="DE539" s="15"/>
      <c r="DF539" s="15"/>
    </row>
    <row r="540" spans="1:110" x14ac:dyDescent="0.3">
      <c r="A540" s="3">
        <v>540</v>
      </c>
      <c r="B540" s="3" t="s">
        <v>209</v>
      </c>
      <c r="C540" s="3" t="s">
        <v>217</v>
      </c>
      <c r="D540" s="39">
        <v>41852</v>
      </c>
      <c r="E540" s="3"/>
      <c r="F540" s="29"/>
      <c r="G540" s="17">
        <v>8.3170907139547459E-2</v>
      </c>
      <c r="H540" s="3"/>
      <c r="I540" s="17">
        <f t="shared" si="2155"/>
        <v>0.10124686160311235</v>
      </c>
      <c r="J540" s="17">
        <f t="shared" si="2156"/>
        <v>6.7986960651067477E-2</v>
      </c>
      <c r="K540" s="29"/>
      <c r="L540" s="17">
        <v>8.8081473502879801E-2</v>
      </c>
      <c r="M540" s="25">
        <f t="shared" si="2036"/>
        <v>1.0590418757257656</v>
      </c>
      <c r="N540" s="29"/>
      <c r="O540" s="17">
        <v>8.3354996672014001E-2</v>
      </c>
      <c r="P540" s="25">
        <f t="shared" si="2037"/>
        <v>1.0022133885369036</v>
      </c>
      <c r="Q540" s="29"/>
      <c r="R540" s="17">
        <v>7.8293837210285946E-2</v>
      </c>
      <c r="S540" s="25">
        <f t="shared" si="2038"/>
        <v>0.9413608664736749</v>
      </c>
      <c r="T540" s="29"/>
      <c r="U540" s="17">
        <v>6.9949838824629976E-2</v>
      </c>
      <c r="V540" s="25">
        <f t="shared" si="2039"/>
        <v>0.84103734383064199</v>
      </c>
      <c r="W540" s="29"/>
      <c r="X540" s="17">
        <v>8.9780089096829621E-2</v>
      </c>
      <c r="Y540" s="25">
        <f t="shared" si="2040"/>
        <v>1.0794650699936819</v>
      </c>
      <c r="Z540" s="29"/>
      <c r="AA540" s="17">
        <v>8.6630933995322512E-2</v>
      </c>
      <c r="AB540" s="25">
        <f t="shared" si="2041"/>
        <v>1.0416014081699227</v>
      </c>
      <c r="AC540" s="29"/>
      <c r="AD540" s="17">
        <v>7.2434957073072445E-2</v>
      </c>
      <c r="AE540" s="25">
        <f t="shared" si="2042"/>
        <v>0.87091700168110697</v>
      </c>
      <c r="AF540" s="29"/>
      <c r="AG540" s="17">
        <v>9.2964505616221119E-2</v>
      </c>
      <c r="AH540" s="25">
        <f t="shared" si="2043"/>
        <v>1.1177526951851273</v>
      </c>
      <c r="AI540" s="29"/>
      <c r="AJ540" s="17">
        <v>8.8612303118423094E-2</v>
      </c>
      <c r="AK540" s="25">
        <f t="shared" si="2044"/>
        <v>1.065424271130599</v>
      </c>
      <c r="AL540" s="29"/>
      <c r="AM540" s="17">
        <v>0.10124686160311235</v>
      </c>
      <c r="AN540" s="25">
        <f t="shared" si="2045"/>
        <v>1.2173350644503171</v>
      </c>
      <c r="AO540" s="29"/>
      <c r="AP540" s="17">
        <v>9.6240331636812879E-2</v>
      </c>
      <c r="AQ540" s="25">
        <f t="shared" si="2046"/>
        <v>1.1571393765771607</v>
      </c>
      <c r="AR540" s="29"/>
      <c r="AS540" s="17">
        <v>8.357927103692564E-2</v>
      </c>
      <c r="AT540" s="25">
        <f t="shared" si="2047"/>
        <v>1.0049099367966856</v>
      </c>
      <c r="AU540" s="29"/>
      <c r="AV540" s="17">
        <v>7.6052830202987115E-2</v>
      </c>
      <c r="AW540" s="25">
        <f t="shared" si="2048"/>
        <v>0.91441626427595224</v>
      </c>
      <c r="AX540" s="29"/>
      <c r="AY540" s="17">
        <v>7.3963395107412816E-2</v>
      </c>
      <c r="AZ540" s="25">
        <f t="shared" si="2049"/>
        <v>0.88929407711417752</v>
      </c>
      <c r="BA540" s="29"/>
      <c r="BB540" s="17">
        <v>9.7280415451680341E-2</v>
      </c>
      <c r="BC540" s="25">
        <f t="shared" si="2050"/>
        <v>1.1696447567712516</v>
      </c>
      <c r="BD540" s="29"/>
      <c r="BE540" s="17">
        <v>6.7986960651067477E-2</v>
      </c>
      <c r="BF540" s="25">
        <f t="shared" si="2051"/>
        <v>0.81743680560074028</v>
      </c>
      <c r="BG540" s="29"/>
      <c r="BH540" s="17">
        <v>7.0606476538903062E-2</v>
      </c>
      <c r="BI540" s="25">
        <f t="shared" si="2052"/>
        <v>0.84893238473925392</v>
      </c>
      <c r="BJ540" s="25"/>
      <c r="BK540" s="17">
        <f t="shared" si="2157"/>
        <v>8.2189359853520064E-2</v>
      </c>
      <c r="BL540" s="25">
        <f t="shared" si="2158"/>
        <v>0.98819842995844065</v>
      </c>
      <c r="BN540" s="15">
        <f t="shared" si="2159"/>
        <v>7.6825634858792707E-2</v>
      </c>
      <c r="BO540" s="25">
        <f t="shared" si="2160"/>
        <v>0.92370803086097886</v>
      </c>
      <c r="BQ540" s="15">
        <f t="shared" si="2161"/>
        <v>9.0734254112793136E-2</v>
      </c>
      <c r="BR540" s="25">
        <f t="shared" si="2162"/>
        <v>1.0909374110896204</v>
      </c>
      <c r="BT540" s="25">
        <f t="shared" si="2163"/>
        <v>8.2664921109082884E-2</v>
      </c>
      <c r="BU540" s="25">
        <f t="shared" si="2164"/>
        <v>0.99391630982675694</v>
      </c>
      <c r="BV540" s="15">
        <f t="shared" si="2140"/>
        <v>8.8081473502879801E-2</v>
      </c>
      <c r="BW540" s="15">
        <f t="shared" si="2141"/>
        <v>8.3354996672014001E-2</v>
      </c>
      <c r="BX540" s="15">
        <f t="shared" si="2142"/>
        <v>7.8293837210285946E-2</v>
      </c>
      <c r="BY540" s="15">
        <f t="shared" si="2143"/>
        <v>6.9949838824629976E-2</v>
      </c>
      <c r="BZ540" s="15">
        <f t="shared" si="2144"/>
        <v>8.9780089096829621E-2</v>
      </c>
      <c r="CA540" s="15">
        <f t="shared" si="2165"/>
        <v>8.6630933995322512E-2</v>
      </c>
      <c r="CB540" s="15">
        <f t="shared" si="2145"/>
        <v>7.2434957073072445E-2</v>
      </c>
      <c r="CC540" s="15">
        <f t="shared" si="2146"/>
        <v>9.2964505616221119E-2</v>
      </c>
      <c r="CD540" s="15">
        <f t="shared" si="2147"/>
        <v>8.8612303118423094E-2</v>
      </c>
      <c r="CE540" s="15">
        <f t="shared" si="2148"/>
        <v>0.10124686160311235</v>
      </c>
      <c r="CF540" s="15">
        <f t="shared" si="2149"/>
        <v>9.6240331636812879E-2</v>
      </c>
      <c r="CG540" s="15">
        <f t="shared" si="2150"/>
        <v>8.357927103692564E-2</v>
      </c>
      <c r="CH540" s="15">
        <f t="shared" si="2166"/>
        <v>7.6052830202987115E-2</v>
      </c>
      <c r="CI540" s="15">
        <f t="shared" si="2151"/>
        <v>7.3963395107412816E-2</v>
      </c>
      <c r="CJ540" s="15">
        <f t="shared" si="2152"/>
        <v>9.7280415451680341E-2</v>
      </c>
      <c r="CK540" s="15">
        <f t="shared" si="2153"/>
        <v>6.7986960651067477E-2</v>
      </c>
      <c r="CL540" s="15">
        <f t="shared" si="2154"/>
        <v>7.0606476538903062E-2</v>
      </c>
      <c r="CM540" s="15"/>
      <c r="CN540" s="15"/>
      <c r="CP540" s="15"/>
      <c r="CQ540" s="15"/>
      <c r="CS540" s="15"/>
      <c r="CT540" s="15"/>
      <c r="CV540" s="15"/>
      <c r="CW540" s="15"/>
      <c r="CY540" s="15"/>
      <c r="CZ540" s="15"/>
      <c r="DB540" s="15"/>
      <c r="DC540" s="15"/>
      <c r="DE540" s="15"/>
      <c r="DF540" s="15"/>
    </row>
    <row r="541" spans="1:110" x14ac:dyDescent="0.3">
      <c r="A541" s="3">
        <v>541</v>
      </c>
      <c r="B541" s="3" t="s">
        <v>210</v>
      </c>
      <c r="C541" s="3" t="s">
        <v>217</v>
      </c>
      <c r="D541" s="39">
        <v>41852</v>
      </c>
      <c r="E541" s="3"/>
      <c r="F541" s="29"/>
      <c r="G541" s="17">
        <v>0.41157508899125217</v>
      </c>
      <c r="H541" s="3"/>
      <c r="I541" s="17">
        <f t="shared" si="2155"/>
        <v>0.46036634454206832</v>
      </c>
      <c r="J541" s="17">
        <f t="shared" si="2156"/>
        <v>0.37507612843573812</v>
      </c>
      <c r="K541" s="29"/>
      <c r="L541" s="17">
        <v>0.41198562636289432</v>
      </c>
      <c r="M541" s="25">
        <f t="shared" si="2036"/>
        <v>1.0009974786682263</v>
      </c>
      <c r="N541" s="29"/>
      <c r="O541" s="17">
        <v>0.40933315182771091</v>
      </c>
      <c r="P541" s="25">
        <f t="shared" si="2037"/>
        <v>0.99455278702839833</v>
      </c>
      <c r="Q541" s="29"/>
      <c r="R541" s="17">
        <v>0.42900983819972205</v>
      </c>
      <c r="S541" s="25">
        <f t="shared" si="2038"/>
        <v>1.0423610409735962</v>
      </c>
      <c r="T541" s="29"/>
      <c r="U541" s="17">
        <v>0.43087441673404753</v>
      </c>
      <c r="V541" s="25">
        <f t="shared" si="2039"/>
        <v>1.0468913893454945</v>
      </c>
      <c r="W541" s="29"/>
      <c r="X541" s="17">
        <v>0.38622587158490113</v>
      </c>
      <c r="Y541" s="25">
        <f t="shared" si="2040"/>
        <v>0.93840925244411522</v>
      </c>
      <c r="Z541" s="29"/>
      <c r="AA541" s="17">
        <v>0.40861026890464314</v>
      </c>
      <c r="AB541" s="25">
        <f t="shared" si="2041"/>
        <v>0.99279640540472058</v>
      </c>
      <c r="AC541" s="29"/>
      <c r="AD541" s="17">
        <v>0.43326497113656925</v>
      </c>
      <c r="AE541" s="25">
        <f t="shared" si="2042"/>
        <v>1.0526996961805386</v>
      </c>
      <c r="AF541" s="29"/>
      <c r="AG541" s="17">
        <v>0.39492146523001365</v>
      </c>
      <c r="AH541" s="25">
        <f t="shared" si="2043"/>
        <v>0.95953685194588512</v>
      </c>
      <c r="AI541" s="29"/>
      <c r="AJ541" s="17">
        <v>0.40093268013040279</v>
      </c>
      <c r="AK541" s="25">
        <f t="shared" si="2044"/>
        <v>0.97414224245949055</v>
      </c>
      <c r="AL541" s="29"/>
      <c r="AM541" s="17">
        <v>0.37559276033393679</v>
      </c>
      <c r="AN541" s="25">
        <f t="shared" si="2045"/>
        <v>0.91257408521612404</v>
      </c>
      <c r="AO541" s="29"/>
      <c r="AP541" s="17">
        <v>0.37507612843573812</v>
      </c>
      <c r="AQ541" s="25">
        <f t="shared" si="2046"/>
        <v>0.91131882970621236</v>
      </c>
      <c r="AR541" s="29"/>
      <c r="AS541" s="17">
        <v>0.4020222821766562</v>
      </c>
      <c r="AT541" s="25">
        <f t="shared" si="2047"/>
        <v>0.97678963797831064</v>
      </c>
      <c r="AU541" s="29"/>
      <c r="AV541" s="17">
        <v>0.41187106868150214</v>
      </c>
      <c r="AW541" s="25">
        <f t="shared" si="2048"/>
        <v>1.0007191389813592</v>
      </c>
      <c r="AX541" s="29"/>
      <c r="AY541" s="17">
        <v>0.4322180793118377</v>
      </c>
      <c r="AZ541" s="25">
        <f t="shared" si="2049"/>
        <v>1.050156073272511</v>
      </c>
      <c r="BA541" s="29"/>
      <c r="BB541" s="17">
        <v>0.39590470358133101</v>
      </c>
      <c r="BC541" s="25">
        <f t="shared" si="2050"/>
        <v>0.9619258166272201</v>
      </c>
      <c r="BD541" s="29"/>
      <c r="BE541" s="17">
        <v>0.46036634454206832</v>
      </c>
      <c r="BF541" s="25">
        <f t="shared" si="2051"/>
        <v>1.1185476401654941</v>
      </c>
      <c r="BG541" s="29"/>
      <c r="BH541" s="17">
        <v>0.44052820301605733</v>
      </c>
      <c r="BI541" s="25">
        <f t="shared" si="2052"/>
        <v>1.0703471001993041</v>
      </c>
      <c r="BJ541" s="25"/>
      <c r="BK541" s="17">
        <f t="shared" si="2157"/>
        <v>0.41238026552203105</v>
      </c>
      <c r="BL541" s="25">
        <f t="shared" si="2158"/>
        <v>1.0019563296037968</v>
      </c>
      <c r="BN541" s="15">
        <f t="shared" si="2159"/>
        <v>0.41927548737903486</v>
      </c>
      <c r="BO541" s="25">
        <f t="shared" si="2160"/>
        <v>1.0187095832419206</v>
      </c>
      <c r="BQ541" s="15">
        <f t="shared" si="2161"/>
        <v>0.4021019710723735</v>
      </c>
      <c r="BR541" s="25">
        <f t="shared" si="2162"/>
        <v>0.97698325731497315</v>
      </c>
      <c r="BT541" s="25">
        <f t="shared" si="2163"/>
        <v>0.41300168457658754</v>
      </c>
      <c r="BU541" s="25">
        <f t="shared" si="2164"/>
        <v>1.0034661854507081</v>
      </c>
      <c r="BV541" s="15">
        <f t="shared" si="2140"/>
        <v>0.41198562636289432</v>
      </c>
      <c r="BW541" s="15">
        <f t="shared" si="2141"/>
        <v>0.40933315182771091</v>
      </c>
      <c r="BX541" s="15">
        <f t="shared" si="2142"/>
        <v>0.42900983819972205</v>
      </c>
      <c r="BY541" s="15">
        <f t="shared" si="2143"/>
        <v>0.43087441673404753</v>
      </c>
      <c r="BZ541" s="15">
        <f t="shared" si="2144"/>
        <v>0.38622587158490113</v>
      </c>
      <c r="CA541" s="15">
        <f t="shared" si="2165"/>
        <v>0.40861026890464314</v>
      </c>
      <c r="CB541" s="15">
        <f t="shared" si="2145"/>
        <v>0.43326497113656925</v>
      </c>
      <c r="CC541" s="15">
        <f t="shared" si="2146"/>
        <v>0.39492146523001365</v>
      </c>
      <c r="CD541" s="15">
        <f t="shared" si="2147"/>
        <v>0.40093268013040279</v>
      </c>
      <c r="CE541" s="15">
        <f t="shared" si="2148"/>
        <v>0.37559276033393679</v>
      </c>
      <c r="CF541" s="15">
        <f t="shared" si="2149"/>
        <v>0.37507612843573812</v>
      </c>
      <c r="CG541" s="15">
        <f t="shared" si="2150"/>
        <v>0.4020222821766562</v>
      </c>
      <c r="CH541" s="15">
        <f t="shared" si="2166"/>
        <v>0.41187106868150214</v>
      </c>
      <c r="CI541" s="15">
        <f t="shared" si="2151"/>
        <v>0.4322180793118377</v>
      </c>
      <c r="CJ541" s="15">
        <f t="shared" si="2152"/>
        <v>0.39590470358133101</v>
      </c>
      <c r="CK541" s="15">
        <f t="shared" si="2153"/>
        <v>0.46036634454206832</v>
      </c>
      <c r="CL541" s="15">
        <f t="shared" si="2154"/>
        <v>0.44052820301605733</v>
      </c>
      <c r="CM541" s="15"/>
      <c r="CN541" s="15"/>
      <c r="CP541" s="15"/>
      <c r="CQ541" s="15"/>
      <c r="CS541" s="15"/>
      <c r="CT541" s="15"/>
      <c r="CV541" s="15"/>
      <c r="CW541" s="15"/>
      <c r="CY541" s="15"/>
      <c r="CZ541" s="15"/>
      <c r="DB541" s="15"/>
      <c r="DC541" s="15"/>
      <c r="DE541" s="15"/>
      <c r="DF541" s="15"/>
    </row>
    <row r="542" spans="1:110" x14ac:dyDescent="0.3">
      <c r="A542" s="3">
        <v>542</v>
      </c>
      <c r="B542" s="3" t="s">
        <v>211</v>
      </c>
      <c r="C542" s="3" t="s">
        <v>217</v>
      </c>
      <c r="D542" s="39">
        <v>41852</v>
      </c>
      <c r="E542" s="3"/>
      <c r="F542" s="29"/>
      <c r="G542" s="17">
        <v>8.5146678294328842E-2</v>
      </c>
      <c r="H542" s="3"/>
      <c r="I542" s="17">
        <f t="shared" si="2155"/>
        <v>9.2040641939699852E-2</v>
      </c>
      <c r="J542" s="17">
        <f t="shared" si="2156"/>
        <v>7.2499468555834695E-2</v>
      </c>
      <c r="K542" s="29"/>
      <c r="L542" s="17">
        <v>9.0461246600248638E-2</v>
      </c>
      <c r="M542" s="25">
        <f t="shared" si="2036"/>
        <v>1.0624166251976241</v>
      </c>
      <c r="N542" s="29"/>
      <c r="O542" s="17">
        <v>9.2040641939699852E-2</v>
      </c>
      <c r="P542" s="25">
        <f t="shared" si="2037"/>
        <v>1.0809657379885151</v>
      </c>
      <c r="Q542" s="29"/>
      <c r="R542" s="17">
        <v>8.7120871498971186E-2</v>
      </c>
      <c r="S542" s="25">
        <f t="shared" si="2038"/>
        <v>1.0231857923783956</v>
      </c>
      <c r="T542" s="29"/>
      <c r="U542" s="17">
        <v>9.0900564524103902E-2</v>
      </c>
      <c r="V542" s="25">
        <f t="shared" si="2039"/>
        <v>1.0675761679144482</v>
      </c>
      <c r="W542" s="29"/>
      <c r="X542" s="17">
        <v>8.4368355020139882E-2</v>
      </c>
      <c r="Y542" s="25">
        <f t="shared" si="2040"/>
        <v>0.99085902950320026</v>
      </c>
      <c r="Z542" s="29"/>
      <c r="AA542" s="17">
        <v>8.3795580614774975E-2</v>
      </c>
      <c r="AB542" s="25">
        <f t="shared" si="2041"/>
        <v>0.98413211523198252</v>
      </c>
      <c r="AC542" s="29"/>
      <c r="AD542" s="17">
        <v>8.3775338979081126E-2</v>
      </c>
      <c r="AE542" s="25">
        <f t="shared" si="2042"/>
        <v>0.98389438856901301</v>
      </c>
      <c r="AF542" s="29"/>
      <c r="AG542" s="17">
        <v>9.1724073683609963E-2</v>
      </c>
      <c r="AH542" s="25">
        <f t="shared" si="2043"/>
        <v>1.0772478213013179</v>
      </c>
      <c r="AI542" s="29"/>
      <c r="AJ542" s="17">
        <v>8.1220380520886218E-2</v>
      </c>
      <c r="AK542" s="25">
        <f t="shared" si="2044"/>
        <v>0.9538878338874186</v>
      </c>
      <c r="AL542" s="29"/>
      <c r="AM542" s="17">
        <v>8.892556694993986E-2</v>
      </c>
      <c r="AN542" s="25">
        <f t="shared" si="2045"/>
        <v>1.0443809286669814</v>
      </c>
      <c r="AO542" s="29"/>
      <c r="AP542" s="17">
        <v>8.1766278477133844E-2</v>
      </c>
      <c r="AQ542" s="25">
        <f t="shared" si="2046"/>
        <v>0.96029909933174518</v>
      </c>
      <c r="AR542" s="29"/>
      <c r="AS542" s="17">
        <v>7.2499468555834695E-2</v>
      </c>
      <c r="AT542" s="25">
        <f t="shared" si="2047"/>
        <v>0.85146561214312799</v>
      </c>
      <c r="AU542" s="29"/>
      <c r="AV542" s="17">
        <v>7.7495236169832254E-2</v>
      </c>
      <c r="AW542" s="25">
        <f t="shared" si="2048"/>
        <v>0.91013810194629507</v>
      </c>
      <c r="AX542" s="29"/>
      <c r="AY542" s="17">
        <v>8.3888009568745425E-2</v>
      </c>
      <c r="AZ542" s="25">
        <f t="shared" si="2049"/>
        <v>0.98521764147706925</v>
      </c>
      <c r="BA542" s="29"/>
      <c r="BB542" s="17">
        <v>8.750462214554916E-2</v>
      </c>
      <c r="BC542" s="25">
        <f t="shared" si="2050"/>
        <v>1.0276927285767925</v>
      </c>
      <c r="BD542" s="29"/>
      <c r="BE542" s="17">
        <v>8.8651528712821476E-2</v>
      </c>
      <c r="BF542" s="25">
        <f t="shared" si="2051"/>
        <v>1.041162503208608</v>
      </c>
      <c r="BG542" s="29"/>
      <c r="BH542" s="17">
        <v>8.9161742185436405E-2</v>
      </c>
      <c r="BI542" s="25">
        <f t="shared" si="2052"/>
        <v>1.0471546743987896</v>
      </c>
      <c r="BJ542" s="25"/>
      <c r="BK542" s="17">
        <f t="shared" si="2157"/>
        <v>8.7403693738492813E-2</v>
      </c>
      <c r="BL542" s="25">
        <f t="shared" si="2158"/>
        <v>1.0265073810203387</v>
      </c>
      <c r="BN542" s="15">
        <f t="shared" si="2159"/>
        <v>7.9774643623885283E-2</v>
      </c>
      <c r="BO542" s="25">
        <f t="shared" si="2160"/>
        <v>0.93690846456894183</v>
      </c>
      <c r="BQ542" s="15">
        <f t="shared" si="2161"/>
        <v>8.6861443118210702E-2</v>
      </c>
      <c r="BR542" s="25">
        <f t="shared" si="2162"/>
        <v>1.0201389514920873</v>
      </c>
      <c r="BT542" s="25">
        <f t="shared" si="2163"/>
        <v>8.6254581009630918E-2</v>
      </c>
      <c r="BU542" s="25">
        <f t="shared" si="2164"/>
        <v>1.0130116962575142</v>
      </c>
      <c r="BV542" s="15">
        <f t="shared" si="2140"/>
        <v>9.0461246600248638E-2</v>
      </c>
      <c r="BW542" s="15">
        <f t="shared" si="2141"/>
        <v>9.2040641939699852E-2</v>
      </c>
      <c r="BX542" s="15">
        <f t="shared" si="2142"/>
        <v>8.7120871498971186E-2</v>
      </c>
      <c r="BY542" s="15">
        <f t="shared" si="2143"/>
        <v>9.0900564524103902E-2</v>
      </c>
      <c r="BZ542" s="15">
        <f t="shared" si="2144"/>
        <v>8.4368355020139882E-2</v>
      </c>
      <c r="CA542" s="15">
        <f t="shared" si="2165"/>
        <v>8.3795580614774975E-2</v>
      </c>
      <c r="CB542" s="15">
        <f t="shared" si="2145"/>
        <v>8.3775338979081126E-2</v>
      </c>
      <c r="CC542" s="15">
        <f t="shared" si="2146"/>
        <v>9.1724073683609963E-2</v>
      </c>
      <c r="CD542" s="15">
        <f t="shared" si="2147"/>
        <v>8.1220380520886218E-2</v>
      </c>
      <c r="CE542" s="15">
        <f t="shared" si="2148"/>
        <v>8.892556694993986E-2</v>
      </c>
      <c r="CF542" s="15">
        <f t="shared" si="2149"/>
        <v>8.1766278477133844E-2</v>
      </c>
      <c r="CG542" s="15">
        <f t="shared" si="2150"/>
        <v>7.2499468555834695E-2</v>
      </c>
      <c r="CH542" s="15">
        <f t="shared" si="2166"/>
        <v>7.7495236169832254E-2</v>
      </c>
      <c r="CI542" s="15">
        <f t="shared" si="2151"/>
        <v>8.3888009568745425E-2</v>
      </c>
      <c r="CJ542" s="15">
        <f t="shared" si="2152"/>
        <v>8.750462214554916E-2</v>
      </c>
      <c r="CK542" s="15">
        <f t="shared" si="2153"/>
        <v>8.8651528712821476E-2</v>
      </c>
      <c r="CL542" s="15">
        <f t="shared" si="2154"/>
        <v>8.9161742185436405E-2</v>
      </c>
      <c r="CM542" s="15"/>
      <c r="CN542" s="15"/>
      <c r="CP542" s="15"/>
      <c r="CQ542" s="15"/>
      <c r="CS542" s="15"/>
      <c r="CT542" s="15"/>
      <c r="CV542" s="15"/>
      <c r="CW542" s="15"/>
      <c r="CY542" s="15"/>
      <c r="CZ542" s="15"/>
      <c r="DB542" s="15"/>
      <c r="DC542" s="15"/>
      <c r="DE542" s="15"/>
      <c r="DF542" s="15"/>
    </row>
    <row r="543" spans="1:110" x14ac:dyDescent="0.3">
      <c r="A543" s="3">
        <v>543</v>
      </c>
      <c r="B543" s="3" t="s">
        <v>212</v>
      </c>
      <c r="C543" s="3" t="s">
        <v>217</v>
      </c>
      <c r="D543" s="39">
        <v>41852</v>
      </c>
      <c r="E543" s="3"/>
      <c r="F543" s="29"/>
      <c r="G543" s="17">
        <v>0.15433589688592333</v>
      </c>
      <c r="H543" s="3"/>
      <c r="I543" s="17">
        <f t="shared" si="2155"/>
        <v>0.17085911944134902</v>
      </c>
      <c r="J543" s="17">
        <f t="shared" si="2156"/>
        <v>0.14234980593736635</v>
      </c>
      <c r="K543" s="29"/>
      <c r="L543" s="17">
        <v>0.15802310486574492</v>
      </c>
      <c r="M543" s="25">
        <f t="shared" si="2036"/>
        <v>1.0238907995755968</v>
      </c>
      <c r="N543" s="29"/>
      <c r="O543" s="17">
        <v>0.16160209262928338</v>
      </c>
      <c r="P543" s="25">
        <f t="shared" si="2037"/>
        <v>1.0470803998938161</v>
      </c>
      <c r="Q543" s="29"/>
      <c r="R543" s="17">
        <v>0.15455232833018603</v>
      </c>
      <c r="S543" s="25">
        <f t="shared" si="2038"/>
        <v>1.0014023402761749</v>
      </c>
      <c r="T543" s="29"/>
      <c r="U543" s="17">
        <v>0.16025524123690663</v>
      </c>
      <c r="V543" s="25">
        <f t="shared" si="2039"/>
        <v>1.0383536459788001</v>
      </c>
      <c r="W543" s="29"/>
      <c r="X543" s="17">
        <v>0.17085911944134902</v>
      </c>
      <c r="Y543" s="25">
        <f t="shared" si="2040"/>
        <v>1.1070601388842074</v>
      </c>
      <c r="Z543" s="29"/>
      <c r="AA543" s="17">
        <v>0.16113819111660857</v>
      </c>
      <c r="AB543" s="25">
        <f t="shared" si="2041"/>
        <v>1.0440746084866641</v>
      </c>
      <c r="AC543" s="29"/>
      <c r="AD543" s="17">
        <v>0.14747569279001468</v>
      </c>
      <c r="AE543" s="25">
        <f t="shared" si="2042"/>
        <v>0.95555017183734425</v>
      </c>
      <c r="AF543" s="29"/>
      <c r="AG543" s="17">
        <v>0.1673686275726517</v>
      </c>
      <c r="AH543" s="25">
        <f t="shared" si="2043"/>
        <v>1.0844439365675338</v>
      </c>
      <c r="AI543" s="29"/>
      <c r="AJ543" s="17">
        <v>0.14441122134906631</v>
      </c>
      <c r="AK543" s="25">
        <f t="shared" si="2044"/>
        <v>0.93569431521046076</v>
      </c>
      <c r="AL543" s="29"/>
      <c r="AM543" s="17">
        <v>0.15711223028501917</v>
      </c>
      <c r="AN543" s="25">
        <f t="shared" si="2045"/>
        <v>1.017988902485518</v>
      </c>
      <c r="AO543" s="29"/>
      <c r="AP543" s="17">
        <v>0.15467858154402991</v>
      </c>
      <c r="AQ543" s="25">
        <f t="shared" si="2046"/>
        <v>1.002220382069376</v>
      </c>
      <c r="AR543" s="29"/>
      <c r="AS543" s="17">
        <v>0.14234980593736635</v>
      </c>
      <c r="AT543" s="25">
        <f t="shared" si="2047"/>
        <v>0.9223376337559599</v>
      </c>
      <c r="AU543" s="29"/>
      <c r="AV543" s="17">
        <v>0.14913233902483933</v>
      </c>
      <c r="AW543" s="25">
        <f t="shared" si="2048"/>
        <v>0.96628420240477042</v>
      </c>
      <c r="AX543" s="29"/>
      <c r="AY543" s="17">
        <v>0.15398710069439051</v>
      </c>
      <c r="AZ543" s="25">
        <f t="shared" si="2049"/>
        <v>0.99774001901974474</v>
      </c>
      <c r="BA543" s="29"/>
      <c r="BB543" s="17">
        <v>0.14787983548870218</v>
      </c>
      <c r="BC543" s="25">
        <f t="shared" si="2050"/>
        <v>0.95816876353792713</v>
      </c>
      <c r="BD543" s="29"/>
      <c r="BE543" s="17">
        <v>0.14801106339413447</v>
      </c>
      <c r="BF543" s="25">
        <f t="shared" si="2051"/>
        <v>0.95901903821854328</v>
      </c>
      <c r="BG543" s="29"/>
      <c r="BH543" s="17">
        <v>0.15576729452461183</v>
      </c>
      <c r="BI543" s="25">
        <f t="shared" si="2052"/>
        <v>1.0092745606665086</v>
      </c>
      <c r="BJ543" s="25"/>
      <c r="BK543" s="17">
        <f t="shared" si="2157"/>
        <v>0.16175640801227775</v>
      </c>
      <c r="BL543" s="25">
        <f t="shared" si="2158"/>
        <v>1.0480802669766403</v>
      </c>
      <c r="BN543" s="15">
        <f t="shared" si="2159"/>
        <v>0.14946086121635715</v>
      </c>
      <c r="BO543" s="25">
        <f t="shared" si="2160"/>
        <v>0.96841282055613065</v>
      </c>
      <c r="BQ543" s="15">
        <f t="shared" si="2161"/>
        <v>0.15182783099801705</v>
      </c>
      <c r="BR543" s="25">
        <f t="shared" si="2162"/>
        <v>0.98374930305578812</v>
      </c>
      <c r="BT543" s="25">
        <f t="shared" si="2163"/>
        <v>0.15334505104286411</v>
      </c>
      <c r="BU543" s="25">
        <f t="shared" si="2164"/>
        <v>0.9935799391907405</v>
      </c>
      <c r="BV543" s="15">
        <f t="shared" si="2140"/>
        <v>0.15802310486574492</v>
      </c>
      <c r="BW543" s="15">
        <f t="shared" si="2141"/>
        <v>0.16160209262928338</v>
      </c>
      <c r="BX543" s="15">
        <f t="shared" si="2142"/>
        <v>0.15455232833018603</v>
      </c>
      <c r="BY543" s="15">
        <f t="shared" si="2143"/>
        <v>0.16025524123690663</v>
      </c>
      <c r="BZ543" s="15">
        <f t="shared" si="2144"/>
        <v>0.17085911944134902</v>
      </c>
      <c r="CA543" s="15">
        <f t="shared" si="2165"/>
        <v>0.16113819111660857</v>
      </c>
      <c r="CB543" s="15">
        <f t="shared" si="2145"/>
        <v>0.14747569279001468</v>
      </c>
      <c r="CC543" s="15">
        <f t="shared" si="2146"/>
        <v>0.1673686275726517</v>
      </c>
      <c r="CD543" s="15">
        <f t="shared" si="2147"/>
        <v>0.14441122134906631</v>
      </c>
      <c r="CE543" s="15">
        <f t="shared" si="2148"/>
        <v>0.15711223028501917</v>
      </c>
      <c r="CF543" s="15">
        <f t="shared" si="2149"/>
        <v>0.15467858154402991</v>
      </c>
      <c r="CG543" s="15">
        <f t="shared" si="2150"/>
        <v>0.14234980593736635</v>
      </c>
      <c r="CH543" s="15">
        <f t="shared" si="2166"/>
        <v>0.14913233902483933</v>
      </c>
      <c r="CI543" s="15">
        <f t="shared" si="2151"/>
        <v>0.15398710069439051</v>
      </c>
      <c r="CJ543" s="15">
        <f t="shared" si="2152"/>
        <v>0.14787983548870218</v>
      </c>
      <c r="CK543" s="15">
        <f t="shared" si="2153"/>
        <v>0.14801106339413447</v>
      </c>
      <c r="CL543" s="15">
        <f t="shared" si="2154"/>
        <v>0.15576729452461183</v>
      </c>
      <c r="CM543" s="15"/>
      <c r="CN543" s="15"/>
      <c r="CP543" s="15"/>
      <c r="CQ543" s="15"/>
      <c r="CS543" s="15"/>
      <c r="CT543" s="15"/>
      <c r="CV543" s="15"/>
      <c r="CW543" s="15"/>
      <c r="CY543" s="15"/>
      <c r="CZ543" s="15"/>
      <c r="DB543" s="15"/>
      <c r="DC543" s="15"/>
      <c r="DE543" s="15"/>
      <c r="DF543" s="15"/>
    </row>
    <row r="544" spans="1:110" x14ac:dyDescent="0.3">
      <c r="A544" s="3">
        <v>544</v>
      </c>
      <c r="B544" s="3" t="s">
        <v>213</v>
      </c>
      <c r="C544" s="3" t="s">
        <v>217</v>
      </c>
      <c r="D544" s="39">
        <v>41852</v>
      </c>
      <c r="E544" s="3"/>
      <c r="F544" s="29"/>
      <c r="G544" s="17">
        <v>0.13915591051574563</v>
      </c>
      <c r="H544" s="3"/>
      <c r="I544" s="17">
        <f t="shared" si="2155"/>
        <v>0.155568321652922</v>
      </c>
      <c r="J544" s="17">
        <f t="shared" si="2156"/>
        <v>0.12232735597386105</v>
      </c>
      <c r="K544" s="29"/>
      <c r="L544" s="17">
        <v>0.14316123331238284</v>
      </c>
      <c r="M544" s="25">
        <f t="shared" si="2036"/>
        <v>1.0287829872392233</v>
      </c>
      <c r="N544" s="29"/>
      <c r="O544" s="17">
        <v>0.14022345176457818</v>
      </c>
      <c r="P544" s="25">
        <f t="shared" si="2037"/>
        <v>1.0076715480131313</v>
      </c>
      <c r="Q544" s="29"/>
      <c r="R544" s="17">
        <v>0.13707601124209481</v>
      </c>
      <c r="S544" s="25">
        <f t="shared" si="2038"/>
        <v>0.98505346078407874</v>
      </c>
      <c r="T544" s="29"/>
      <c r="U544" s="17">
        <v>0.12648325365738089</v>
      </c>
      <c r="V544" s="25">
        <f t="shared" si="2039"/>
        <v>0.90893195401189353</v>
      </c>
      <c r="W544" s="29"/>
      <c r="X544" s="17">
        <v>0.15152505042344538</v>
      </c>
      <c r="Y544" s="25">
        <f t="shared" si="2040"/>
        <v>1.0888869172847686</v>
      </c>
      <c r="Z544" s="29"/>
      <c r="AA544" s="17">
        <v>0.14496536779138311</v>
      </c>
      <c r="AB544" s="25">
        <f t="shared" si="2041"/>
        <v>1.0417478298557798</v>
      </c>
      <c r="AC544" s="29"/>
      <c r="AD544" s="17">
        <v>0.12281062213650211</v>
      </c>
      <c r="AE544" s="25">
        <f t="shared" si="2042"/>
        <v>0.8825397475488902</v>
      </c>
      <c r="AF544" s="29"/>
      <c r="AG544" s="17">
        <v>0.1435413592960115</v>
      </c>
      <c r="AH544" s="25">
        <f t="shared" si="2043"/>
        <v>1.0315146425618023</v>
      </c>
      <c r="AI544" s="29"/>
      <c r="AJ544" s="17">
        <v>0.1446662901016309</v>
      </c>
      <c r="AK544" s="25">
        <f t="shared" si="2044"/>
        <v>1.0395986024988983</v>
      </c>
      <c r="AL544" s="29"/>
      <c r="AM544" s="17">
        <v>0.155568321652922</v>
      </c>
      <c r="AN544" s="25">
        <f t="shared" si="2045"/>
        <v>1.1179426089509816</v>
      </c>
      <c r="AO544" s="29"/>
      <c r="AP544" s="17">
        <v>0.15496014956024712</v>
      </c>
      <c r="AQ544" s="25">
        <f t="shared" si="2046"/>
        <v>1.1135721722916916</v>
      </c>
      <c r="AR544" s="29"/>
      <c r="AS544" s="17">
        <v>0.14102644884978188</v>
      </c>
      <c r="AT544" s="25">
        <f t="shared" si="2047"/>
        <v>1.0134420329478178</v>
      </c>
      <c r="AU544" s="29"/>
      <c r="AV544" s="17">
        <v>0.13879609323131639</v>
      </c>
      <c r="AW544" s="25">
        <f t="shared" si="2048"/>
        <v>0.99741428672992993</v>
      </c>
      <c r="AX544" s="29"/>
      <c r="AY544" s="17">
        <v>0.12977500524245295</v>
      </c>
      <c r="AZ544" s="25">
        <f t="shared" si="2049"/>
        <v>0.93258708711311811</v>
      </c>
      <c r="BA544" s="29"/>
      <c r="BB544" s="17">
        <v>0.14851033747785095</v>
      </c>
      <c r="BC544" s="25">
        <f t="shared" si="2050"/>
        <v>1.0672226348664282</v>
      </c>
      <c r="BD544" s="29"/>
      <c r="BE544" s="17">
        <v>0.12232735597386105</v>
      </c>
      <c r="BF544" s="25">
        <f t="shared" si="2051"/>
        <v>0.8790669079055724</v>
      </c>
      <c r="BG544" s="29"/>
      <c r="BH544" s="17">
        <v>0.12462282988106958</v>
      </c>
      <c r="BI544" s="25">
        <f t="shared" si="2052"/>
        <v>0.89556260613858996</v>
      </c>
      <c r="BJ544" s="25"/>
      <c r="BK544" s="17">
        <f t="shared" si="2157"/>
        <v>0.14045470136563207</v>
      </c>
      <c r="BL544" s="25">
        <f t="shared" si="2158"/>
        <v>1.0093333502333663</v>
      </c>
      <c r="BN544" s="15">
        <f t="shared" si="2159"/>
        <v>0.1345361672426367</v>
      </c>
      <c r="BO544" s="25">
        <f t="shared" si="2160"/>
        <v>0.96680167406481665</v>
      </c>
      <c r="BQ544" s="15">
        <f t="shared" si="2161"/>
        <v>0.14523169823727355</v>
      </c>
      <c r="BR544" s="25">
        <f t="shared" si="2162"/>
        <v>1.0436617294875192</v>
      </c>
      <c r="BT544" s="25">
        <f t="shared" si="2163"/>
        <v>0.13565230378361107</v>
      </c>
      <c r="BU544" s="25">
        <f t="shared" si="2164"/>
        <v>0.97482243679661651</v>
      </c>
      <c r="BV544" s="15">
        <f t="shared" si="2140"/>
        <v>0.14316123331238284</v>
      </c>
      <c r="BW544" s="15">
        <f t="shared" si="2141"/>
        <v>0.14022345176457818</v>
      </c>
      <c r="BX544" s="15">
        <f t="shared" si="2142"/>
        <v>0.13707601124209481</v>
      </c>
      <c r="BY544" s="15">
        <f t="shared" si="2143"/>
        <v>0.12648325365738089</v>
      </c>
      <c r="BZ544" s="15">
        <f t="shared" si="2144"/>
        <v>0.15152505042344538</v>
      </c>
      <c r="CA544" s="15">
        <f t="shared" si="2165"/>
        <v>0.14496536779138311</v>
      </c>
      <c r="CB544" s="15">
        <f t="shared" si="2145"/>
        <v>0.12281062213650211</v>
      </c>
      <c r="CC544" s="15">
        <f t="shared" si="2146"/>
        <v>0.1435413592960115</v>
      </c>
      <c r="CD544" s="15">
        <f t="shared" si="2147"/>
        <v>0.1446662901016309</v>
      </c>
      <c r="CE544" s="15">
        <f t="shared" si="2148"/>
        <v>0.155568321652922</v>
      </c>
      <c r="CF544" s="15">
        <f t="shared" si="2149"/>
        <v>0.15496014956024712</v>
      </c>
      <c r="CG544" s="15">
        <f t="shared" si="2150"/>
        <v>0.14102644884978188</v>
      </c>
      <c r="CH544" s="15">
        <f t="shared" si="2166"/>
        <v>0.13879609323131639</v>
      </c>
      <c r="CI544" s="15">
        <f t="shared" si="2151"/>
        <v>0.12977500524245295</v>
      </c>
      <c r="CJ544" s="15">
        <f t="shared" si="2152"/>
        <v>0.14851033747785095</v>
      </c>
      <c r="CK544" s="15">
        <f t="shared" si="2153"/>
        <v>0.12232735597386105</v>
      </c>
      <c r="CL544" s="15">
        <f t="shared" si="2154"/>
        <v>0.12462282988106958</v>
      </c>
      <c r="CM544" s="15"/>
      <c r="CN544" s="15"/>
      <c r="CP544" s="15"/>
      <c r="CQ544" s="15"/>
      <c r="CS544" s="15"/>
      <c r="CT544" s="15"/>
      <c r="CV544" s="15"/>
      <c r="CW544" s="15"/>
      <c r="CY544" s="15"/>
      <c r="CZ544" s="15"/>
      <c r="DB544" s="15"/>
      <c r="DC544" s="15"/>
      <c r="DE544" s="15"/>
      <c r="DF544" s="15"/>
    </row>
    <row r="545" spans="1:110" x14ac:dyDescent="0.3">
      <c r="A545" s="3">
        <v>545</v>
      </c>
      <c r="B545" s="3" t="s">
        <v>214</v>
      </c>
      <c r="C545" s="3" t="s">
        <v>217</v>
      </c>
      <c r="D545" s="39">
        <v>41852</v>
      </c>
      <c r="E545" s="3"/>
      <c r="F545" s="29"/>
      <c r="G545" s="17">
        <v>0.20995136569085787</v>
      </c>
      <c r="H545" s="3"/>
      <c r="I545" s="17">
        <f t="shared" si="2155"/>
        <v>0.24211020117082263</v>
      </c>
      <c r="J545" s="17">
        <f t="shared" si="2156"/>
        <v>0.18100984143390619</v>
      </c>
      <c r="K545" s="29"/>
      <c r="L545" s="17">
        <v>0.19671888144187463</v>
      </c>
      <c r="M545" s="25">
        <f t="shared" si="2036"/>
        <v>0.93697357383010615</v>
      </c>
      <c r="N545" s="29"/>
      <c r="O545" s="17">
        <v>0.19680066183872755</v>
      </c>
      <c r="P545" s="25">
        <f t="shared" si="2037"/>
        <v>0.93736309450116162</v>
      </c>
      <c r="Q545" s="29"/>
      <c r="R545" s="17">
        <v>0.19251188480563605</v>
      </c>
      <c r="S545" s="25">
        <f t="shared" si="2038"/>
        <v>0.91693561588496397</v>
      </c>
      <c r="T545" s="29"/>
      <c r="U545" s="17">
        <v>0.19186058455174809</v>
      </c>
      <c r="V545" s="25">
        <f t="shared" si="2039"/>
        <v>0.91383346767199658</v>
      </c>
      <c r="W545" s="29"/>
      <c r="X545" s="17">
        <v>0.20706390046096382</v>
      </c>
      <c r="Y545" s="25">
        <f t="shared" si="2040"/>
        <v>0.98624698048334825</v>
      </c>
      <c r="Z545" s="29"/>
      <c r="AA545" s="17">
        <v>0.20149059157259011</v>
      </c>
      <c r="AB545" s="25">
        <f t="shared" si="2041"/>
        <v>0.95970126657463239</v>
      </c>
      <c r="AC545" s="29"/>
      <c r="AD545" s="17">
        <v>0.21289336437064182</v>
      </c>
      <c r="AE545" s="25">
        <f t="shared" si="2042"/>
        <v>1.0140127627658106</v>
      </c>
      <c r="AF545" s="29"/>
      <c r="AG545" s="17">
        <v>0.20244447421771297</v>
      </c>
      <c r="AH545" s="25">
        <f t="shared" si="2043"/>
        <v>0.96424461708813847</v>
      </c>
      <c r="AI545" s="29"/>
      <c r="AJ545" s="17">
        <v>0.22889199450854009</v>
      </c>
      <c r="AK545" s="25">
        <f t="shared" si="2044"/>
        <v>1.0902143634805943</v>
      </c>
      <c r="AL545" s="29"/>
      <c r="AM545" s="17">
        <v>0.22281480107339394</v>
      </c>
      <c r="AN545" s="25">
        <f t="shared" si="2045"/>
        <v>1.0612686435270766</v>
      </c>
      <c r="AO545" s="29"/>
      <c r="AP545" s="17">
        <v>0.23397760577174614</v>
      </c>
      <c r="AQ545" s="25">
        <f t="shared" si="2046"/>
        <v>1.1144371697789555</v>
      </c>
      <c r="AR545" s="29"/>
      <c r="AS545" s="17">
        <v>0.24211020117082263</v>
      </c>
      <c r="AT545" s="25">
        <f t="shared" si="2047"/>
        <v>1.153172785393151</v>
      </c>
      <c r="AU545" s="29"/>
      <c r="AV545" s="17">
        <v>0.22286124506209906</v>
      </c>
      <c r="AW545" s="25">
        <f t="shared" si="2048"/>
        <v>1.0614898566092221</v>
      </c>
      <c r="AX545" s="29"/>
      <c r="AY545" s="17">
        <v>0.20032266084419967</v>
      </c>
      <c r="AZ545" s="25">
        <f t="shared" si="2049"/>
        <v>0.95413840336320577</v>
      </c>
      <c r="BA545" s="29"/>
      <c r="BB545" s="17">
        <v>0.22020977698864352</v>
      </c>
      <c r="BC545" s="25">
        <f t="shared" si="2050"/>
        <v>1.0488608933980006</v>
      </c>
      <c r="BD545" s="29"/>
      <c r="BE545" s="17">
        <v>0.18100984143390619</v>
      </c>
      <c r="BF545" s="25">
        <f t="shared" si="2051"/>
        <v>0.86215129317345562</v>
      </c>
      <c r="BG545" s="29"/>
      <c r="BH545" s="17">
        <v>0.19012124749807949</v>
      </c>
      <c r="BI545" s="25">
        <f t="shared" si="2052"/>
        <v>0.90554899165563341</v>
      </c>
      <c r="BJ545" s="25"/>
      <c r="BK545" s="17">
        <f t="shared" si="2157"/>
        <v>0.19821373574568574</v>
      </c>
      <c r="BL545" s="25">
        <f t="shared" si="2158"/>
        <v>0.94409357659308979</v>
      </c>
      <c r="BN545" s="15">
        <f t="shared" si="2159"/>
        <v>0.21707950082615135</v>
      </c>
      <c r="BO545" s="25">
        <f t="shared" si="2160"/>
        <v>1.0339513635066764</v>
      </c>
      <c r="BQ545" s="15">
        <f t="shared" si="2161"/>
        <v>0.21417835085855191</v>
      </c>
      <c r="BR545" s="25">
        <f t="shared" si="2162"/>
        <v>1.020133163477098</v>
      </c>
      <c r="BT545" s="25">
        <f t="shared" si="2163"/>
        <v>0.21185738130222906</v>
      </c>
      <c r="BU545" s="25">
        <f t="shared" si="2164"/>
        <v>1.0090783672928219</v>
      </c>
      <c r="BV545" s="15">
        <f t="shared" si="2140"/>
        <v>0.19671888144187463</v>
      </c>
      <c r="BW545" s="15">
        <f t="shared" si="2141"/>
        <v>0.19680066183872755</v>
      </c>
      <c r="BX545" s="15">
        <f t="shared" si="2142"/>
        <v>0.19251188480563605</v>
      </c>
      <c r="BY545" s="15">
        <f t="shared" si="2143"/>
        <v>0.19186058455174809</v>
      </c>
      <c r="BZ545" s="15">
        <f t="shared" si="2144"/>
        <v>0.20706390046096382</v>
      </c>
      <c r="CA545" s="15">
        <f t="shared" si="2165"/>
        <v>0.20149059157259011</v>
      </c>
      <c r="CB545" s="15">
        <f t="shared" si="2145"/>
        <v>0.21289336437064182</v>
      </c>
      <c r="CC545" s="15">
        <f t="shared" si="2146"/>
        <v>0.20244447421771297</v>
      </c>
      <c r="CD545" s="15">
        <f t="shared" si="2147"/>
        <v>0.22889199450854009</v>
      </c>
      <c r="CE545" s="15">
        <f t="shared" si="2148"/>
        <v>0.22281480107339394</v>
      </c>
      <c r="CF545" s="15">
        <f t="shared" si="2149"/>
        <v>0.23397760577174614</v>
      </c>
      <c r="CG545" s="15">
        <f t="shared" si="2150"/>
        <v>0.24211020117082263</v>
      </c>
      <c r="CH545" s="15">
        <f t="shared" si="2166"/>
        <v>0.22286124506209906</v>
      </c>
      <c r="CI545" s="15">
        <f t="shared" si="2151"/>
        <v>0.20032266084419967</v>
      </c>
      <c r="CJ545" s="15">
        <f t="shared" si="2152"/>
        <v>0.22020977698864352</v>
      </c>
      <c r="CK545" s="15">
        <f t="shared" si="2153"/>
        <v>0.18100984143390619</v>
      </c>
      <c r="CL545" s="15">
        <f t="shared" si="2154"/>
        <v>0.19012124749807949</v>
      </c>
      <c r="CM545" s="15"/>
      <c r="CN545" s="15"/>
      <c r="CP545" s="15"/>
      <c r="CQ545" s="15"/>
      <c r="CS545" s="15"/>
      <c r="CT545" s="15"/>
      <c r="CV545" s="15"/>
      <c r="CW545" s="15"/>
      <c r="CY545" s="15"/>
      <c r="CZ545" s="15"/>
      <c r="DB545" s="15"/>
      <c r="DC545" s="15"/>
      <c r="DE545" s="15"/>
      <c r="DF545" s="15"/>
    </row>
    <row r="546" spans="1:110" x14ac:dyDescent="0.3">
      <c r="A546" s="3">
        <v>546</v>
      </c>
      <c r="D546" s="39"/>
      <c r="E546" s="3"/>
      <c r="F546" s="29"/>
      <c r="G546" s="17"/>
      <c r="H546" s="3"/>
      <c r="I546" s="17"/>
      <c r="J546" s="17"/>
      <c r="K546" s="29"/>
      <c r="L546" s="17"/>
      <c r="M546" s="25"/>
      <c r="N546" s="29"/>
      <c r="O546" s="17"/>
      <c r="P546" s="25"/>
      <c r="Q546" s="29"/>
      <c r="R546" s="17"/>
      <c r="S546" s="25"/>
      <c r="T546" s="29"/>
      <c r="U546" s="17"/>
      <c r="V546" s="25"/>
      <c r="W546" s="29"/>
      <c r="X546" s="17"/>
      <c r="Y546" s="25"/>
      <c r="Z546" s="29"/>
      <c r="AA546" s="17"/>
      <c r="AB546" s="25"/>
      <c r="AC546" s="29"/>
      <c r="AD546" s="17"/>
      <c r="AE546" s="25"/>
      <c r="AF546" s="29"/>
      <c r="AG546" s="17"/>
      <c r="AH546" s="25"/>
      <c r="AI546" s="29"/>
      <c r="AJ546" s="17"/>
      <c r="AK546" s="25"/>
      <c r="AL546" s="29"/>
      <c r="AM546" s="17"/>
      <c r="AN546" s="25"/>
      <c r="AO546" s="29"/>
      <c r="AP546" s="17"/>
      <c r="AQ546" s="25"/>
      <c r="AR546" s="29"/>
      <c r="AS546" s="17"/>
      <c r="AT546" s="25"/>
      <c r="AU546" s="29"/>
      <c r="AV546" s="17"/>
      <c r="AW546" s="25"/>
      <c r="AX546" s="29"/>
      <c r="AY546" s="17"/>
      <c r="AZ546" s="25"/>
      <c r="BA546" s="29"/>
      <c r="BB546" s="17"/>
      <c r="BC546" s="25"/>
      <c r="BD546" s="29"/>
      <c r="BE546" s="17"/>
      <c r="BF546" s="25"/>
      <c r="BG546" s="29"/>
      <c r="BH546" s="17"/>
      <c r="BI546" s="25"/>
      <c r="BJ546" s="25"/>
      <c r="BK546" s="25"/>
      <c r="BL546" s="25"/>
      <c r="BM546" s="25"/>
      <c r="BN546" s="25"/>
      <c r="BO546" s="25"/>
      <c r="BP546" s="25"/>
      <c r="BQ546" s="25"/>
      <c r="BR546" s="25"/>
      <c r="BS546" s="25"/>
      <c r="BT546" s="25"/>
      <c r="BU546" s="25"/>
      <c r="BV546" s="15"/>
      <c r="BW546" s="15"/>
      <c r="BX546" s="15"/>
      <c r="BY546" s="15"/>
      <c r="BZ546" s="15"/>
      <c r="CA546" s="15"/>
      <c r="CB546" s="15"/>
      <c r="CC546" s="15"/>
      <c r="CD546" s="15"/>
      <c r="CE546" s="15"/>
      <c r="CF546" s="15"/>
      <c r="CG546" s="15"/>
      <c r="CH546" s="15"/>
      <c r="CI546" s="15"/>
      <c r="CJ546" s="15"/>
      <c r="CK546" s="15"/>
      <c r="CL546" s="15"/>
      <c r="CM546" s="15"/>
      <c r="CN546" s="15"/>
      <c r="CP546" s="15"/>
      <c r="CQ546" s="15"/>
      <c r="CS546" s="15"/>
      <c r="CT546" s="15"/>
      <c r="CV546" s="15"/>
      <c r="CW546" s="15"/>
      <c r="CY546" s="15"/>
      <c r="CZ546" s="15"/>
      <c r="DB546" s="15"/>
      <c r="DC546" s="15"/>
      <c r="DE546" s="15"/>
      <c r="DF546" s="15"/>
    </row>
    <row r="547" spans="1:110" x14ac:dyDescent="0.3">
      <c r="A547" s="3">
        <v>547</v>
      </c>
      <c r="D547" s="39"/>
      <c r="E547" s="3"/>
      <c r="F547" s="29"/>
      <c r="G547" s="17"/>
      <c r="H547" s="3"/>
      <c r="I547" s="17"/>
      <c r="J547" s="17"/>
      <c r="K547" s="29"/>
      <c r="L547" s="17"/>
      <c r="M547" s="25"/>
      <c r="N547" s="29"/>
      <c r="O547" s="17"/>
      <c r="P547" s="25"/>
      <c r="Q547" s="29"/>
      <c r="R547" s="17"/>
      <c r="S547" s="25"/>
      <c r="T547" s="29"/>
      <c r="U547" s="17"/>
      <c r="V547" s="25"/>
      <c r="W547" s="29"/>
      <c r="X547" s="17"/>
      <c r="Y547" s="25"/>
      <c r="Z547" s="29"/>
      <c r="AA547" s="17"/>
      <c r="AB547" s="25"/>
      <c r="AC547" s="29"/>
      <c r="AD547" s="17"/>
      <c r="AE547" s="25"/>
      <c r="AF547" s="29"/>
      <c r="AG547" s="17"/>
      <c r="AH547" s="25"/>
      <c r="AI547" s="29"/>
      <c r="AJ547" s="17"/>
      <c r="AK547" s="25"/>
      <c r="AL547" s="29"/>
      <c r="AM547" s="17"/>
      <c r="AN547" s="25"/>
      <c r="AO547" s="29"/>
      <c r="AP547" s="17"/>
      <c r="AQ547" s="25"/>
      <c r="AR547" s="29"/>
      <c r="AS547" s="17"/>
      <c r="AT547" s="25"/>
      <c r="AU547" s="29"/>
      <c r="AV547" s="17"/>
      <c r="AW547" s="25"/>
      <c r="AX547" s="29"/>
      <c r="AY547" s="17"/>
      <c r="AZ547" s="25"/>
      <c r="BA547" s="29"/>
      <c r="BB547" s="17"/>
      <c r="BC547" s="25"/>
      <c r="BD547" s="29"/>
      <c r="BE547" s="17"/>
      <c r="BF547" s="25"/>
      <c r="BG547" s="29"/>
      <c r="BH547" s="17"/>
      <c r="BI547" s="25"/>
      <c r="BJ547" s="25"/>
      <c r="BK547" s="25"/>
      <c r="BL547" s="25"/>
      <c r="BM547" s="25"/>
      <c r="BN547" s="25"/>
      <c r="BO547" s="25"/>
      <c r="BP547" s="25"/>
      <c r="BQ547" s="25"/>
      <c r="BR547" s="25"/>
      <c r="BS547" s="25"/>
      <c r="BT547" s="25"/>
      <c r="BU547" s="25"/>
      <c r="BV547" s="15"/>
      <c r="BW547" s="15"/>
      <c r="BX547" s="15"/>
      <c r="BY547" s="15"/>
      <c r="BZ547" s="15"/>
      <c r="CA547" s="15"/>
      <c r="CB547" s="15"/>
      <c r="CC547" s="15"/>
      <c r="CD547" s="15"/>
      <c r="CE547" s="15"/>
      <c r="CF547" s="15"/>
      <c r="CG547" s="15"/>
      <c r="CH547" s="15"/>
      <c r="CI547" s="15"/>
      <c r="CJ547" s="15"/>
      <c r="CK547" s="15"/>
      <c r="CL547" s="15"/>
      <c r="CM547" s="15"/>
      <c r="CN547" s="15"/>
      <c r="CP547" s="15"/>
      <c r="CQ547" s="15"/>
      <c r="CS547" s="15"/>
      <c r="CT547" s="15"/>
      <c r="CV547" s="15"/>
      <c r="CW547" s="15"/>
      <c r="CY547" s="15"/>
      <c r="CZ547" s="15"/>
      <c r="DB547" s="15"/>
      <c r="DC547" s="15"/>
      <c r="DE547" s="15"/>
      <c r="DF547" s="15"/>
    </row>
    <row r="548" spans="1:110" x14ac:dyDescent="0.3">
      <c r="A548" s="3">
        <v>548</v>
      </c>
      <c r="D548" s="39"/>
      <c r="E548" s="3"/>
      <c r="F548" s="29"/>
      <c r="G548" s="17"/>
      <c r="H548" s="3"/>
      <c r="I548" s="17"/>
      <c r="J548" s="17"/>
      <c r="K548" s="29"/>
      <c r="L548" s="17"/>
      <c r="M548" s="25"/>
      <c r="N548" s="29"/>
      <c r="O548" s="17"/>
      <c r="P548" s="25"/>
      <c r="Q548" s="29"/>
      <c r="R548" s="17"/>
      <c r="S548" s="25"/>
      <c r="T548" s="29"/>
      <c r="U548" s="17"/>
      <c r="V548" s="25"/>
      <c r="W548" s="29"/>
      <c r="X548" s="17"/>
      <c r="Y548" s="25"/>
      <c r="Z548" s="29"/>
      <c r="AA548" s="17"/>
      <c r="AB548" s="25"/>
      <c r="AC548" s="29"/>
      <c r="AD548" s="17"/>
      <c r="AE548" s="25"/>
      <c r="AF548" s="29"/>
      <c r="AG548" s="17"/>
      <c r="AH548" s="25"/>
      <c r="AI548" s="29"/>
      <c r="AJ548" s="17"/>
      <c r="AK548" s="25"/>
      <c r="AL548" s="29"/>
      <c r="AM548" s="17"/>
      <c r="AN548" s="25"/>
      <c r="AO548" s="29"/>
      <c r="AP548" s="17"/>
      <c r="AQ548" s="25"/>
      <c r="AR548" s="29"/>
      <c r="AS548" s="17"/>
      <c r="AT548" s="25"/>
      <c r="AU548" s="29"/>
      <c r="AV548" s="17"/>
      <c r="AW548" s="25"/>
      <c r="AX548" s="29"/>
      <c r="AY548" s="17"/>
      <c r="AZ548" s="25"/>
      <c r="BA548" s="29"/>
      <c r="BB548" s="17"/>
      <c r="BC548" s="25"/>
      <c r="BD548" s="29"/>
      <c r="BE548" s="17"/>
      <c r="BF548" s="25"/>
      <c r="BG548" s="29"/>
      <c r="BH548" s="17"/>
      <c r="BI548" s="25"/>
      <c r="BJ548" s="25"/>
      <c r="BK548" s="25"/>
      <c r="BL548" s="25"/>
      <c r="BM548" s="25"/>
      <c r="BN548" s="25"/>
      <c r="BO548" s="25"/>
      <c r="BP548" s="25"/>
      <c r="BQ548" s="25"/>
      <c r="BR548" s="25"/>
      <c r="BS548" s="25"/>
      <c r="BT548" s="25"/>
      <c r="BU548" s="25"/>
      <c r="BV548" s="15"/>
      <c r="BW548" s="15"/>
      <c r="BX548" s="15"/>
      <c r="BY548" s="15"/>
      <c r="BZ548" s="15"/>
      <c r="CA548" s="15"/>
      <c r="CB548" s="15"/>
      <c r="CC548" s="15"/>
      <c r="CD548" s="15"/>
      <c r="CE548" s="15"/>
      <c r="CF548" s="15"/>
      <c r="CG548" s="15"/>
      <c r="CH548" s="15"/>
      <c r="CI548" s="15"/>
      <c r="CJ548" s="15"/>
      <c r="CK548" s="15"/>
      <c r="CL548" s="15"/>
      <c r="CM548" s="15"/>
      <c r="CN548" s="15"/>
      <c r="CP548" s="15"/>
      <c r="CQ548" s="15"/>
      <c r="CS548" s="15"/>
      <c r="CT548" s="15"/>
      <c r="CV548" s="15"/>
      <c r="CW548" s="15"/>
      <c r="CY548" s="15"/>
      <c r="CZ548" s="15"/>
      <c r="DB548" s="15"/>
      <c r="DC548" s="15"/>
      <c r="DE548" s="15"/>
      <c r="DF548" s="15"/>
    </row>
    <row r="549" spans="1:110" x14ac:dyDescent="0.3">
      <c r="A549" s="3">
        <v>549</v>
      </c>
      <c r="D549" s="39"/>
      <c r="E549" s="3"/>
      <c r="F549" s="29"/>
      <c r="G549" s="17"/>
      <c r="H549" s="3"/>
      <c r="I549" s="17"/>
      <c r="J549" s="17"/>
      <c r="K549" s="29"/>
      <c r="L549" s="17"/>
      <c r="M549" s="25"/>
      <c r="N549" s="29"/>
      <c r="O549" s="17"/>
      <c r="P549" s="25"/>
      <c r="Q549" s="29"/>
      <c r="R549" s="17"/>
      <c r="S549" s="25"/>
      <c r="T549" s="29"/>
      <c r="U549" s="17"/>
      <c r="V549" s="25"/>
      <c r="W549" s="29"/>
      <c r="X549" s="17"/>
      <c r="Y549" s="25"/>
      <c r="Z549" s="29"/>
      <c r="AA549" s="17"/>
      <c r="AB549" s="25"/>
      <c r="AC549" s="29"/>
      <c r="AD549" s="17"/>
      <c r="AE549" s="25"/>
      <c r="AF549" s="29"/>
      <c r="AG549" s="17"/>
      <c r="AH549" s="25"/>
      <c r="AI549" s="29"/>
      <c r="AJ549" s="17"/>
      <c r="AK549" s="25"/>
      <c r="AL549" s="29"/>
      <c r="AM549" s="17"/>
      <c r="AN549" s="25"/>
      <c r="AO549" s="29"/>
      <c r="AP549" s="17"/>
      <c r="AQ549" s="25"/>
      <c r="AR549" s="29"/>
      <c r="AS549" s="17"/>
      <c r="AT549" s="25"/>
      <c r="AU549" s="29"/>
      <c r="AV549" s="17"/>
      <c r="AW549" s="25"/>
      <c r="AX549" s="29"/>
      <c r="AY549" s="17"/>
      <c r="AZ549" s="25"/>
      <c r="BA549" s="29"/>
      <c r="BB549" s="17"/>
      <c r="BC549" s="25"/>
      <c r="BD549" s="29"/>
      <c r="BE549" s="17"/>
      <c r="BF549" s="25"/>
      <c r="BG549" s="29"/>
      <c r="BH549" s="17"/>
      <c r="BI549" s="25"/>
      <c r="BJ549" s="25"/>
      <c r="BK549" s="25"/>
      <c r="BL549" s="25"/>
      <c r="BM549" s="25"/>
      <c r="BN549" s="25"/>
      <c r="BO549" s="25"/>
      <c r="BP549" s="25"/>
      <c r="BQ549" s="25"/>
      <c r="BR549" s="25"/>
      <c r="BS549" s="25"/>
      <c r="BT549" s="25"/>
      <c r="BU549" s="25"/>
      <c r="BV549" s="15"/>
      <c r="BW549" s="15"/>
      <c r="BX549" s="15"/>
      <c r="BY549" s="15"/>
      <c r="BZ549" s="15"/>
      <c r="CA549" s="15"/>
      <c r="CB549" s="15"/>
      <c r="CC549" s="15"/>
      <c r="CD549" s="15"/>
      <c r="CE549" s="15"/>
      <c r="CF549" s="15"/>
      <c r="CG549" s="15"/>
      <c r="CH549" s="15"/>
      <c r="CI549" s="15"/>
      <c r="CJ549" s="15"/>
      <c r="CK549" s="15"/>
      <c r="CL549" s="15"/>
      <c r="CM549" s="15"/>
      <c r="CN549" s="15"/>
      <c r="CP549" s="15"/>
      <c r="CQ549" s="15"/>
      <c r="CS549" s="15"/>
      <c r="CT549" s="15"/>
      <c r="CV549" s="15"/>
      <c r="CW549" s="15"/>
      <c r="CY549" s="15"/>
      <c r="CZ549" s="15"/>
      <c r="DB549" s="15"/>
      <c r="DC549" s="15"/>
      <c r="DE549" s="15"/>
      <c r="DF549" s="15"/>
    </row>
    <row r="550" spans="1:110" x14ac:dyDescent="0.3">
      <c r="A550" s="3">
        <v>550</v>
      </c>
      <c r="D550" s="39"/>
      <c r="E550" s="3"/>
      <c r="F550" s="29"/>
      <c r="G550" s="17"/>
      <c r="H550" s="3"/>
      <c r="I550" s="17"/>
      <c r="J550" s="17"/>
      <c r="K550" s="29"/>
      <c r="L550" s="17"/>
      <c r="M550" s="25"/>
      <c r="N550" s="29"/>
      <c r="O550" s="17"/>
      <c r="P550" s="25"/>
      <c r="Q550" s="29"/>
      <c r="R550" s="17"/>
      <c r="S550" s="25"/>
      <c r="T550" s="29"/>
      <c r="U550" s="17"/>
      <c r="V550" s="25"/>
      <c r="W550" s="29"/>
      <c r="X550" s="17"/>
      <c r="Y550" s="25"/>
      <c r="Z550" s="29"/>
      <c r="AA550" s="17"/>
      <c r="AB550" s="25"/>
      <c r="AC550" s="29"/>
      <c r="AD550" s="17"/>
      <c r="AE550" s="25"/>
      <c r="AF550" s="29"/>
      <c r="AG550" s="17"/>
      <c r="AH550" s="25"/>
      <c r="AI550" s="29"/>
      <c r="AJ550" s="17"/>
      <c r="AK550" s="25"/>
      <c r="AL550" s="29"/>
      <c r="AM550" s="17"/>
      <c r="AN550" s="25"/>
      <c r="AO550" s="29"/>
      <c r="AP550" s="17"/>
      <c r="AQ550" s="25"/>
      <c r="AR550" s="29"/>
      <c r="AS550" s="17"/>
      <c r="AT550" s="25"/>
      <c r="AU550" s="29"/>
      <c r="AV550" s="17"/>
      <c r="AW550" s="25"/>
      <c r="AX550" s="29"/>
      <c r="AY550" s="17"/>
      <c r="AZ550" s="25"/>
      <c r="BA550" s="29"/>
      <c r="BB550" s="17"/>
      <c r="BC550" s="25"/>
      <c r="BD550" s="29"/>
      <c r="BE550" s="17"/>
      <c r="BF550" s="25"/>
      <c r="BG550" s="29"/>
      <c r="BH550" s="17"/>
      <c r="BI550" s="25"/>
      <c r="BJ550" s="25"/>
      <c r="BK550" s="25"/>
      <c r="BL550" s="25"/>
      <c r="BM550" s="25"/>
      <c r="BN550" s="25"/>
      <c r="BO550" s="25"/>
      <c r="BP550" s="25"/>
      <c r="BQ550" s="25"/>
      <c r="BR550" s="25"/>
      <c r="BS550" s="25"/>
      <c r="BT550" s="25"/>
      <c r="BU550" s="25"/>
      <c r="BV550" s="15"/>
      <c r="BW550" s="15"/>
      <c r="BX550" s="15"/>
      <c r="BY550" s="15"/>
      <c r="BZ550" s="15"/>
      <c r="CA550" s="15"/>
      <c r="CB550" s="15"/>
      <c r="CC550" s="15"/>
      <c r="CD550" s="15"/>
      <c r="CE550" s="15"/>
      <c r="CF550" s="15"/>
      <c r="CG550" s="15"/>
      <c r="CH550" s="15"/>
      <c r="CI550" s="15"/>
      <c r="CJ550" s="15"/>
      <c r="CK550" s="15"/>
      <c r="CL550" s="15"/>
      <c r="CM550" s="15"/>
      <c r="CN550" s="15"/>
      <c r="CP550" s="15"/>
      <c r="CQ550" s="15"/>
      <c r="CS550" s="15"/>
      <c r="CT550" s="15"/>
      <c r="CV550" s="15"/>
      <c r="CW550" s="15"/>
      <c r="CY550" s="15"/>
      <c r="CZ550" s="15"/>
      <c r="DB550" s="15"/>
      <c r="DC550" s="15"/>
      <c r="DE550" s="15"/>
      <c r="DF550" s="15"/>
    </row>
    <row r="551" spans="1:110" x14ac:dyDescent="0.3">
      <c r="A551" s="3">
        <v>551</v>
      </c>
      <c r="D551" s="39"/>
      <c r="E551" s="3"/>
      <c r="F551" s="29"/>
      <c r="G551" s="17"/>
      <c r="H551" s="3"/>
      <c r="I551" s="17"/>
      <c r="J551" s="17"/>
      <c r="K551" s="29"/>
      <c r="L551" s="17"/>
      <c r="M551" s="25"/>
      <c r="N551" s="29"/>
      <c r="O551" s="17"/>
      <c r="P551" s="25"/>
      <c r="Q551" s="29"/>
      <c r="R551" s="17"/>
      <c r="S551" s="25"/>
      <c r="T551" s="29"/>
      <c r="U551" s="17"/>
      <c r="V551" s="25"/>
      <c r="W551" s="29"/>
      <c r="X551" s="17"/>
      <c r="Y551" s="25"/>
      <c r="Z551" s="29"/>
      <c r="AA551" s="17"/>
      <c r="AB551" s="25"/>
      <c r="AC551" s="29"/>
      <c r="AD551" s="17"/>
      <c r="AE551" s="25"/>
      <c r="AF551" s="29"/>
      <c r="AG551" s="17"/>
      <c r="AH551" s="25"/>
      <c r="AI551" s="29"/>
      <c r="AJ551" s="17"/>
      <c r="AK551" s="25"/>
      <c r="AL551" s="29"/>
      <c r="AM551" s="17"/>
      <c r="AN551" s="25"/>
      <c r="AO551" s="29"/>
      <c r="AP551" s="17"/>
      <c r="AQ551" s="25"/>
      <c r="AR551" s="29"/>
      <c r="AS551" s="17"/>
      <c r="AT551" s="25"/>
      <c r="AU551" s="29"/>
      <c r="AV551" s="17"/>
      <c r="AW551" s="25"/>
      <c r="AX551" s="29"/>
      <c r="AY551" s="17"/>
      <c r="AZ551" s="25"/>
      <c r="BA551" s="29"/>
      <c r="BB551" s="17"/>
      <c r="BC551" s="25"/>
      <c r="BD551" s="29"/>
      <c r="BE551" s="17"/>
      <c r="BF551" s="25"/>
      <c r="BG551" s="29"/>
      <c r="BH551" s="17"/>
      <c r="BI551" s="25"/>
      <c r="BJ551" s="25"/>
      <c r="BK551" s="25"/>
      <c r="BL551" s="25"/>
      <c r="BM551" s="25"/>
      <c r="BN551" s="25"/>
      <c r="BO551" s="25"/>
      <c r="BP551" s="25"/>
      <c r="BQ551" s="25"/>
      <c r="BR551" s="25"/>
      <c r="BS551" s="25"/>
      <c r="BT551" s="25"/>
      <c r="BU551" s="25"/>
      <c r="BV551" s="15"/>
      <c r="BW551" s="15"/>
      <c r="BX551" s="15"/>
      <c r="BY551" s="15"/>
      <c r="BZ551" s="15"/>
      <c r="CA551" s="15"/>
      <c r="CB551" s="15"/>
      <c r="CC551" s="15"/>
      <c r="CD551" s="15"/>
      <c r="CE551" s="15"/>
      <c r="CF551" s="15"/>
      <c r="CG551" s="15"/>
      <c r="CH551" s="15"/>
      <c r="CI551" s="15"/>
      <c r="CJ551" s="15"/>
      <c r="CK551" s="15"/>
      <c r="CL551" s="15"/>
      <c r="CM551" s="15"/>
      <c r="CN551" s="15"/>
      <c r="CP551" s="15"/>
      <c r="CQ551" s="15"/>
      <c r="CS551" s="15"/>
      <c r="CT551" s="15"/>
      <c r="CV551" s="15"/>
      <c r="CW551" s="15"/>
      <c r="CY551" s="15"/>
      <c r="CZ551" s="15"/>
      <c r="DB551" s="15"/>
      <c r="DC551" s="15"/>
      <c r="DE551" s="15"/>
      <c r="DF551" s="15"/>
    </row>
    <row r="552" spans="1:110" x14ac:dyDescent="0.3">
      <c r="A552" s="3">
        <v>552</v>
      </c>
      <c r="D552" s="39"/>
      <c r="E552" s="3"/>
      <c r="F552" s="29"/>
      <c r="G552" s="17"/>
      <c r="H552" s="3"/>
      <c r="I552" s="17"/>
      <c r="J552" s="17"/>
      <c r="K552" s="29"/>
      <c r="L552" s="17"/>
      <c r="M552" s="25"/>
      <c r="N552" s="29"/>
      <c r="O552" s="17"/>
      <c r="P552" s="25"/>
      <c r="Q552" s="29"/>
      <c r="R552" s="17"/>
      <c r="S552" s="25"/>
      <c r="T552" s="29"/>
      <c r="U552" s="17"/>
      <c r="V552" s="25"/>
      <c r="W552" s="29"/>
      <c r="X552" s="17"/>
      <c r="Y552" s="25"/>
      <c r="Z552" s="29"/>
      <c r="AA552" s="17"/>
      <c r="AB552" s="25"/>
      <c r="AC552" s="29"/>
      <c r="AD552" s="17"/>
      <c r="AE552" s="25"/>
      <c r="AF552" s="29"/>
      <c r="AG552" s="17"/>
      <c r="AH552" s="25"/>
      <c r="AI552" s="29"/>
      <c r="AJ552" s="17"/>
      <c r="AK552" s="25"/>
      <c r="AL552" s="29"/>
      <c r="AM552" s="17"/>
      <c r="AN552" s="25"/>
      <c r="AO552" s="29"/>
      <c r="AP552" s="17"/>
      <c r="AQ552" s="25"/>
      <c r="AR552" s="29"/>
      <c r="AS552" s="17"/>
      <c r="AT552" s="25"/>
      <c r="AU552" s="29"/>
      <c r="AV552" s="17"/>
      <c r="AW552" s="25"/>
      <c r="AX552" s="29"/>
      <c r="AY552" s="17"/>
      <c r="AZ552" s="25"/>
      <c r="BA552" s="29"/>
      <c r="BB552" s="17"/>
      <c r="BC552" s="25"/>
      <c r="BD552" s="29"/>
      <c r="BE552" s="17"/>
      <c r="BF552" s="25"/>
      <c r="BG552" s="29"/>
      <c r="BH552" s="17"/>
      <c r="BI552" s="25"/>
      <c r="BJ552" s="25"/>
      <c r="BK552" s="25"/>
      <c r="BL552" s="25"/>
      <c r="BM552" s="25"/>
      <c r="BN552" s="25"/>
      <c r="BO552" s="25"/>
      <c r="BP552" s="25"/>
      <c r="BQ552" s="25"/>
      <c r="BR552" s="25"/>
      <c r="BS552" s="25"/>
      <c r="BT552" s="25"/>
      <c r="BU552" s="25"/>
      <c r="BV552" s="15"/>
      <c r="BW552" s="15"/>
      <c r="BX552" s="15"/>
      <c r="BY552" s="15"/>
      <c r="BZ552" s="15"/>
      <c r="CA552" s="15"/>
      <c r="CB552" s="15"/>
      <c r="CC552" s="15"/>
      <c r="CD552" s="15"/>
      <c r="CE552" s="15"/>
      <c r="CF552" s="15"/>
      <c r="CG552" s="15"/>
      <c r="CH552" s="15"/>
      <c r="CI552" s="15"/>
      <c r="CJ552" s="15"/>
      <c r="CK552" s="15"/>
      <c r="CL552" s="15"/>
      <c r="CM552" s="15"/>
      <c r="CN552" s="15"/>
      <c r="CP552" s="15"/>
      <c r="CQ552" s="15"/>
      <c r="CS552" s="15"/>
      <c r="CT552" s="15"/>
      <c r="CV552" s="15"/>
      <c r="CW552" s="15"/>
      <c r="CY552" s="15"/>
      <c r="CZ552" s="15"/>
      <c r="DB552" s="15"/>
      <c r="DC552" s="15"/>
      <c r="DE552" s="15"/>
      <c r="DF552" s="15"/>
    </row>
    <row r="553" spans="1:110" x14ac:dyDescent="0.3">
      <c r="A553" s="3">
        <v>553</v>
      </c>
      <c r="D553" s="39"/>
      <c r="E553" s="3"/>
      <c r="F553" s="29"/>
      <c r="G553" s="17"/>
      <c r="H553" s="3"/>
      <c r="I553" s="17"/>
      <c r="J553" s="17"/>
      <c r="K553" s="29"/>
      <c r="L553" s="17"/>
      <c r="M553" s="25"/>
      <c r="N553" s="29"/>
      <c r="O553" s="17"/>
      <c r="P553" s="25"/>
      <c r="Q553" s="29"/>
      <c r="R553" s="17"/>
      <c r="S553" s="25"/>
      <c r="T553" s="29"/>
      <c r="U553" s="17"/>
      <c r="V553" s="25"/>
      <c r="W553" s="29"/>
      <c r="X553" s="17"/>
      <c r="Y553" s="25"/>
      <c r="Z553" s="29"/>
      <c r="AA553" s="17"/>
      <c r="AB553" s="25"/>
      <c r="AC553" s="29"/>
      <c r="AD553" s="17"/>
      <c r="AE553" s="25"/>
      <c r="AF553" s="29"/>
      <c r="AG553" s="17"/>
      <c r="AH553" s="25"/>
      <c r="AI553" s="29"/>
      <c r="AJ553" s="17"/>
      <c r="AK553" s="25"/>
      <c r="AL553" s="29"/>
      <c r="AM553" s="17"/>
      <c r="AN553" s="25"/>
      <c r="AO553" s="29"/>
      <c r="AP553" s="17"/>
      <c r="AQ553" s="25"/>
      <c r="AR553" s="29"/>
      <c r="AS553" s="17"/>
      <c r="AT553" s="25"/>
      <c r="AU553" s="29"/>
      <c r="AV553" s="17"/>
      <c r="AW553" s="25"/>
      <c r="AX553" s="29"/>
      <c r="AY553" s="17"/>
      <c r="AZ553" s="25"/>
      <c r="BA553" s="29"/>
      <c r="BB553" s="17"/>
      <c r="BC553" s="25"/>
      <c r="BD553" s="29"/>
      <c r="BE553" s="17"/>
      <c r="BF553" s="25"/>
      <c r="BG553" s="29"/>
      <c r="BH553" s="17"/>
      <c r="BI553" s="25"/>
      <c r="BJ553" s="25"/>
      <c r="BK553" s="25"/>
      <c r="BL553" s="25"/>
      <c r="BM553" s="25"/>
      <c r="BN553" s="25"/>
      <c r="BO553" s="25"/>
      <c r="BP553" s="25"/>
      <c r="BQ553" s="25"/>
      <c r="BR553" s="25"/>
      <c r="BS553" s="25"/>
      <c r="BT553" s="25"/>
      <c r="BU553" s="25"/>
      <c r="BV553" s="15"/>
      <c r="BW553" s="15"/>
      <c r="BX553" s="15"/>
      <c r="BY553" s="15"/>
      <c r="BZ553" s="15"/>
      <c r="CA553" s="15"/>
      <c r="CB553" s="15"/>
      <c r="CC553" s="15"/>
      <c r="CD553" s="15"/>
      <c r="CE553" s="15"/>
      <c r="CF553" s="15"/>
      <c r="CG553" s="15"/>
      <c r="CH553" s="15"/>
      <c r="CI553" s="15"/>
      <c r="CJ553" s="15"/>
      <c r="CK553" s="15"/>
      <c r="CL553" s="15"/>
      <c r="CM553" s="15"/>
      <c r="CN553" s="15"/>
      <c r="CP553" s="15"/>
      <c r="CQ553" s="15"/>
      <c r="CS553" s="15"/>
      <c r="CT553" s="15"/>
      <c r="CV553" s="15"/>
      <c r="CW553" s="15"/>
      <c r="CY553" s="15"/>
      <c r="CZ553" s="15"/>
      <c r="DB553" s="15"/>
      <c r="DC553" s="15"/>
      <c r="DE553" s="15"/>
      <c r="DF553" s="15"/>
    </row>
    <row r="554" spans="1:110" x14ac:dyDescent="0.3">
      <c r="A554" s="3">
        <v>554</v>
      </c>
      <c r="D554" s="39"/>
      <c r="E554" s="3"/>
      <c r="F554" s="29"/>
      <c r="G554" s="17"/>
      <c r="H554" s="3"/>
      <c r="I554" s="17"/>
      <c r="J554" s="17"/>
      <c r="K554" s="29"/>
      <c r="L554" s="17"/>
      <c r="M554" s="25"/>
      <c r="N554" s="29"/>
      <c r="O554" s="17"/>
      <c r="P554" s="25"/>
      <c r="Q554" s="29"/>
      <c r="R554" s="17"/>
      <c r="S554" s="25"/>
      <c r="T554" s="29"/>
      <c r="U554" s="17"/>
      <c r="V554" s="25"/>
      <c r="W554" s="29"/>
      <c r="X554" s="17"/>
      <c r="Y554" s="25"/>
      <c r="Z554" s="29"/>
      <c r="AA554" s="17"/>
      <c r="AB554" s="25"/>
      <c r="AC554" s="29"/>
      <c r="AD554" s="17"/>
      <c r="AE554" s="25"/>
      <c r="AF554" s="29"/>
      <c r="AG554" s="17"/>
      <c r="AH554" s="25"/>
      <c r="AI554" s="29"/>
      <c r="AJ554" s="17"/>
      <c r="AK554" s="25"/>
      <c r="AL554" s="29"/>
      <c r="AM554" s="17"/>
      <c r="AN554" s="25"/>
      <c r="AO554" s="29"/>
      <c r="AP554" s="17"/>
      <c r="AQ554" s="25"/>
      <c r="AR554" s="29"/>
      <c r="AS554" s="17"/>
      <c r="AT554" s="25"/>
      <c r="AU554" s="29"/>
      <c r="AV554" s="17"/>
      <c r="AW554" s="25"/>
      <c r="AX554" s="29"/>
      <c r="AY554" s="17"/>
      <c r="AZ554" s="25"/>
      <c r="BA554" s="29"/>
      <c r="BB554" s="17"/>
      <c r="BC554" s="25"/>
      <c r="BD554" s="29"/>
      <c r="BE554" s="17"/>
      <c r="BF554" s="25"/>
      <c r="BG554" s="29"/>
      <c r="BH554" s="17"/>
      <c r="BI554" s="25"/>
      <c r="BJ554" s="25"/>
      <c r="BK554" s="25"/>
      <c r="BL554" s="25"/>
      <c r="BM554" s="25"/>
      <c r="BN554" s="25"/>
      <c r="BO554" s="25"/>
      <c r="BP554" s="25"/>
      <c r="BQ554" s="25"/>
      <c r="BR554" s="25"/>
      <c r="BS554" s="25"/>
      <c r="BT554" s="25"/>
      <c r="BU554" s="25"/>
      <c r="BV554" s="15"/>
      <c r="BW554" s="15"/>
      <c r="BX554" s="15"/>
      <c r="BY554" s="15"/>
      <c r="BZ554" s="15"/>
      <c r="CA554" s="15"/>
      <c r="CB554" s="15"/>
      <c r="CC554" s="15"/>
      <c r="CD554" s="15"/>
      <c r="CE554" s="15"/>
      <c r="CF554" s="15"/>
      <c r="CG554" s="15"/>
      <c r="CH554" s="15"/>
      <c r="CI554" s="15"/>
      <c r="CJ554" s="15"/>
      <c r="CK554" s="15"/>
      <c r="CL554" s="15"/>
      <c r="CM554" s="15"/>
      <c r="CN554" s="15"/>
      <c r="CP554" s="15"/>
      <c r="CQ554" s="15"/>
      <c r="CS554" s="15"/>
      <c r="CT554" s="15"/>
      <c r="CV554" s="15"/>
      <c r="CW554" s="15"/>
      <c r="CY554" s="15"/>
      <c r="CZ554" s="15"/>
      <c r="DB554" s="15"/>
      <c r="DC554" s="15"/>
      <c r="DE554" s="15"/>
      <c r="DF554" s="15"/>
    </row>
    <row r="555" spans="1:110" x14ac:dyDescent="0.3">
      <c r="A555" s="3">
        <v>555</v>
      </c>
      <c r="D555" s="39"/>
      <c r="E555" s="3"/>
      <c r="F555" s="29"/>
      <c r="G555" s="17"/>
      <c r="H555" s="3"/>
      <c r="I555" s="17"/>
      <c r="J555" s="17"/>
      <c r="K555" s="29"/>
      <c r="L555" s="17"/>
      <c r="M555" s="25"/>
      <c r="N555" s="29"/>
      <c r="O555" s="17"/>
      <c r="P555" s="25"/>
      <c r="Q555" s="29"/>
      <c r="R555" s="17"/>
      <c r="S555" s="25"/>
      <c r="T555" s="29"/>
      <c r="U555" s="17"/>
      <c r="V555" s="25"/>
      <c r="W555" s="29"/>
      <c r="X555" s="17"/>
      <c r="Y555" s="25"/>
      <c r="Z555" s="29"/>
      <c r="AA555" s="17"/>
      <c r="AB555" s="25"/>
      <c r="AC555" s="29"/>
      <c r="AD555" s="17"/>
      <c r="AE555" s="25"/>
      <c r="AF555" s="29"/>
      <c r="AG555" s="17"/>
      <c r="AH555" s="25"/>
      <c r="AI555" s="29"/>
      <c r="AJ555" s="17"/>
      <c r="AK555" s="25"/>
      <c r="AL555" s="29"/>
      <c r="AM555" s="17"/>
      <c r="AN555" s="25"/>
      <c r="AO555" s="29"/>
      <c r="AP555" s="17"/>
      <c r="AQ555" s="25"/>
      <c r="AR555" s="29"/>
      <c r="AS555" s="17"/>
      <c r="AT555" s="25"/>
      <c r="AU555" s="29"/>
      <c r="AV555" s="17"/>
      <c r="AW555" s="25"/>
      <c r="AX555" s="29"/>
      <c r="AY555" s="17"/>
      <c r="AZ555" s="25"/>
      <c r="BA555" s="29"/>
      <c r="BB555" s="17"/>
      <c r="BC555" s="25"/>
      <c r="BD555" s="29"/>
      <c r="BE555" s="17"/>
      <c r="BF555" s="25"/>
      <c r="BG555" s="29"/>
      <c r="BH555" s="17"/>
      <c r="BI555" s="25"/>
      <c r="BJ555" s="25"/>
      <c r="BK555" s="25"/>
      <c r="BL555" s="25"/>
      <c r="BM555" s="25"/>
      <c r="BN555" s="25"/>
      <c r="BO555" s="25"/>
      <c r="BP555" s="25"/>
      <c r="BQ555" s="25"/>
      <c r="BR555" s="25"/>
      <c r="BS555" s="25"/>
      <c r="BT555" s="25"/>
      <c r="BU555" s="25"/>
      <c r="BV555" s="15"/>
      <c r="BW555" s="15"/>
      <c r="BX555" s="15"/>
      <c r="BY555" s="15"/>
      <c r="BZ555" s="15"/>
      <c r="CA555" s="15"/>
      <c r="CB555" s="15"/>
      <c r="CC555" s="15"/>
      <c r="CD555" s="15"/>
      <c r="CE555" s="15"/>
      <c r="CF555" s="15"/>
      <c r="CG555" s="15"/>
      <c r="CH555" s="15"/>
      <c r="CI555" s="15"/>
      <c r="CJ555" s="15"/>
      <c r="CK555" s="15"/>
      <c r="CL555" s="15"/>
      <c r="CM555" s="15"/>
      <c r="CN555" s="15"/>
      <c r="CP555" s="15"/>
      <c r="CQ555" s="15"/>
      <c r="CS555" s="15"/>
      <c r="CT555" s="15"/>
      <c r="CV555" s="15"/>
      <c r="CW555" s="15"/>
      <c r="CY555" s="15"/>
      <c r="CZ555" s="15"/>
      <c r="DB555" s="15"/>
      <c r="DC555" s="15"/>
      <c r="DE555" s="15"/>
      <c r="DF555" s="15"/>
    </row>
    <row r="556" spans="1:110" x14ac:dyDescent="0.3">
      <c r="A556" s="3">
        <v>556</v>
      </c>
      <c r="D556" s="39"/>
      <c r="E556" s="3"/>
      <c r="F556" s="29"/>
      <c r="G556" s="17"/>
      <c r="H556" s="3"/>
      <c r="I556" s="17"/>
      <c r="J556" s="17"/>
      <c r="K556" s="29"/>
      <c r="L556" s="17"/>
      <c r="M556" s="25"/>
      <c r="N556" s="29"/>
      <c r="O556" s="17"/>
      <c r="P556" s="25"/>
      <c r="Q556" s="29"/>
      <c r="R556" s="17"/>
      <c r="S556" s="25"/>
      <c r="T556" s="29"/>
      <c r="U556" s="17"/>
      <c r="V556" s="25"/>
      <c r="W556" s="29"/>
      <c r="X556" s="17"/>
      <c r="Y556" s="25"/>
      <c r="Z556" s="29"/>
      <c r="AA556" s="17"/>
      <c r="AB556" s="25"/>
      <c r="AC556" s="29"/>
      <c r="AD556" s="17"/>
      <c r="AE556" s="25"/>
      <c r="AF556" s="29"/>
      <c r="AG556" s="17"/>
      <c r="AH556" s="25"/>
      <c r="AI556" s="29"/>
      <c r="AJ556" s="17"/>
      <c r="AK556" s="25"/>
      <c r="AL556" s="29"/>
      <c r="AM556" s="17"/>
      <c r="AN556" s="25"/>
      <c r="AO556" s="29"/>
      <c r="AP556" s="17"/>
      <c r="AQ556" s="25"/>
      <c r="AR556" s="29"/>
      <c r="AS556" s="17"/>
      <c r="AT556" s="25"/>
      <c r="AU556" s="29"/>
      <c r="AV556" s="17"/>
      <c r="AW556" s="25"/>
      <c r="AX556" s="29"/>
      <c r="AY556" s="17"/>
      <c r="AZ556" s="25"/>
      <c r="BA556" s="29"/>
      <c r="BB556" s="17"/>
      <c r="BC556" s="25"/>
      <c r="BD556" s="29"/>
      <c r="BE556" s="17"/>
      <c r="BF556" s="25"/>
      <c r="BG556" s="29"/>
      <c r="BH556" s="17"/>
      <c r="BI556" s="25"/>
      <c r="BJ556" s="25"/>
      <c r="BK556" s="25"/>
      <c r="BL556" s="25"/>
      <c r="BM556" s="25"/>
      <c r="BN556" s="25"/>
      <c r="BO556" s="25"/>
      <c r="BP556" s="25"/>
      <c r="BQ556" s="25"/>
      <c r="BR556" s="25"/>
      <c r="BS556" s="25"/>
      <c r="BT556" s="25"/>
      <c r="BU556" s="25"/>
      <c r="BV556" s="15"/>
      <c r="BW556" s="15"/>
      <c r="BX556" s="15"/>
      <c r="BY556" s="15"/>
      <c r="BZ556" s="15"/>
      <c r="CA556" s="15"/>
      <c r="CB556" s="15"/>
      <c r="CC556" s="15"/>
      <c r="CD556" s="15"/>
      <c r="CE556" s="15"/>
      <c r="CF556" s="15"/>
      <c r="CG556" s="15"/>
      <c r="CH556" s="15"/>
      <c r="CI556" s="15"/>
      <c r="CJ556" s="15"/>
      <c r="CK556" s="15"/>
      <c r="CL556" s="15"/>
      <c r="CM556" s="15"/>
      <c r="CN556" s="15"/>
      <c r="CP556" s="15"/>
      <c r="CQ556" s="15"/>
      <c r="CS556" s="15"/>
      <c r="CT556" s="15"/>
      <c r="CV556" s="15"/>
      <c r="CW556" s="15"/>
      <c r="CY556" s="15"/>
      <c r="CZ556" s="15"/>
      <c r="DB556" s="15"/>
      <c r="DC556" s="15"/>
      <c r="DE556" s="15"/>
      <c r="DF556" s="15"/>
    </row>
    <row r="557" spans="1:110" x14ac:dyDescent="0.3">
      <c r="A557" s="3">
        <v>557</v>
      </c>
      <c r="D557" s="39"/>
      <c r="E557" s="3"/>
      <c r="F557" s="29"/>
      <c r="G557" s="17"/>
      <c r="H557" s="3"/>
      <c r="I557" s="17"/>
      <c r="J557" s="17"/>
      <c r="K557" s="29"/>
      <c r="L557" s="17"/>
      <c r="M557" s="25"/>
      <c r="N557" s="29"/>
      <c r="O557" s="17"/>
      <c r="P557" s="25"/>
      <c r="Q557" s="29"/>
      <c r="R557" s="17"/>
      <c r="S557" s="25"/>
      <c r="T557" s="29"/>
      <c r="U557" s="17"/>
      <c r="V557" s="25"/>
      <c r="W557" s="29"/>
      <c r="X557" s="17"/>
      <c r="Y557" s="25"/>
      <c r="Z557" s="29"/>
      <c r="AA557" s="17"/>
      <c r="AB557" s="25"/>
      <c r="AC557" s="29"/>
      <c r="AD557" s="17"/>
      <c r="AE557" s="25"/>
      <c r="AF557" s="29"/>
      <c r="AG557" s="17"/>
      <c r="AH557" s="25"/>
      <c r="AI557" s="29"/>
      <c r="AJ557" s="17"/>
      <c r="AK557" s="25"/>
      <c r="AL557" s="29"/>
      <c r="AM557" s="17"/>
      <c r="AN557" s="25"/>
      <c r="AO557" s="29"/>
      <c r="AP557" s="17"/>
      <c r="AQ557" s="25"/>
      <c r="AR557" s="29"/>
      <c r="AS557" s="17"/>
      <c r="AT557" s="25"/>
      <c r="AU557" s="29"/>
      <c r="AV557" s="17"/>
      <c r="AW557" s="25"/>
      <c r="AX557" s="29"/>
      <c r="AY557" s="17"/>
      <c r="AZ557" s="25"/>
      <c r="BA557" s="29"/>
      <c r="BB557" s="17"/>
      <c r="BC557" s="25"/>
      <c r="BD557" s="29"/>
      <c r="BE557" s="17"/>
      <c r="BF557" s="25"/>
      <c r="BG557" s="29"/>
      <c r="BH557" s="17"/>
      <c r="BI557" s="25"/>
      <c r="BJ557" s="25"/>
      <c r="BK557" s="25"/>
      <c r="BL557" s="25"/>
      <c r="BM557" s="25"/>
      <c r="BN557" s="25"/>
      <c r="BO557" s="25"/>
      <c r="BP557" s="25"/>
      <c r="BQ557" s="25"/>
      <c r="BR557" s="25"/>
      <c r="BS557" s="25"/>
      <c r="BT557" s="25"/>
      <c r="BU557" s="25"/>
      <c r="BV557" s="15"/>
      <c r="BW557" s="15"/>
      <c r="BX557" s="15"/>
      <c r="BY557" s="15"/>
      <c r="BZ557" s="15"/>
      <c r="CA557" s="15"/>
      <c r="CB557" s="15"/>
      <c r="CC557" s="15"/>
      <c r="CD557" s="15"/>
      <c r="CE557" s="15"/>
      <c r="CF557" s="15"/>
      <c r="CG557" s="15"/>
      <c r="CH557" s="15"/>
      <c r="CI557" s="15"/>
      <c r="CJ557" s="15"/>
      <c r="CK557" s="15"/>
      <c r="CL557" s="15"/>
      <c r="CM557" s="15"/>
      <c r="CN557" s="15"/>
      <c r="CP557" s="15"/>
      <c r="CQ557" s="15"/>
      <c r="CS557" s="15"/>
      <c r="CT557" s="15"/>
      <c r="CV557" s="15"/>
      <c r="CW557" s="15"/>
      <c r="CY557" s="15"/>
      <c r="CZ557" s="15"/>
      <c r="DB557" s="15"/>
      <c r="DC557" s="15"/>
      <c r="DE557" s="15"/>
      <c r="DF557" s="15"/>
    </row>
    <row r="558" spans="1:110" x14ac:dyDescent="0.3">
      <c r="A558" s="3">
        <v>558</v>
      </c>
      <c r="D558" s="39"/>
      <c r="E558" s="3"/>
      <c r="F558" s="29"/>
      <c r="G558" s="17"/>
      <c r="H558" s="3"/>
      <c r="I558" s="17"/>
      <c r="J558" s="17"/>
      <c r="K558" s="29"/>
      <c r="L558" s="17"/>
      <c r="M558" s="25"/>
      <c r="N558" s="29"/>
      <c r="O558" s="17"/>
      <c r="P558" s="25"/>
      <c r="Q558" s="29"/>
      <c r="R558" s="17"/>
      <c r="S558" s="25"/>
      <c r="T558" s="29"/>
      <c r="U558" s="17"/>
      <c r="V558" s="25"/>
      <c r="W558" s="29"/>
      <c r="X558" s="17"/>
      <c r="Y558" s="25"/>
      <c r="Z558" s="29"/>
      <c r="AA558" s="17"/>
      <c r="AB558" s="25"/>
      <c r="AC558" s="29"/>
      <c r="AD558" s="17"/>
      <c r="AE558" s="25"/>
      <c r="AF558" s="29"/>
      <c r="AG558" s="17"/>
      <c r="AH558" s="25"/>
      <c r="AI558" s="29"/>
      <c r="AJ558" s="17"/>
      <c r="AK558" s="25"/>
      <c r="AL558" s="29"/>
      <c r="AM558" s="17"/>
      <c r="AN558" s="25"/>
      <c r="AO558" s="29"/>
      <c r="AP558" s="17"/>
      <c r="AQ558" s="25"/>
      <c r="AR558" s="29"/>
      <c r="AS558" s="17"/>
      <c r="AT558" s="25"/>
      <c r="AU558" s="29"/>
      <c r="AV558" s="17"/>
      <c r="AW558" s="25"/>
      <c r="AX558" s="29"/>
      <c r="AY558" s="17"/>
      <c r="AZ558" s="25"/>
      <c r="BA558" s="29"/>
      <c r="BB558" s="17"/>
      <c r="BC558" s="25"/>
      <c r="BD558" s="29"/>
      <c r="BE558" s="17"/>
      <c r="BF558" s="25"/>
      <c r="BG558" s="29"/>
      <c r="BH558" s="17"/>
      <c r="BI558" s="25"/>
      <c r="BJ558" s="25"/>
      <c r="BK558" s="25"/>
      <c r="BL558" s="25"/>
      <c r="BM558" s="25"/>
      <c r="BN558" s="25"/>
      <c r="BO558" s="25"/>
      <c r="BP558" s="25"/>
      <c r="BQ558" s="25"/>
      <c r="BR558" s="25"/>
      <c r="BS558" s="25"/>
      <c r="BT558" s="25"/>
      <c r="BU558" s="25"/>
      <c r="BV558" s="15"/>
      <c r="BW558" s="15"/>
      <c r="BX558" s="15"/>
      <c r="BY558" s="15"/>
      <c r="BZ558" s="15"/>
      <c r="CA558" s="15"/>
      <c r="CB558" s="15"/>
      <c r="CC558" s="15"/>
      <c r="CD558" s="15"/>
      <c r="CE558" s="15"/>
      <c r="CF558" s="15"/>
      <c r="CG558" s="15"/>
      <c r="CH558" s="15"/>
      <c r="CI558" s="15"/>
      <c r="CJ558" s="15"/>
      <c r="CK558" s="15"/>
      <c r="CL558" s="15"/>
      <c r="CM558" s="15"/>
      <c r="CN558" s="15"/>
      <c r="CP558" s="15"/>
      <c r="CQ558" s="15"/>
      <c r="CS558" s="15"/>
      <c r="CT558" s="15"/>
      <c r="CV558" s="15"/>
      <c r="CW558" s="15"/>
      <c r="CY558" s="15"/>
      <c r="CZ558" s="15"/>
      <c r="DB558" s="15"/>
      <c r="DC558" s="15"/>
      <c r="DE558" s="15"/>
      <c r="DF558" s="15"/>
    </row>
    <row r="559" spans="1:110" x14ac:dyDescent="0.3">
      <c r="A559" s="3">
        <v>559</v>
      </c>
      <c r="D559" s="39"/>
      <c r="E559" s="3"/>
      <c r="F559" s="29"/>
      <c r="G559" s="17"/>
      <c r="H559" s="3"/>
      <c r="I559" s="17"/>
      <c r="J559" s="17"/>
      <c r="K559" s="29"/>
      <c r="L559" s="17"/>
      <c r="M559" s="25"/>
      <c r="N559" s="29"/>
      <c r="O559" s="17"/>
      <c r="P559" s="25"/>
      <c r="Q559" s="29"/>
      <c r="R559" s="17"/>
      <c r="S559" s="25"/>
      <c r="T559" s="29"/>
      <c r="U559" s="17"/>
      <c r="V559" s="25"/>
      <c r="W559" s="29"/>
      <c r="X559" s="17"/>
      <c r="Y559" s="25"/>
      <c r="Z559" s="29"/>
      <c r="AA559" s="17"/>
      <c r="AB559" s="25"/>
      <c r="AC559" s="29"/>
      <c r="AD559" s="17"/>
      <c r="AE559" s="25"/>
      <c r="AF559" s="29"/>
      <c r="AG559" s="17"/>
      <c r="AH559" s="25"/>
      <c r="AI559" s="29"/>
      <c r="AJ559" s="17"/>
      <c r="AK559" s="25"/>
      <c r="AL559" s="29"/>
      <c r="AM559" s="17"/>
      <c r="AN559" s="25"/>
      <c r="AO559" s="29"/>
      <c r="AP559" s="17"/>
      <c r="AQ559" s="25"/>
      <c r="AR559" s="29"/>
      <c r="AS559" s="17"/>
      <c r="AT559" s="25"/>
      <c r="AU559" s="29"/>
      <c r="AV559" s="17"/>
      <c r="AW559" s="25"/>
      <c r="AX559" s="29"/>
      <c r="AY559" s="17"/>
      <c r="AZ559" s="25"/>
      <c r="BA559" s="29"/>
      <c r="BB559" s="17"/>
      <c r="BC559" s="25"/>
      <c r="BD559" s="29"/>
      <c r="BE559" s="17"/>
      <c r="BF559" s="25"/>
      <c r="BG559" s="29"/>
      <c r="BH559" s="17"/>
      <c r="BI559" s="25"/>
      <c r="BJ559" s="25"/>
      <c r="BK559" s="25"/>
      <c r="BL559" s="25"/>
      <c r="BM559" s="25"/>
      <c r="BN559" s="25"/>
      <c r="BO559" s="25"/>
      <c r="BP559" s="25"/>
      <c r="BQ559" s="25"/>
      <c r="BR559" s="25"/>
      <c r="BS559" s="25"/>
      <c r="BT559" s="25"/>
      <c r="BU559" s="25"/>
      <c r="BV559" s="15"/>
      <c r="BW559" s="15"/>
      <c r="BX559" s="15"/>
      <c r="BY559" s="15"/>
      <c r="BZ559" s="15"/>
      <c r="CA559" s="15"/>
      <c r="CB559" s="15"/>
      <c r="CC559" s="15"/>
      <c r="CD559" s="15"/>
      <c r="CE559" s="15"/>
      <c r="CF559" s="15"/>
      <c r="CG559" s="15"/>
      <c r="CH559" s="15"/>
      <c r="CI559" s="15"/>
      <c r="CJ559" s="15"/>
      <c r="CK559" s="15"/>
      <c r="CL559" s="15"/>
      <c r="CM559" s="15"/>
      <c r="CN559" s="15"/>
      <c r="CP559" s="15"/>
      <c r="CQ559" s="15"/>
      <c r="CS559" s="15"/>
      <c r="CT559" s="15"/>
      <c r="CV559" s="15"/>
      <c r="CW559" s="15"/>
      <c r="CY559" s="15"/>
      <c r="CZ559" s="15"/>
      <c r="DB559" s="15"/>
      <c r="DC559" s="15"/>
      <c r="DE559" s="15"/>
      <c r="DF559" s="15"/>
    </row>
    <row r="560" spans="1:110" x14ac:dyDescent="0.3">
      <c r="A560" s="3">
        <v>560</v>
      </c>
      <c r="B560" s="3" t="s">
        <v>223</v>
      </c>
      <c r="E560" s="15"/>
      <c r="G560" s="3"/>
      <c r="H560" s="3"/>
      <c r="I560" s="3"/>
      <c r="J560" s="3"/>
      <c r="K560" s="2"/>
      <c r="L560" s="2"/>
      <c r="M560" s="2"/>
      <c r="N560" s="15"/>
      <c r="O560" s="2"/>
      <c r="P560" s="2"/>
      <c r="Q560" s="15"/>
      <c r="W560" s="15"/>
      <c r="X560" s="3"/>
      <c r="Y560" s="3"/>
      <c r="Z560" s="15"/>
      <c r="AA560" s="3"/>
      <c r="AB560" s="3"/>
      <c r="AD560" s="3"/>
      <c r="AE560" s="3"/>
      <c r="AF560" s="15"/>
      <c r="AG560" s="3"/>
      <c r="AH560" s="3"/>
      <c r="AI560" s="15"/>
      <c r="AJ560" s="3"/>
      <c r="AK560" s="3"/>
      <c r="AM560" s="3"/>
      <c r="AN560" s="3"/>
      <c r="AP560" s="3"/>
      <c r="AQ560" s="3"/>
      <c r="AR560" s="15"/>
      <c r="AS560" s="3"/>
      <c r="AT560" s="3"/>
      <c r="AV560" s="3"/>
      <c r="AW560" s="3"/>
      <c r="AX560" s="15"/>
      <c r="AY560" s="3"/>
      <c r="AZ560" s="3"/>
      <c r="BA560" s="15"/>
      <c r="BB560" s="3"/>
      <c r="BC560" s="3"/>
      <c r="BD560" s="15"/>
      <c r="BE560" s="3"/>
      <c r="BG560" s="15"/>
      <c r="BH560" s="3"/>
      <c r="BV560" s="15"/>
      <c r="BX560" s="15"/>
      <c r="BY560" s="15"/>
      <c r="CA560" s="15"/>
      <c r="CB560" s="15"/>
      <c r="CD560" s="15"/>
      <c r="CE560" s="15"/>
      <c r="CG560" s="15"/>
      <c r="CH560" s="15"/>
      <c r="CJ560" s="15"/>
      <c r="CK560" s="15"/>
    </row>
    <row r="561" spans="1:90" x14ac:dyDescent="0.3">
      <c r="A561" s="3">
        <v>561</v>
      </c>
      <c r="B561" s="3" t="s">
        <v>218</v>
      </c>
      <c r="E561" s="44">
        <v>2516895</v>
      </c>
      <c r="F561" s="7">
        <f>K561+N561+Q561+T561+W561+Z561+AC561+AF561+AI561+AL561+AO561+AR561+AU561+AX561+BA561+BD561+BG561</f>
        <v>236912</v>
      </c>
      <c r="G561" s="7"/>
      <c r="H561" s="7"/>
      <c r="I561" s="17"/>
      <c r="J561" s="17"/>
      <c r="K561" s="44">
        <v>12128</v>
      </c>
      <c r="L561" s="44"/>
      <c r="M561" s="44"/>
      <c r="N561" s="44">
        <v>10726</v>
      </c>
      <c r="O561" s="44"/>
      <c r="P561" s="44"/>
      <c r="Q561" s="44">
        <v>11316</v>
      </c>
      <c r="R561" s="44"/>
      <c r="S561" s="44"/>
      <c r="T561" s="44">
        <v>15607</v>
      </c>
      <c r="U561" s="44"/>
      <c r="V561" s="44"/>
      <c r="W561" s="44">
        <v>16537</v>
      </c>
      <c r="X561" s="3"/>
      <c r="Y561" s="3"/>
      <c r="Z561" s="44">
        <v>11481</v>
      </c>
      <c r="AA561" s="3"/>
      <c r="AB561" s="3"/>
      <c r="AC561" s="44">
        <v>18134</v>
      </c>
      <c r="AD561" s="3"/>
      <c r="AE561" s="3"/>
      <c r="AF561" s="44">
        <v>11447</v>
      </c>
      <c r="AG561" s="3"/>
      <c r="AH561" s="3"/>
      <c r="AI561" s="44">
        <v>13356</v>
      </c>
      <c r="AJ561" s="3"/>
      <c r="AK561" s="3"/>
      <c r="AL561" s="44">
        <v>16684</v>
      </c>
      <c r="AM561" s="3"/>
      <c r="AN561" s="3"/>
      <c r="AO561" s="44">
        <v>12694</v>
      </c>
      <c r="AP561" s="3"/>
      <c r="AQ561" s="3"/>
      <c r="AR561" s="44">
        <v>20126</v>
      </c>
      <c r="AS561" s="3"/>
      <c r="AT561" s="3"/>
      <c r="AU561" s="44">
        <v>14469</v>
      </c>
      <c r="AV561" s="3"/>
      <c r="AW561" s="3"/>
      <c r="AX561" s="44">
        <v>12861</v>
      </c>
      <c r="AY561" s="3"/>
      <c r="AZ561" s="3"/>
      <c r="BA561" s="44">
        <v>13246</v>
      </c>
      <c r="BB561" s="3"/>
      <c r="BC561" s="3"/>
      <c r="BD561" s="44">
        <v>14894</v>
      </c>
      <c r="BE561" s="3"/>
      <c r="BG561" s="44">
        <v>11206</v>
      </c>
      <c r="BH561" s="3"/>
      <c r="BJ561" s="7">
        <f t="shared" ref="BJ561" si="2167">K561+T561+W561+Z561+Q561</f>
        <v>67069</v>
      </c>
      <c r="BL561" s="25"/>
      <c r="BM561" s="7">
        <f t="shared" ref="BM561:BM562" si="2168">BG561+AU561+AR561+AX561</f>
        <v>58662</v>
      </c>
      <c r="BO561" s="25"/>
      <c r="BP561" s="7">
        <f t="shared" ref="BP561:BP562" si="2169">BA561+AO561+AL561+BD561</f>
        <v>57518</v>
      </c>
      <c r="BR561" s="25"/>
      <c r="BS561" s="7">
        <f t="shared" ref="BS561:BS562" si="2170">AI561+AF561+AC561+N561</f>
        <v>53663</v>
      </c>
      <c r="BU561" s="25"/>
      <c r="BV561" s="15"/>
      <c r="BW561" s="15"/>
      <c r="BX561" s="15"/>
      <c r="BY561" s="15"/>
      <c r="BZ561" s="15"/>
      <c r="CA561" s="15"/>
      <c r="CB561" s="15"/>
      <c r="CC561" s="15"/>
      <c r="CD561" s="15"/>
      <c r="CE561" s="15"/>
      <c r="CF561" s="15"/>
      <c r="CG561" s="15"/>
      <c r="CH561" s="15"/>
      <c r="CI561" s="15"/>
      <c r="CJ561" s="15"/>
      <c r="CK561" s="15"/>
      <c r="CL561" s="15"/>
    </row>
    <row r="562" spans="1:90" x14ac:dyDescent="0.3">
      <c r="A562" s="3">
        <v>562</v>
      </c>
      <c r="B562" s="3" t="s">
        <v>363</v>
      </c>
      <c r="C562" s="3" t="s">
        <v>14</v>
      </c>
      <c r="D562" s="6">
        <v>40603</v>
      </c>
      <c r="E562" s="44">
        <v>210819</v>
      </c>
      <c r="F562" s="7">
        <f>K562+N562+Q562+T562+W562+Z562+AC562+AF562+AI562+AL562+AO562+AR562+AU562+AX562+BA562+BD562+BG562</f>
        <v>22664</v>
      </c>
      <c r="G562" s="17">
        <f>F562/F$561</f>
        <v>9.5664212872290127E-2</v>
      </c>
      <c r="H562" s="7"/>
      <c r="I562" s="17">
        <f t="shared" ref="I562:I573" si="2171">LARGE(BV562:CL562,1)</f>
        <v>0.12595996855536071</v>
      </c>
      <c r="J562" s="17">
        <f t="shared" ref="J562:J573" si="2172">SMALL(BV562:CL562,1)</f>
        <v>5.3656115583985885E-2</v>
      </c>
      <c r="K562" s="44">
        <v>1454</v>
      </c>
      <c r="L562" s="17">
        <f>K562/K$561</f>
        <v>0.11988786279683378</v>
      </c>
      <c r="M562" s="45">
        <f>L562/$G562</f>
        <v>1.2532153790559251</v>
      </c>
      <c r="N562" s="44">
        <v>1054</v>
      </c>
      <c r="O562" s="17">
        <f>N562/N$561</f>
        <v>9.8265895953757232E-2</v>
      </c>
      <c r="P562" s="45">
        <f>O562/$G562</f>
        <v>1.0271959910958584</v>
      </c>
      <c r="Q562" s="44">
        <v>1043</v>
      </c>
      <c r="R562" s="17">
        <f>Q562/Q$561</f>
        <v>9.217037822552139E-2</v>
      </c>
      <c r="S562" s="45">
        <f>R562/$G562</f>
        <v>0.96347814358298289</v>
      </c>
      <c r="T562" s="44">
        <v>1329</v>
      </c>
      <c r="U562" s="17">
        <f>T562/T$561</f>
        <v>8.5154097520343433E-2</v>
      </c>
      <c r="V562" s="45">
        <f>U562/$G562</f>
        <v>0.89013534908840475</v>
      </c>
      <c r="W562" s="44">
        <v>2083</v>
      </c>
      <c r="X562" s="17">
        <f>W562/W$561</f>
        <v>0.12595996855536071</v>
      </c>
      <c r="Y562" s="45">
        <f>X562/$G562</f>
        <v>1.3166884958695559</v>
      </c>
      <c r="Z562" s="44">
        <v>1368</v>
      </c>
      <c r="AA562" s="17">
        <f>Z562/Z$561</f>
        <v>0.11915338385158088</v>
      </c>
      <c r="AB562" s="45">
        <f>AA562/$G562</f>
        <v>1.2455377018640015</v>
      </c>
      <c r="AC562" s="44">
        <v>973</v>
      </c>
      <c r="AD562" s="17">
        <f>AC562/AC$561</f>
        <v>5.3656115583985885E-2</v>
      </c>
      <c r="AE562" s="45">
        <f>AD562/$G562</f>
        <v>0.56087970593157721</v>
      </c>
      <c r="AF562" s="44">
        <v>1354</v>
      </c>
      <c r="AG562" s="17">
        <f>AF562/AF$561</f>
        <v>0.11828426662007513</v>
      </c>
      <c r="AH562" s="45">
        <f>AG562/$G562</f>
        <v>1.2364526197271108</v>
      </c>
      <c r="AI562" s="44">
        <v>1286</v>
      </c>
      <c r="AJ562" s="17">
        <f>AI562/AI$561</f>
        <v>9.6286313267445342E-2</v>
      </c>
      <c r="AK562" s="45">
        <f>AJ562/$G562</f>
        <v>1.0065029583840899</v>
      </c>
      <c r="AL562" s="44">
        <v>1690</v>
      </c>
      <c r="AM562" s="17">
        <f>AL562/AL$561</f>
        <v>0.10129465356029729</v>
      </c>
      <c r="AN562" s="45">
        <f>AM562/$G562</f>
        <v>1.0588562903405028</v>
      </c>
      <c r="AO562" s="44">
        <v>1511</v>
      </c>
      <c r="AP562" s="17">
        <f>AO562/AO$561</f>
        <v>0.11903261383330707</v>
      </c>
      <c r="AQ562" s="45">
        <f>AP562/$G562</f>
        <v>1.2442752651110327</v>
      </c>
      <c r="AR562" s="44">
        <v>1686</v>
      </c>
      <c r="AS562" s="17">
        <f>AR562/AR$561</f>
        <v>8.3772234920003977E-2</v>
      </c>
      <c r="AT562" s="45">
        <f>AS562/$G562</f>
        <v>0.87569042178644474</v>
      </c>
      <c r="AU562" s="44">
        <v>1413</v>
      </c>
      <c r="AV562" s="17">
        <f>AU562/AU$561</f>
        <v>9.7657059921210862E-2</v>
      </c>
      <c r="AW562" s="45">
        <f>AV562/$G562</f>
        <v>1.0208316881421597</v>
      </c>
      <c r="AX562" s="44">
        <v>1023</v>
      </c>
      <c r="AY562" s="17">
        <f>AX562/AX$561</f>
        <v>7.954280382551901E-2</v>
      </c>
      <c r="AZ562" s="45">
        <f>AY562/$G562</f>
        <v>0.83147920666746211</v>
      </c>
      <c r="BA562" s="44">
        <v>1265</v>
      </c>
      <c r="BB562" s="17">
        <f>BA562/BA$561</f>
        <v>9.5500528461422318E-2</v>
      </c>
      <c r="BC562" s="45">
        <f>BB562/$G562</f>
        <v>0.9982889692398732</v>
      </c>
      <c r="BD562" s="44">
        <v>1195</v>
      </c>
      <c r="BE562" s="17">
        <f>BD562/BD$561</f>
        <v>8.0233651134685113E-2</v>
      </c>
      <c r="BF562" s="45">
        <f>BE562/$G562</f>
        <v>0.83870079234118078</v>
      </c>
      <c r="BG562" s="44">
        <v>937</v>
      </c>
      <c r="BH562" s="17">
        <f>BG562/BG$561</f>
        <v>8.3615920042834191E-2</v>
      </c>
      <c r="BI562" s="45">
        <f>BH562/$G562</f>
        <v>0.87405642645552128</v>
      </c>
      <c r="BJ562" s="7">
        <f>K562+T562+W562+Z562+Q562</f>
        <v>7277</v>
      </c>
      <c r="BK562" s="15">
        <f>BJ562/BJ$561</f>
        <v>0.10850020128524356</v>
      </c>
      <c r="BL562" s="25">
        <f t="shared" ref="BL562" si="2173">BK562/$G562</f>
        <v>1.1341775364847169</v>
      </c>
      <c r="BM562" s="7">
        <f t="shared" si="2168"/>
        <v>5059</v>
      </c>
      <c r="BN562" s="15">
        <f>BM562/BM$561</f>
        <v>8.62398145307013E-2</v>
      </c>
      <c r="BO562" s="25">
        <f t="shared" ref="BO562" si="2174">BN562/$G562</f>
        <v>0.90148459848647666</v>
      </c>
      <c r="BP562" s="7">
        <f t="shared" si="2169"/>
        <v>5661</v>
      </c>
      <c r="BQ562" s="15">
        <f>BP562/BP$561</f>
        <v>9.8421363747000945E-2</v>
      </c>
      <c r="BR562" s="25">
        <f t="shared" ref="BR562" si="2175">BQ562/$G562</f>
        <v>1.0288211316638496</v>
      </c>
      <c r="BS562" s="7">
        <f t="shared" si="2170"/>
        <v>4667</v>
      </c>
      <c r="BT562" s="15">
        <f>BS562/BS$561</f>
        <v>8.6968674878407842E-2</v>
      </c>
      <c r="BU562" s="25">
        <f t="shared" ref="BU562" si="2176">BT562/$G562</f>
        <v>0.90910354318714082</v>
      </c>
      <c r="BV562" s="15">
        <f t="shared" ref="BV562:BV573" si="2177">L562</f>
        <v>0.11988786279683378</v>
      </c>
      <c r="BW562" s="15">
        <f t="shared" ref="BW562:BW573" si="2178">O562</f>
        <v>9.8265895953757232E-2</v>
      </c>
      <c r="BX562" s="15">
        <f t="shared" ref="BX562:BX573" si="2179">R562</f>
        <v>9.217037822552139E-2</v>
      </c>
      <c r="BY562" s="15">
        <f t="shared" ref="BY562:BY573" si="2180">U562</f>
        <v>8.5154097520343433E-2</v>
      </c>
      <c r="BZ562" s="15">
        <f t="shared" ref="BZ562:BZ573" si="2181">X562</f>
        <v>0.12595996855536071</v>
      </c>
      <c r="CA562" s="15">
        <f t="shared" ref="CA562:CA573" si="2182">AA562</f>
        <v>0.11915338385158088</v>
      </c>
      <c r="CB562" s="15">
        <f t="shared" ref="CB562:CB573" si="2183">AD562</f>
        <v>5.3656115583985885E-2</v>
      </c>
      <c r="CC562" s="15">
        <f t="shared" ref="CC562:CC573" si="2184">AG562</f>
        <v>0.11828426662007513</v>
      </c>
      <c r="CD562" s="15">
        <f t="shared" ref="CD562:CD573" si="2185">AJ562</f>
        <v>9.6286313267445342E-2</v>
      </c>
      <c r="CE562" s="15">
        <f t="shared" ref="CE562:CE573" si="2186">AM562</f>
        <v>0.10129465356029729</v>
      </c>
      <c r="CF562" s="15">
        <f t="shared" ref="CF562:CF573" si="2187">AP562</f>
        <v>0.11903261383330707</v>
      </c>
      <c r="CG562" s="15">
        <f t="shared" ref="CG562:CG573" si="2188">AS562</f>
        <v>8.3772234920003977E-2</v>
      </c>
      <c r="CH562" s="15">
        <f t="shared" ref="CH562:CH573" si="2189">AV562</f>
        <v>9.7657059921210862E-2</v>
      </c>
      <c r="CI562" s="15">
        <f t="shared" ref="CI562:CI573" si="2190">AY562</f>
        <v>7.954280382551901E-2</v>
      </c>
      <c r="CJ562" s="15">
        <f t="shared" ref="CJ562:CJ573" si="2191">BB562</f>
        <v>9.5500528461422318E-2</v>
      </c>
      <c r="CK562" s="15">
        <f t="shared" ref="CK562:CK573" si="2192">BE562</f>
        <v>8.0233651134685113E-2</v>
      </c>
      <c r="CL562" s="15">
        <f t="shared" ref="CL562:CL573" si="2193">BH562</f>
        <v>8.3615920042834191E-2</v>
      </c>
    </row>
    <row r="563" spans="1:90" x14ac:dyDescent="0.3">
      <c r="A563" s="3">
        <v>563</v>
      </c>
      <c r="B563" s="3" t="s">
        <v>364</v>
      </c>
      <c r="C563" s="3" t="s">
        <v>14</v>
      </c>
      <c r="D563" s="6">
        <v>40603</v>
      </c>
      <c r="E563" s="44">
        <v>421639</v>
      </c>
      <c r="F563" s="7">
        <f t="shared" ref="F563:F570" si="2194">K563+N563+Q563+T563+W563+Z563+AC563+AF563+AI563+AL563+AO563+AR563+AU563+AX563+BA563+BD563+BG563</f>
        <v>60676</v>
      </c>
      <c r="G563" s="17">
        <f t="shared" ref="G563:G573" si="2195">F563/F$561</f>
        <v>0.25611197406631997</v>
      </c>
      <c r="H563" s="7"/>
      <c r="I563" s="17">
        <f t="shared" si="2171"/>
        <v>0.39774634380244545</v>
      </c>
      <c r="J563" s="17">
        <f t="shared" si="2172"/>
        <v>0.15799051505459358</v>
      </c>
      <c r="K563" s="44">
        <v>2871</v>
      </c>
      <c r="L563" s="17">
        <f t="shared" ref="L563:L573" si="2196">K563/K$561</f>
        <v>0.23672493403693931</v>
      </c>
      <c r="M563" s="45">
        <f t="shared" ref="M563:M573" si="2197">L563/$G563</f>
        <v>0.92430248487967848</v>
      </c>
      <c r="N563" s="44">
        <v>2425</v>
      </c>
      <c r="O563" s="17">
        <f t="shared" ref="O563:O573" si="2198">N563/N$561</f>
        <v>0.22608614581391012</v>
      </c>
      <c r="P563" s="45">
        <f t="shared" ref="P563:P573" si="2199">O563/$G563</f>
        <v>0.88276288774911127</v>
      </c>
      <c r="Q563" s="44">
        <v>2326</v>
      </c>
      <c r="R563" s="17">
        <f t="shared" ref="R563:R573" si="2200">Q563/Q$561</f>
        <v>0.20554966419229409</v>
      </c>
      <c r="S563" s="45">
        <f t="shared" ref="S563:S573" si="2201">R563/$G563</f>
        <v>0.80257732947334659</v>
      </c>
      <c r="T563" s="44">
        <v>2942</v>
      </c>
      <c r="U563" s="17">
        <f t="shared" ref="U563:U573" si="2202">T563/T$561</f>
        <v>0.18850515794194914</v>
      </c>
      <c r="V563" s="45">
        <f t="shared" ref="V563:V573" si="2203">U563/$G563</f>
        <v>0.73602633625062719</v>
      </c>
      <c r="W563" s="44">
        <v>5822</v>
      </c>
      <c r="X563" s="17">
        <f t="shared" ref="X563:X573" si="2204">W563/W$561</f>
        <v>0.3520590191691359</v>
      </c>
      <c r="Y563" s="45">
        <f t="shared" ref="Y563:Y573" si="2205">X563/$G563</f>
        <v>1.3746292825729831</v>
      </c>
      <c r="Z563" s="44">
        <v>3075</v>
      </c>
      <c r="AA563" s="17">
        <f t="shared" ref="AA563:AA573" si="2206">Z563/Z$561</f>
        <v>0.26783381238568071</v>
      </c>
      <c r="AB563" s="45">
        <f t="shared" ref="AB563:AB573" si="2207">AA563/$G563</f>
        <v>1.045768411891298</v>
      </c>
      <c r="AC563" s="44">
        <v>2865</v>
      </c>
      <c r="AD563" s="17">
        <f t="shared" ref="AD563:AD573" si="2208">AC563/AC$561</f>
        <v>0.15799051505459358</v>
      </c>
      <c r="AE563" s="45">
        <f t="shared" ref="AE563:AE573" si="2209">AD563/$G563</f>
        <v>0.61688062664997489</v>
      </c>
      <c r="AF563" s="44">
        <v>3198</v>
      </c>
      <c r="AG563" s="17">
        <f t="shared" ref="AG563:AG573" si="2210">AF563/AF$561</f>
        <v>0.27937450860487462</v>
      </c>
      <c r="AH563" s="45">
        <f t="shared" ref="AH563:AH573" si="2211">AG563/$G563</f>
        <v>1.0908295468158424</v>
      </c>
      <c r="AI563" s="44">
        <v>4150</v>
      </c>
      <c r="AJ563" s="17">
        <f t="shared" ref="AJ563:AJ573" si="2212">AI563/AI$561</f>
        <v>0.31072177298592391</v>
      </c>
      <c r="AK563" s="45">
        <f t="shared" ref="AK563:AK573" si="2213">AJ563/$G563</f>
        <v>1.2132262621405696</v>
      </c>
      <c r="AL563" s="44">
        <v>6636</v>
      </c>
      <c r="AM563" s="17">
        <f t="shared" ref="AM563:AM573" si="2214">AL563/AL$561</f>
        <v>0.39774634380244545</v>
      </c>
      <c r="AN563" s="45">
        <f t="shared" ref="AN563:AN573" si="2215">AM563/$G563</f>
        <v>1.5530173677059291</v>
      </c>
      <c r="AO563" s="44">
        <v>3915</v>
      </c>
      <c r="AP563" s="17">
        <f t="shared" ref="AP563:AP573" si="2216">AO563/AO$561</f>
        <v>0.30841342366472352</v>
      </c>
      <c r="AQ563" s="45">
        <f t="shared" ref="AQ563:AQ573" si="2217">AP563/$G563</f>
        <v>1.204213214899746</v>
      </c>
      <c r="AR563" s="44">
        <v>5144</v>
      </c>
      <c r="AS563" s="17">
        <f t="shared" ref="AS563:AS573" si="2218">AR563/AR$561</f>
        <v>0.25558978435854118</v>
      </c>
      <c r="AT563" s="45">
        <f t="shared" ref="AT563:AT573" si="2219">AS563/$G563</f>
        <v>0.99796108827132168</v>
      </c>
      <c r="AU563" s="44">
        <v>3400</v>
      </c>
      <c r="AV563" s="17">
        <f t="shared" ref="AV563:AV573" si="2220">AU563/AU$561</f>
        <v>0.23498514064551801</v>
      </c>
      <c r="AW563" s="45">
        <f t="shared" ref="AW563:AW573" si="2221">AV563/$G563</f>
        <v>0.91750938823605654</v>
      </c>
      <c r="AX563" s="44">
        <v>2436</v>
      </c>
      <c r="AY563" s="17">
        <f t="shared" ref="AY563:AY573" si="2222">AX563/AX$561</f>
        <v>0.1894098437135526</v>
      </c>
      <c r="AZ563" s="45">
        <f t="shared" ref="AZ563:AZ573" si="2223">AY563/$G563</f>
        <v>0.73955871998591172</v>
      </c>
      <c r="BA563" s="44">
        <v>4664</v>
      </c>
      <c r="BB563" s="17">
        <f t="shared" ref="BB563:BB573" si="2224">BA563/BA$561</f>
        <v>0.35210629624037443</v>
      </c>
      <c r="BC563" s="45">
        <f t="shared" ref="BC563:BC573" si="2225">BB563/$G563</f>
        <v>1.3748138778907573</v>
      </c>
      <c r="BD563" s="44">
        <v>2766</v>
      </c>
      <c r="BE563" s="17">
        <f t="shared" ref="BE563:BE573" si="2226">BD563/BD$561</f>
        <v>0.18571236739626695</v>
      </c>
      <c r="BF563" s="45">
        <f t="shared" ref="BF563:BF573" si="2227">BE563/$G563</f>
        <v>0.72512176782557192</v>
      </c>
      <c r="BG563" s="44">
        <v>2041</v>
      </c>
      <c r="BH563" s="17">
        <f t="shared" ref="BH563:BH573" si="2228">BG563/BG$561</f>
        <v>0.18213457076566125</v>
      </c>
      <c r="BI563" s="45">
        <f t="shared" ref="BI563:BI573" si="2229">BH563/$G563</f>
        <v>0.711152110047372</v>
      </c>
      <c r="BJ563" s="7">
        <f t="shared" ref="BJ563:BJ573" si="2230">K563+T563+W563+Z563+Q563</f>
        <v>17036</v>
      </c>
      <c r="BK563" s="15">
        <f t="shared" ref="BK563:BK573" si="2231">BJ563/BJ$561</f>
        <v>0.2540070673485515</v>
      </c>
      <c r="BL563" s="25">
        <f t="shared" ref="BL563:BL573" si="2232">BK563/$G563</f>
        <v>0.99178130298108047</v>
      </c>
      <c r="BM563" s="7">
        <f t="shared" ref="BM563:BM573" si="2233">BG563+AU563+AR563+AX563</f>
        <v>13021</v>
      </c>
      <c r="BN563" s="15">
        <f t="shared" ref="BN563:BN573" si="2234">BM563/BM$561</f>
        <v>0.22196652006409601</v>
      </c>
      <c r="BO563" s="25">
        <f t="shared" ref="BO563:BO573" si="2235">BN563/$G563</f>
        <v>0.86667763533234088</v>
      </c>
      <c r="BP563" s="7">
        <f t="shared" ref="BP563:BP573" si="2236">BA563+AO563+AL563+BD563</f>
        <v>17981</v>
      </c>
      <c r="BQ563" s="15">
        <f t="shared" ref="BQ563:BQ573" si="2237">BP563/BP$561</f>
        <v>0.31261518133453875</v>
      </c>
      <c r="BR563" s="25">
        <f t="shared" ref="BR563:BR573" si="2238">BQ563/$G563</f>
        <v>1.2206191548607068</v>
      </c>
      <c r="BS563" s="7">
        <f t="shared" ref="BS563:BS573" si="2239">AI563+AF563+AC563+N563</f>
        <v>12638</v>
      </c>
      <c r="BT563" s="15">
        <f t="shared" ref="BT563:BT573" si="2240">BS563/BS$561</f>
        <v>0.23550677375472859</v>
      </c>
      <c r="BU563" s="25">
        <f t="shared" ref="BU563:BU573" si="2241">BT563/$G563</f>
        <v>0.91954612670216007</v>
      </c>
      <c r="BV563" s="15">
        <f t="shared" si="2177"/>
        <v>0.23672493403693931</v>
      </c>
      <c r="BW563" s="15">
        <f t="shared" si="2178"/>
        <v>0.22608614581391012</v>
      </c>
      <c r="BX563" s="15">
        <f t="shared" si="2179"/>
        <v>0.20554966419229409</v>
      </c>
      <c r="BY563" s="15">
        <f t="shared" si="2180"/>
        <v>0.18850515794194914</v>
      </c>
      <c r="BZ563" s="15">
        <f t="shared" si="2181"/>
        <v>0.3520590191691359</v>
      </c>
      <c r="CA563" s="15">
        <f t="shared" si="2182"/>
        <v>0.26783381238568071</v>
      </c>
      <c r="CB563" s="15">
        <f t="shared" si="2183"/>
        <v>0.15799051505459358</v>
      </c>
      <c r="CC563" s="15">
        <f t="shared" si="2184"/>
        <v>0.27937450860487462</v>
      </c>
      <c r="CD563" s="15">
        <f t="shared" si="2185"/>
        <v>0.31072177298592391</v>
      </c>
      <c r="CE563" s="15">
        <f t="shared" si="2186"/>
        <v>0.39774634380244545</v>
      </c>
      <c r="CF563" s="15">
        <f t="shared" si="2187"/>
        <v>0.30841342366472352</v>
      </c>
      <c r="CG563" s="15">
        <f t="shared" si="2188"/>
        <v>0.25558978435854118</v>
      </c>
      <c r="CH563" s="15">
        <f t="shared" si="2189"/>
        <v>0.23498514064551801</v>
      </c>
      <c r="CI563" s="15">
        <f t="shared" si="2190"/>
        <v>0.1894098437135526</v>
      </c>
      <c r="CJ563" s="15">
        <f t="shared" si="2191"/>
        <v>0.35210629624037443</v>
      </c>
      <c r="CK563" s="15">
        <f t="shared" si="2192"/>
        <v>0.18571236739626695</v>
      </c>
      <c r="CL563" s="15">
        <f t="shared" si="2193"/>
        <v>0.18213457076566125</v>
      </c>
    </row>
    <row r="564" spans="1:90" x14ac:dyDescent="0.3">
      <c r="A564" s="3">
        <v>564</v>
      </c>
      <c r="B564" s="3" t="s">
        <v>365</v>
      </c>
      <c r="C564" s="3" t="s">
        <v>14</v>
      </c>
      <c r="D564" s="6">
        <v>40603</v>
      </c>
      <c r="E564" s="44">
        <v>318380</v>
      </c>
      <c r="F564" s="7">
        <f t="shared" si="2194"/>
        <v>35609</v>
      </c>
      <c r="G564" s="17">
        <f t="shared" si="2195"/>
        <v>0.15030475450800296</v>
      </c>
      <c r="H564" s="7"/>
      <c r="I564" s="17">
        <f t="shared" si="2171"/>
        <v>0.18236962344414684</v>
      </c>
      <c r="J564" s="17">
        <f t="shared" si="2172"/>
        <v>0.1089029139250705</v>
      </c>
      <c r="K564" s="44">
        <v>1840</v>
      </c>
      <c r="L564" s="17">
        <f t="shared" si="2196"/>
        <v>0.15171503957783641</v>
      </c>
      <c r="M564" s="45">
        <f t="shared" si="2197"/>
        <v>1.0093828373856155</v>
      </c>
      <c r="N564" s="44">
        <v>1489</v>
      </c>
      <c r="O564" s="17">
        <f t="shared" si="2198"/>
        <v>0.1388215550997576</v>
      </c>
      <c r="P564" s="45">
        <f t="shared" si="2199"/>
        <v>0.92360055777454508</v>
      </c>
      <c r="Q564" s="44">
        <v>1636</v>
      </c>
      <c r="R564" s="17">
        <f t="shared" si="2200"/>
        <v>0.14457405443619653</v>
      </c>
      <c r="S564" s="45">
        <f t="shared" si="2201"/>
        <v>0.96187279577040063</v>
      </c>
      <c r="T564" s="44">
        <v>1989</v>
      </c>
      <c r="U564" s="17">
        <f t="shared" si="2202"/>
        <v>0.12744281412186839</v>
      </c>
      <c r="V564" s="45">
        <f t="shared" si="2203"/>
        <v>0.84789609310118474</v>
      </c>
      <c r="W564" s="44">
        <v>2913</v>
      </c>
      <c r="X564" s="17">
        <f t="shared" si="2204"/>
        <v>0.17615045050492834</v>
      </c>
      <c r="Y564" s="45">
        <f t="shared" si="2205"/>
        <v>1.1719552790031618</v>
      </c>
      <c r="Z564" s="44">
        <v>1818</v>
      </c>
      <c r="AA564" s="17">
        <f t="shared" si="2206"/>
        <v>0.15834857590802195</v>
      </c>
      <c r="AB564" s="45">
        <f t="shared" si="2207"/>
        <v>1.0535167462024011</v>
      </c>
      <c r="AC564" s="44">
        <v>2280</v>
      </c>
      <c r="AD564" s="17">
        <f t="shared" si="2208"/>
        <v>0.12573067166648286</v>
      </c>
      <c r="AE564" s="45">
        <f t="shared" si="2209"/>
        <v>0.83650495340643627</v>
      </c>
      <c r="AF564" s="44">
        <v>1865</v>
      </c>
      <c r="AG564" s="17">
        <f t="shared" si="2210"/>
        <v>0.16292478378614483</v>
      </c>
      <c r="AH564" s="45">
        <f t="shared" si="2211"/>
        <v>1.0839629412885268</v>
      </c>
      <c r="AI564" s="44">
        <v>2222</v>
      </c>
      <c r="AJ564" s="17">
        <f t="shared" si="2212"/>
        <v>0.16636717580113808</v>
      </c>
      <c r="AK564" s="45">
        <f t="shared" si="2213"/>
        <v>1.1068656899491485</v>
      </c>
      <c r="AL564" s="44">
        <v>2688</v>
      </c>
      <c r="AM564" s="17">
        <f t="shared" si="2214"/>
        <v>0.1611124430592184</v>
      </c>
      <c r="AN564" s="45">
        <f t="shared" si="2215"/>
        <v>1.0719051675151101</v>
      </c>
      <c r="AO564" s="44">
        <v>2315</v>
      </c>
      <c r="AP564" s="17">
        <f t="shared" si="2216"/>
        <v>0.18236962344414684</v>
      </c>
      <c r="AQ564" s="45">
        <f t="shared" si="2217"/>
        <v>1.2133323662388644</v>
      </c>
      <c r="AR564" s="44">
        <v>3381</v>
      </c>
      <c r="AS564" s="17">
        <f t="shared" si="2218"/>
        <v>0.16799165258869125</v>
      </c>
      <c r="AT564" s="45">
        <f t="shared" si="2219"/>
        <v>1.1176735768511339</v>
      </c>
      <c r="AU564" s="44">
        <v>2399</v>
      </c>
      <c r="AV564" s="17">
        <f t="shared" si="2220"/>
        <v>0.16580275070841108</v>
      </c>
      <c r="AW564" s="45">
        <f t="shared" si="2221"/>
        <v>1.103110485434331</v>
      </c>
      <c r="AX564" s="44">
        <v>1842</v>
      </c>
      <c r="AY564" s="17">
        <f t="shared" si="2222"/>
        <v>0.14322369955679962</v>
      </c>
      <c r="AZ564" s="45">
        <f t="shared" si="2223"/>
        <v>0.95288868290040474</v>
      </c>
      <c r="BA564" s="44">
        <v>1874</v>
      </c>
      <c r="BB564" s="17">
        <f t="shared" si="2224"/>
        <v>0.1414766722029292</v>
      </c>
      <c r="BC564" s="45">
        <f t="shared" si="2225"/>
        <v>0.94126544876127849</v>
      </c>
      <c r="BD564" s="44">
        <v>1622</v>
      </c>
      <c r="BE564" s="17">
        <f t="shared" si="2226"/>
        <v>0.1089029139250705</v>
      </c>
      <c r="BF564" s="45">
        <f t="shared" si="2227"/>
        <v>0.72454736566082467</v>
      </c>
      <c r="BG564" s="44">
        <v>1436</v>
      </c>
      <c r="BH564" s="17">
        <f t="shared" si="2228"/>
        <v>0.12814563626628592</v>
      </c>
      <c r="BI564" s="45">
        <f t="shared" si="2229"/>
        <v>0.85257207388913847</v>
      </c>
      <c r="BJ564" s="7">
        <f t="shared" si="2230"/>
        <v>10196</v>
      </c>
      <c r="BK564" s="15">
        <f t="shared" si="2231"/>
        <v>0.15202254394727818</v>
      </c>
      <c r="BL564" s="25">
        <f t="shared" si="2232"/>
        <v>1.0114287099227042</v>
      </c>
      <c r="BM564" s="7">
        <f t="shared" si="2233"/>
        <v>9058</v>
      </c>
      <c r="BN564" s="15">
        <f t="shared" si="2234"/>
        <v>0.15441000988715012</v>
      </c>
      <c r="BO564" s="25">
        <f t="shared" si="2235"/>
        <v>1.0273128777102563</v>
      </c>
      <c r="BP564" s="7">
        <f t="shared" si="2236"/>
        <v>8499</v>
      </c>
      <c r="BQ564" s="15">
        <f t="shared" si="2237"/>
        <v>0.14776243958413018</v>
      </c>
      <c r="BR564" s="25">
        <f t="shared" si="2238"/>
        <v>0.98308559877433943</v>
      </c>
      <c r="BS564" s="7">
        <f t="shared" si="2239"/>
        <v>7856</v>
      </c>
      <c r="BT564" s="15">
        <f t="shared" si="2240"/>
        <v>0.14639509531707134</v>
      </c>
      <c r="BU564" s="25">
        <f t="shared" si="2241"/>
        <v>0.97398845296857561</v>
      </c>
      <c r="BV564" s="15">
        <f t="shared" si="2177"/>
        <v>0.15171503957783641</v>
      </c>
      <c r="BW564" s="15">
        <f t="shared" si="2178"/>
        <v>0.1388215550997576</v>
      </c>
      <c r="BX564" s="15">
        <f t="shared" si="2179"/>
        <v>0.14457405443619653</v>
      </c>
      <c r="BY564" s="15">
        <f t="shared" si="2180"/>
        <v>0.12744281412186839</v>
      </c>
      <c r="BZ564" s="15">
        <f t="shared" si="2181"/>
        <v>0.17615045050492834</v>
      </c>
      <c r="CA564" s="15">
        <f t="shared" si="2182"/>
        <v>0.15834857590802195</v>
      </c>
      <c r="CB564" s="15">
        <f t="shared" si="2183"/>
        <v>0.12573067166648286</v>
      </c>
      <c r="CC564" s="15">
        <f t="shared" si="2184"/>
        <v>0.16292478378614483</v>
      </c>
      <c r="CD564" s="15">
        <f t="shared" si="2185"/>
        <v>0.16636717580113808</v>
      </c>
      <c r="CE564" s="15">
        <f t="shared" si="2186"/>
        <v>0.1611124430592184</v>
      </c>
      <c r="CF564" s="15">
        <f t="shared" si="2187"/>
        <v>0.18236962344414684</v>
      </c>
      <c r="CG564" s="15">
        <f t="shared" si="2188"/>
        <v>0.16799165258869125</v>
      </c>
      <c r="CH564" s="15">
        <f t="shared" si="2189"/>
        <v>0.16580275070841108</v>
      </c>
      <c r="CI564" s="15">
        <f t="shared" si="2190"/>
        <v>0.14322369955679962</v>
      </c>
      <c r="CJ564" s="15">
        <f t="shared" si="2191"/>
        <v>0.1414766722029292</v>
      </c>
      <c r="CK564" s="15">
        <f t="shared" si="2192"/>
        <v>0.1089029139250705</v>
      </c>
      <c r="CL564" s="15">
        <f t="shared" si="2193"/>
        <v>0.12814563626628592</v>
      </c>
    </row>
    <row r="565" spans="1:90" x14ac:dyDescent="0.3">
      <c r="A565" s="3">
        <v>565</v>
      </c>
      <c r="B565" s="3" t="s">
        <v>366</v>
      </c>
      <c r="C565" s="3" t="s">
        <v>14</v>
      </c>
      <c r="D565" s="6">
        <v>40603</v>
      </c>
      <c r="E565" s="44">
        <v>286144</v>
      </c>
      <c r="F565" s="7">
        <f t="shared" si="2194"/>
        <v>28002</v>
      </c>
      <c r="G565" s="17">
        <f t="shared" si="2195"/>
        <v>0.11819578577699737</v>
      </c>
      <c r="H565" s="7"/>
      <c r="I565" s="17">
        <f t="shared" si="2171"/>
        <v>0.16215977377165075</v>
      </c>
      <c r="J565" s="17">
        <f>SMALL(BV565:CL565,1)</f>
        <v>8.295372812275234E-2</v>
      </c>
      <c r="K565" s="44">
        <v>1618</v>
      </c>
      <c r="L565" s="17">
        <f t="shared" si="2196"/>
        <v>0.13341029023746701</v>
      </c>
      <c r="M565" s="45">
        <f t="shared" si="2197"/>
        <v>1.1287229012477245</v>
      </c>
      <c r="N565" s="44">
        <v>1397</v>
      </c>
      <c r="O565" s="17">
        <f t="shared" si="2198"/>
        <v>0.13024426626887936</v>
      </c>
      <c r="P565" s="45">
        <f t="shared" si="2199"/>
        <v>1.1019366334652076</v>
      </c>
      <c r="Q565" s="44">
        <v>1835</v>
      </c>
      <c r="R565" s="17">
        <f t="shared" si="2200"/>
        <v>0.16215977377165075</v>
      </c>
      <c r="S565" s="45">
        <f t="shared" si="2201"/>
        <v>1.3719590144914406</v>
      </c>
      <c r="T565" s="44">
        <v>1745</v>
      </c>
      <c r="U565" s="17">
        <f t="shared" si="2202"/>
        <v>0.11180880374191068</v>
      </c>
      <c r="V565" s="45">
        <f t="shared" si="2203"/>
        <v>0.9459626923828135</v>
      </c>
      <c r="W565" s="44">
        <v>1706</v>
      </c>
      <c r="X565" s="17">
        <f t="shared" si="2204"/>
        <v>0.10316260506742456</v>
      </c>
      <c r="Y565" s="45">
        <f t="shared" si="2205"/>
        <v>0.87281119533367924</v>
      </c>
      <c r="Z565" s="44">
        <v>1618</v>
      </c>
      <c r="AA565" s="17">
        <f t="shared" si="2206"/>
        <v>0.14092849054960369</v>
      </c>
      <c r="AB565" s="45">
        <f t="shared" si="2207"/>
        <v>1.1923309246870835</v>
      </c>
      <c r="AC565" s="44">
        <v>2486</v>
      </c>
      <c r="AD565" s="17">
        <f t="shared" si="2208"/>
        <v>0.13709054814161245</v>
      </c>
      <c r="AE565" s="45">
        <f t="shared" si="2209"/>
        <v>1.1598598650569849</v>
      </c>
      <c r="AF565" s="44">
        <v>1414</v>
      </c>
      <c r="AG565" s="17">
        <f t="shared" si="2210"/>
        <v>0.12352581462391893</v>
      </c>
      <c r="AH565" s="45">
        <f t="shared" si="2211"/>
        <v>1.0450949144411785</v>
      </c>
      <c r="AI565" s="44">
        <v>1517</v>
      </c>
      <c r="AJ565" s="17">
        <f t="shared" si="2212"/>
        <v>0.11358191075172207</v>
      </c>
      <c r="AK565" s="45">
        <f t="shared" si="2213"/>
        <v>0.96096413256238766</v>
      </c>
      <c r="AL565" s="44">
        <v>1384</v>
      </c>
      <c r="AM565" s="17">
        <f t="shared" si="2214"/>
        <v>8.295372812275234E-2</v>
      </c>
      <c r="AN565" s="45">
        <f t="shared" si="2215"/>
        <v>0.70183321323539394</v>
      </c>
      <c r="AO565" s="44">
        <v>1081</v>
      </c>
      <c r="AP565" s="17">
        <f t="shared" si="2216"/>
        <v>8.5158342524027097E-2</v>
      </c>
      <c r="AQ565" s="45">
        <f t="shared" si="2217"/>
        <v>0.72048543832770184</v>
      </c>
      <c r="AR565" s="44">
        <v>2307</v>
      </c>
      <c r="AS565" s="17">
        <f t="shared" si="2218"/>
        <v>0.11462784457915134</v>
      </c>
      <c r="AT565" s="45">
        <f t="shared" si="2219"/>
        <v>0.96981329601228139</v>
      </c>
      <c r="AU565" s="44">
        <v>1542</v>
      </c>
      <c r="AV565" s="17">
        <f t="shared" si="2220"/>
        <v>0.10657267261040845</v>
      </c>
      <c r="AW565" s="45">
        <f t="shared" si="2221"/>
        <v>0.90166220318109735</v>
      </c>
      <c r="AX565" s="44">
        <v>1904</v>
      </c>
      <c r="AY565" s="17">
        <f t="shared" si="2222"/>
        <v>0.14804447554622502</v>
      </c>
      <c r="AZ565" s="45">
        <f t="shared" si="2223"/>
        <v>1.2525359899509771</v>
      </c>
      <c r="BA565" s="44">
        <v>1225</v>
      </c>
      <c r="BB565" s="17">
        <f t="shared" si="2224"/>
        <v>9.248074890532991E-2</v>
      </c>
      <c r="BC565" s="45">
        <f t="shared" si="2225"/>
        <v>0.78243693967072059</v>
      </c>
      <c r="BD565" s="44">
        <v>1871</v>
      </c>
      <c r="BE565" s="17">
        <f t="shared" si="2226"/>
        <v>0.12562105545857391</v>
      </c>
      <c r="BF565" s="45">
        <f t="shared" si="2227"/>
        <v>1.0628217802586124</v>
      </c>
      <c r="BG565" s="44">
        <v>1352</v>
      </c>
      <c r="BH565" s="17">
        <f t="shared" si="2228"/>
        <v>0.12064965197215777</v>
      </c>
      <c r="BI565" s="45">
        <f t="shared" si="2229"/>
        <v>1.0207610294988874</v>
      </c>
      <c r="BJ565" s="7">
        <f t="shared" si="2230"/>
        <v>8522</v>
      </c>
      <c r="BK565" s="15">
        <f t="shared" si="2231"/>
        <v>0.12706317374644024</v>
      </c>
      <c r="BL565" s="25">
        <f t="shared" si="2232"/>
        <v>1.0750228776021946</v>
      </c>
      <c r="BM565" s="7">
        <f t="shared" si="2233"/>
        <v>7105</v>
      </c>
      <c r="BN565" s="15">
        <f t="shared" si="2234"/>
        <v>0.12111758889911697</v>
      </c>
      <c r="BO565" s="25">
        <f t="shared" si="2235"/>
        <v>1.0247200279004214</v>
      </c>
      <c r="BP565" s="7">
        <f t="shared" si="2236"/>
        <v>5561</v>
      </c>
      <c r="BQ565" s="15">
        <f t="shared" si="2237"/>
        <v>9.6682777565283914E-2</v>
      </c>
      <c r="BR565" s="25">
        <f t="shared" si="2238"/>
        <v>0.81798836506487194</v>
      </c>
      <c r="BS565" s="7">
        <f t="shared" si="2239"/>
        <v>6814</v>
      </c>
      <c r="BT565" s="15">
        <f t="shared" si="2240"/>
        <v>0.12697761958891601</v>
      </c>
      <c r="BU565" s="25">
        <f t="shared" si="2241"/>
        <v>1.0742990433558057</v>
      </c>
      <c r="BV565" s="15">
        <f t="shared" si="2177"/>
        <v>0.13341029023746701</v>
      </c>
      <c r="BW565" s="15">
        <f t="shared" si="2178"/>
        <v>0.13024426626887936</v>
      </c>
      <c r="BX565" s="15">
        <f t="shared" si="2179"/>
        <v>0.16215977377165075</v>
      </c>
      <c r="BY565" s="15">
        <f t="shared" si="2180"/>
        <v>0.11180880374191068</v>
      </c>
      <c r="BZ565" s="15">
        <f t="shared" si="2181"/>
        <v>0.10316260506742456</v>
      </c>
      <c r="CA565" s="15">
        <f t="shared" si="2182"/>
        <v>0.14092849054960369</v>
      </c>
      <c r="CB565" s="15">
        <f t="shared" si="2183"/>
        <v>0.13709054814161245</v>
      </c>
      <c r="CC565" s="15">
        <f t="shared" si="2184"/>
        <v>0.12352581462391893</v>
      </c>
      <c r="CD565" s="15">
        <f t="shared" si="2185"/>
        <v>0.11358191075172207</v>
      </c>
      <c r="CE565" s="15">
        <f t="shared" si="2186"/>
        <v>8.295372812275234E-2</v>
      </c>
      <c r="CF565" s="15">
        <f t="shared" si="2187"/>
        <v>8.5158342524027097E-2</v>
      </c>
      <c r="CG565" s="15">
        <f t="shared" si="2188"/>
        <v>0.11462784457915134</v>
      </c>
      <c r="CH565" s="15">
        <f t="shared" si="2189"/>
        <v>0.10657267261040845</v>
      </c>
      <c r="CI565" s="15">
        <f t="shared" si="2190"/>
        <v>0.14804447554622502</v>
      </c>
      <c r="CJ565" s="15">
        <f t="shared" si="2191"/>
        <v>9.248074890532991E-2</v>
      </c>
      <c r="CK565" s="15">
        <f t="shared" si="2192"/>
        <v>0.12562105545857391</v>
      </c>
      <c r="CL565" s="15">
        <f t="shared" si="2193"/>
        <v>0.12064965197215777</v>
      </c>
    </row>
    <row r="566" spans="1:90" x14ac:dyDescent="0.3">
      <c r="A566" s="3">
        <v>566</v>
      </c>
      <c r="B566" s="3" t="s">
        <v>367</v>
      </c>
      <c r="C566" s="3" t="s">
        <v>14</v>
      </c>
      <c r="D566" s="6">
        <v>40603</v>
      </c>
      <c r="E566" s="44">
        <v>315177</v>
      </c>
      <c r="F566" s="7">
        <f t="shared" si="2194"/>
        <v>17545</v>
      </c>
      <c r="G566" s="17">
        <f t="shared" si="2195"/>
        <v>7.4057033835348146E-2</v>
      </c>
      <c r="H566" s="7"/>
      <c r="I566" s="17">
        <f t="shared" si="2171"/>
        <v>0.11051430106082986</v>
      </c>
      <c r="J566" s="17">
        <f t="shared" si="2172"/>
        <v>3.764085351234716E-2</v>
      </c>
      <c r="K566" s="44">
        <v>1002</v>
      </c>
      <c r="L566" s="17">
        <f t="shared" si="2196"/>
        <v>8.2618733509234835E-2</v>
      </c>
      <c r="M566" s="45">
        <f t="shared" si="2197"/>
        <v>1.1156095407888198</v>
      </c>
      <c r="N566" s="44">
        <v>925</v>
      </c>
      <c r="O566" s="17">
        <f t="shared" si="2198"/>
        <v>8.623904531046056E-2</v>
      </c>
      <c r="P566" s="45">
        <f t="shared" si="2199"/>
        <v>1.1644949958730026</v>
      </c>
      <c r="Q566" s="44">
        <v>969</v>
      </c>
      <c r="R566" s="17">
        <f t="shared" si="2200"/>
        <v>8.563096500530222E-2</v>
      </c>
      <c r="S566" s="45">
        <f t="shared" si="2201"/>
        <v>1.1562840228746742</v>
      </c>
      <c r="T566" s="44">
        <v>1375</v>
      </c>
      <c r="U566" s="17">
        <f t="shared" si="2202"/>
        <v>8.8101492919843663E-2</v>
      </c>
      <c r="V566" s="45">
        <f t="shared" si="2203"/>
        <v>1.1896438239171274</v>
      </c>
      <c r="W566" s="44">
        <v>888</v>
      </c>
      <c r="X566" s="17">
        <f t="shared" si="2204"/>
        <v>5.369776864001935E-2</v>
      </c>
      <c r="Y566" s="45">
        <f t="shared" si="2205"/>
        <v>0.72508667791645853</v>
      </c>
      <c r="Z566" s="44">
        <v>833</v>
      </c>
      <c r="AA566" s="17">
        <f t="shared" si="2206"/>
        <v>7.2554655517812039E-2</v>
      </c>
      <c r="AB566" s="45">
        <f t="shared" si="2207"/>
        <v>0.9797132258783634</v>
      </c>
      <c r="AC566" s="44">
        <v>1669</v>
      </c>
      <c r="AD566" s="17">
        <f t="shared" si="2208"/>
        <v>9.2037057461122757E-2</v>
      </c>
      <c r="AE566" s="45">
        <f t="shared" si="2209"/>
        <v>1.2427861702610155</v>
      </c>
      <c r="AF566" s="44">
        <v>711</v>
      </c>
      <c r="AG566" s="17">
        <f t="shared" si="2210"/>
        <v>6.2112343845549055E-2</v>
      </c>
      <c r="AH566" s="45">
        <f t="shared" si="2211"/>
        <v>0.83870958137000384</v>
      </c>
      <c r="AI566" s="44">
        <v>764</v>
      </c>
      <c r="AJ566" s="17">
        <f t="shared" si="2212"/>
        <v>5.7202755315962861E-2</v>
      </c>
      <c r="AK566" s="45">
        <f t="shared" si="2213"/>
        <v>0.77241488557511506</v>
      </c>
      <c r="AL566" s="44">
        <v>628</v>
      </c>
      <c r="AM566" s="17">
        <f t="shared" si="2214"/>
        <v>3.764085351234716E-2</v>
      </c>
      <c r="AN566" s="45">
        <f t="shared" si="2215"/>
        <v>0.50826844612808153</v>
      </c>
      <c r="AO566" s="44">
        <v>579</v>
      </c>
      <c r="AP566" s="17">
        <f t="shared" si="2216"/>
        <v>4.5612100204821177E-2</v>
      </c>
      <c r="AQ566" s="45">
        <f t="shared" si="2217"/>
        <v>0.61590503754486148</v>
      </c>
      <c r="AR566" s="44">
        <v>1474</v>
      </c>
      <c r="AS566" s="17">
        <f t="shared" si="2218"/>
        <v>7.3238596839908576E-2</v>
      </c>
      <c r="AT566" s="45">
        <f t="shared" si="2219"/>
        <v>0.98894855825228956</v>
      </c>
      <c r="AU566" s="44">
        <v>1143</v>
      </c>
      <c r="AV566" s="17">
        <f t="shared" si="2220"/>
        <v>7.8996475222890314E-2</v>
      </c>
      <c r="AW566" s="45">
        <f t="shared" si="2221"/>
        <v>1.0666978021091702</v>
      </c>
      <c r="AX566" s="44">
        <v>1179</v>
      </c>
      <c r="AY566" s="17">
        <f t="shared" si="2222"/>
        <v>9.1672498250524842E-2</v>
      </c>
      <c r="AZ566" s="45">
        <f t="shared" si="2223"/>
        <v>1.2378634884883637</v>
      </c>
      <c r="BA566" s="44">
        <v>633</v>
      </c>
      <c r="BB566" s="17">
        <f t="shared" si="2224"/>
        <v>4.7788011475162311E-2</v>
      </c>
      <c r="BC566" s="45">
        <f t="shared" si="2225"/>
        <v>0.64528659872349126</v>
      </c>
      <c r="BD566" s="44">
        <v>1646</v>
      </c>
      <c r="BE566" s="17">
        <f t="shared" si="2226"/>
        <v>0.11051430106082986</v>
      </c>
      <c r="BF566" s="45">
        <f t="shared" si="2227"/>
        <v>1.4922863546835752</v>
      </c>
      <c r="BG566" s="44">
        <v>1127</v>
      </c>
      <c r="BH566" s="17">
        <f t="shared" si="2228"/>
        <v>0.10057112261288595</v>
      </c>
      <c r="BI566" s="45">
        <f t="shared" si="2229"/>
        <v>1.3580225591601047</v>
      </c>
      <c r="BJ566" s="7">
        <f t="shared" si="2230"/>
        <v>5067</v>
      </c>
      <c r="BK566" s="15">
        <f t="shared" si="2231"/>
        <v>7.5549061414364307E-2</v>
      </c>
      <c r="BL566" s="25">
        <f t="shared" si="2232"/>
        <v>1.0201470069991381</v>
      </c>
      <c r="BM566" s="7">
        <f t="shared" si="2233"/>
        <v>4923</v>
      </c>
      <c r="BN566" s="15">
        <f t="shared" si="2234"/>
        <v>8.3921448297023624E-2</v>
      </c>
      <c r="BO566" s="25">
        <f t="shared" si="2235"/>
        <v>1.1332002370444263</v>
      </c>
      <c r="BP566" s="7">
        <f t="shared" si="2236"/>
        <v>3486</v>
      </c>
      <c r="BQ566" s="15">
        <f t="shared" si="2237"/>
        <v>6.0607114294655588E-2</v>
      </c>
      <c r="BR566" s="25">
        <f t="shared" si="2238"/>
        <v>0.81838430674126217</v>
      </c>
      <c r="BS566" s="7">
        <f t="shared" si="2239"/>
        <v>4069</v>
      </c>
      <c r="BT566" s="15">
        <f t="shared" si="2240"/>
        <v>7.582505637031102E-2</v>
      </c>
      <c r="BU566" s="25">
        <f t="shared" si="2241"/>
        <v>1.0238737962270232</v>
      </c>
      <c r="BV566" s="15">
        <f t="shared" si="2177"/>
        <v>8.2618733509234835E-2</v>
      </c>
      <c r="BW566" s="15">
        <f t="shared" si="2178"/>
        <v>8.623904531046056E-2</v>
      </c>
      <c r="BX566" s="15">
        <f t="shared" si="2179"/>
        <v>8.563096500530222E-2</v>
      </c>
      <c r="BY566" s="15">
        <f t="shared" si="2180"/>
        <v>8.8101492919843663E-2</v>
      </c>
      <c r="BZ566" s="15">
        <f t="shared" si="2181"/>
        <v>5.369776864001935E-2</v>
      </c>
      <c r="CA566" s="15">
        <f t="shared" si="2182"/>
        <v>7.2554655517812039E-2</v>
      </c>
      <c r="CB566" s="15">
        <f t="shared" si="2183"/>
        <v>9.2037057461122757E-2</v>
      </c>
      <c r="CC566" s="15">
        <f t="shared" si="2184"/>
        <v>6.2112343845549055E-2</v>
      </c>
      <c r="CD566" s="15">
        <f t="shared" si="2185"/>
        <v>5.7202755315962861E-2</v>
      </c>
      <c r="CE566" s="15">
        <f t="shared" si="2186"/>
        <v>3.764085351234716E-2</v>
      </c>
      <c r="CF566" s="15">
        <f t="shared" si="2187"/>
        <v>4.5612100204821177E-2</v>
      </c>
      <c r="CG566" s="15">
        <f t="shared" si="2188"/>
        <v>7.3238596839908576E-2</v>
      </c>
      <c r="CH566" s="15">
        <f t="shared" si="2189"/>
        <v>7.8996475222890314E-2</v>
      </c>
      <c r="CI566" s="15">
        <f t="shared" si="2190"/>
        <v>9.1672498250524842E-2</v>
      </c>
      <c r="CJ566" s="15">
        <f t="shared" si="2191"/>
        <v>4.7788011475162311E-2</v>
      </c>
      <c r="CK566" s="15">
        <f t="shared" si="2192"/>
        <v>0.11051430106082986</v>
      </c>
      <c r="CL566" s="15">
        <f t="shared" si="2193"/>
        <v>0.10057112261288595</v>
      </c>
    </row>
    <row r="567" spans="1:90" x14ac:dyDescent="0.3">
      <c r="A567" s="3">
        <v>567</v>
      </c>
      <c r="B567" s="3" t="s">
        <v>368</v>
      </c>
      <c r="C567" s="3" t="s">
        <v>14</v>
      </c>
      <c r="D567" s="6">
        <v>40603</v>
      </c>
      <c r="E567" s="44">
        <v>244508</v>
      </c>
      <c r="F567" s="7">
        <f t="shared" si="2194"/>
        <v>18771</v>
      </c>
      <c r="G567" s="17">
        <f t="shared" si="2195"/>
        <v>7.9231951104207471E-2</v>
      </c>
      <c r="H567" s="7"/>
      <c r="I567" s="17">
        <f t="shared" si="2171"/>
        <v>0.11514703907613805</v>
      </c>
      <c r="J567" s="17">
        <f t="shared" si="2172"/>
        <v>5.148645408774874E-2</v>
      </c>
      <c r="K567" s="44">
        <v>917</v>
      </c>
      <c r="L567" s="17">
        <f t="shared" si="2196"/>
        <v>7.561015831134564E-2</v>
      </c>
      <c r="M567" s="45">
        <f t="shared" si="2197"/>
        <v>0.95428873399699099</v>
      </c>
      <c r="N567" s="44">
        <v>956</v>
      </c>
      <c r="O567" s="17">
        <f t="shared" si="2198"/>
        <v>8.9129218720865183E-2</v>
      </c>
      <c r="P567" s="45">
        <f t="shared" si="2199"/>
        <v>1.1249151065791707</v>
      </c>
      <c r="Q567" s="44">
        <v>955</v>
      </c>
      <c r="R567" s="17">
        <f t="shared" si="2200"/>
        <v>8.4393778720395898E-2</v>
      </c>
      <c r="S567" s="45">
        <f t="shared" si="2201"/>
        <v>1.0651483087851703</v>
      </c>
      <c r="T567" s="44">
        <v>1588</v>
      </c>
      <c r="U567" s="17">
        <f t="shared" si="2202"/>
        <v>0.10174921509579035</v>
      </c>
      <c r="V567" s="45">
        <f t="shared" si="2203"/>
        <v>1.2841942382810656</v>
      </c>
      <c r="W567" s="44">
        <v>889</v>
      </c>
      <c r="X567" s="17">
        <f t="shared" si="2204"/>
        <v>5.3758239100199549E-2</v>
      </c>
      <c r="Y567" s="45">
        <f t="shared" si="2205"/>
        <v>0.67849192593396601</v>
      </c>
      <c r="Z567" s="44">
        <v>817</v>
      </c>
      <c r="AA567" s="17">
        <f t="shared" si="2206"/>
        <v>7.116104868913857E-2</v>
      </c>
      <c r="AB567" s="45">
        <f t="shared" si="2207"/>
        <v>0.89813576085670432</v>
      </c>
      <c r="AC567" s="44">
        <v>1795</v>
      </c>
      <c r="AD567" s="17">
        <f t="shared" si="2208"/>
        <v>9.8985331421638914E-2</v>
      </c>
      <c r="AE567" s="45">
        <f t="shared" si="2209"/>
        <v>1.2493107899293228</v>
      </c>
      <c r="AF567" s="44">
        <v>883</v>
      </c>
      <c r="AG567" s="17">
        <f t="shared" si="2210"/>
        <v>7.7138114789901291E-2</v>
      </c>
      <c r="AH567" s="45">
        <f t="shared" si="2211"/>
        <v>0.97357333392494239</v>
      </c>
      <c r="AI567" s="44">
        <v>833</v>
      </c>
      <c r="AJ567" s="17">
        <f t="shared" si="2212"/>
        <v>6.2368972746331235E-2</v>
      </c>
      <c r="AK567" s="45">
        <f t="shared" si="2213"/>
        <v>0.78716946733145943</v>
      </c>
      <c r="AL567" s="44">
        <v>859</v>
      </c>
      <c r="AM567" s="17">
        <f t="shared" si="2214"/>
        <v>5.148645408774874E-2</v>
      </c>
      <c r="AN567" s="45">
        <f t="shared" si="2215"/>
        <v>0.64981933891837029</v>
      </c>
      <c r="AO567" s="44">
        <v>692</v>
      </c>
      <c r="AP567" s="17">
        <f t="shared" si="2216"/>
        <v>5.4513943595399399E-2</v>
      </c>
      <c r="AQ567" s="45">
        <f t="shared" si="2217"/>
        <v>0.688029801559494</v>
      </c>
      <c r="AR567" s="44">
        <v>1485</v>
      </c>
      <c r="AS567" s="17">
        <f t="shared" si="2218"/>
        <v>7.3785153532743716E-2</v>
      </c>
      <c r="AT567" s="45">
        <f t="shared" si="2219"/>
        <v>0.931255036692205</v>
      </c>
      <c r="AU567" s="44">
        <v>1141</v>
      </c>
      <c r="AV567" s="17">
        <f t="shared" si="2220"/>
        <v>7.885824866956942E-2</v>
      </c>
      <c r="AW567" s="45">
        <f t="shared" si="2221"/>
        <v>0.99528343768605987</v>
      </c>
      <c r="AX567" s="44">
        <v>1172</v>
      </c>
      <c r="AY567" s="17">
        <f t="shared" si="2222"/>
        <v>9.1128217090428426E-2</v>
      </c>
      <c r="AZ567" s="45">
        <f t="shared" si="2223"/>
        <v>1.1501448067405882</v>
      </c>
      <c r="BA567" s="44">
        <v>883</v>
      </c>
      <c r="BB567" s="17">
        <f t="shared" si="2224"/>
        <v>6.6661633700739839E-2</v>
      </c>
      <c r="BC567" s="45">
        <f t="shared" si="2225"/>
        <v>0.84134787508974884</v>
      </c>
      <c r="BD567" s="44">
        <v>1715</v>
      </c>
      <c r="BE567" s="17">
        <f t="shared" si="2226"/>
        <v>0.11514703907613805</v>
      </c>
      <c r="BF567" s="45">
        <f t="shared" si="2227"/>
        <v>1.4532904651646699</v>
      </c>
      <c r="BG567" s="44">
        <v>1191</v>
      </c>
      <c r="BH567" s="17">
        <f t="shared" si="2228"/>
        <v>0.1062823487417455</v>
      </c>
      <c r="BI567" s="45">
        <f t="shared" si="2229"/>
        <v>1.3414076929894203</v>
      </c>
      <c r="BJ567" s="7">
        <f t="shared" si="2230"/>
        <v>5166</v>
      </c>
      <c r="BK567" s="15">
        <f t="shared" si="2231"/>
        <v>7.7025153200435376E-2</v>
      </c>
      <c r="BL567" s="25">
        <f t="shared" si="2232"/>
        <v>0.97214762639292229</v>
      </c>
      <c r="BM567" s="7">
        <f t="shared" si="2233"/>
        <v>4989</v>
      </c>
      <c r="BN567" s="15">
        <f t="shared" si="2234"/>
        <v>8.5046537792778973E-2</v>
      </c>
      <c r="BO567" s="25">
        <f t="shared" si="2235"/>
        <v>1.0733868926302728</v>
      </c>
      <c r="BP567" s="7">
        <f t="shared" si="2236"/>
        <v>4149</v>
      </c>
      <c r="BQ567" s="15">
        <f t="shared" si="2237"/>
        <v>7.2133940679439484E-2</v>
      </c>
      <c r="BR567" s="25">
        <f t="shared" si="2238"/>
        <v>0.91041479698723382</v>
      </c>
      <c r="BS567" s="7">
        <f t="shared" si="2239"/>
        <v>4467</v>
      </c>
      <c r="BT567" s="15">
        <f t="shared" si="2240"/>
        <v>8.3241712166669771E-2</v>
      </c>
      <c r="BU567" s="25">
        <f t="shared" si="2241"/>
        <v>1.0506078798588285</v>
      </c>
      <c r="BV567" s="15">
        <f t="shared" si="2177"/>
        <v>7.561015831134564E-2</v>
      </c>
      <c r="BW567" s="15">
        <f t="shared" si="2178"/>
        <v>8.9129218720865183E-2</v>
      </c>
      <c r="BX567" s="15">
        <f t="shared" si="2179"/>
        <v>8.4393778720395898E-2</v>
      </c>
      <c r="BY567" s="15">
        <f t="shared" si="2180"/>
        <v>0.10174921509579035</v>
      </c>
      <c r="BZ567" s="15">
        <f t="shared" si="2181"/>
        <v>5.3758239100199549E-2</v>
      </c>
      <c r="CA567" s="15">
        <f t="shared" si="2182"/>
        <v>7.116104868913857E-2</v>
      </c>
      <c r="CB567" s="15">
        <f t="shared" si="2183"/>
        <v>9.8985331421638914E-2</v>
      </c>
      <c r="CC567" s="15">
        <f t="shared" si="2184"/>
        <v>7.7138114789901291E-2</v>
      </c>
      <c r="CD567" s="15">
        <f t="shared" si="2185"/>
        <v>6.2368972746331235E-2</v>
      </c>
      <c r="CE567" s="15">
        <f t="shared" si="2186"/>
        <v>5.148645408774874E-2</v>
      </c>
      <c r="CF567" s="15">
        <f t="shared" si="2187"/>
        <v>5.4513943595399399E-2</v>
      </c>
      <c r="CG567" s="15">
        <f t="shared" si="2188"/>
        <v>7.3785153532743716E-2</v>
      </c>
      <c r="CH567" s="15">
        <f t="shared" si="2189"/>
        <v>7.885824866956942E-2</v>
      </c>
      <c r="CI567" s="15">
        <f t="shared" si="2190"/>
        <v>9.1128217090428426E-2</v>
      </c>
      <c r="CJ567" s="15">
        <f t="shared" si="2191"/>
        <v>6.6661633700739839E-2</v>
      </c>
      <c r="CK567" s="15">
        <f t="shared" si="2192"/>
        <v>0.11514703907613805</v>
      </c>
      <c r="CL567" s="15">
        <f t="shared" si="2193"/>
        <v>0.1062823487417455</v>
      </c>
    </row>
    <row r="568" spans="1:90" x14ac:dyDescent="0.3">
      <c r="A568" s="3">
        <v>568</v>
      </c>
      <c r="B568" s="3" t="s">
        <v>369</v>
      </c>
      <c r="C568" s="3" t="s">
        <v>14</v>
      </c>
      <c r="D568" s="6">
        <v>40603</v>
      </c>
      <c r="E568" s="44">
        <v>234367</v>
      </c>
      <c r="F568" s="7">
        <f t="shared" si="2194"/>
        <v>19712</v>
      </c>
      <c r="G568" s="17">
        <f t="shared" si="2195"/>
        <v>8.3203890052002433E-2</v>
      </c>
      <c r="H568" s="7"/>
      <c r="I568" s="17">
        <f t="shared" si="2171"/>
        <v>0.10527186500496305</v>
      </c>
      <c r="J568" s="17">
        <f t="shared" si="2172"/>
        <v>5.3939650480740162E-2</v>
      </c>
      <c r="K568" s="44">
        <v>953</v>
      </c>
      <c r="L568" s="17">
        <f t="shared" si="2196"/>
        <v>7.8578496042216353E-2</v>
      </c>
      <c r="M568" s="45">
        <f t="shared" si="2197"/>
        <v>0.94440892118270903</v>
      </c>
      <c r="N568" s="44">
        <v>961</v>
      </c>
      <c r="O568" s="17">
        <f t="shared" si="2198"/>
        <v>8.9595375722543349E-2</v>
      </c>
      <c r="P568" s="45">
        <f t="shared" si="2199"/>
        <v>1.0768171496133923</v>
      </c>
      <c r="Q568" s="44">
        <v>1093</v>
      </c>
      <c r="R568" s="17">
        <f t="shared" si="2200"/>
        <v>9.6588900671615407E-2</v>
      </c>
      <c r="S568" s="45">
        <f t="shared" si="2201"/>
        <v>1.1608700099388063</v>
      </c>
      <c r="T568" s="44">
        <v>1473</v>
      </c>
      <c r="U568" s="17">
        <f t="shared" si="2202"/>
        <v>9.4380726597039791E-2</v>
      </c>
      <c r="V568" s="45">
        <f t="shared" si="2203"/>
        <v>1.1343306970149092</v>
      </c>
      <c r="W568" s="44">
        <v>892</v>
      </c>
      <c r="X568" s="17">
        <f t="shared" si="2204"/>
        <v>5.3939650480740162E-2</v>
      </c>
      <c r="Y568" s="45">
        <f t="shared" si="2205"/>
        <v>0.64828279599701266</v>
      </c>
      <c r="Z568" s="44">
        <v>835</v>
      </c>
      <c r="AA568" s="17">
        <f t="shared" si="2206"/>
        <v>7.2728856371396214E-2</v>
      </c>
      <c r="AB568" s="45">
        <f t="shared" si="2207"/>
        <v>0.87410403919745427</v>
      </c>
      <c r="AC568" s="44">
        <v>1909</v>
      </c>
      <c r="AD568" s="17">
        <f t="shared" si="2208"/>
        <v>0.10527186500496305</v>
      </c>
      <c r="AE568" s="45">
        <f t="shared" si="2209"/>
        <v>1.2652276827341622</v>
      </c>
      <c r="AF568" s="44">
        <v>862</v>
      </c>
      <c r="AG568" s="17">
        <f t="shared" si="2210"/>
        <v>7.5303572988555958E-2</v>
      </c>
      <c r="AH568" s="45">
        <f t="shared" si="2211"/>
        <v>0.9050487055532046</v>
      </c>
      <c r="AI568" s="44">
        <v>990</v>
      </c>
      <c r="AJ568" s="17">
        <f t="shared" si="2212"/>
        <v>7.4123989218328842E-2</v>
      </c>
      <c r="AK568" s="45">
        <f t="shared" si="2213"/>
        <v>0.89087167886022334</v>
      </c>
      <c r="AL568" s="44">
        <v>1192</v>
      </c>
      <c r="AM568" s="17">
        <f t="shared" si="2214"/>
        <v>7.1445696475665302E-2</v>
      </c>
      <c r="AN568" s="45">
        <f t="shared" si="2215"/>
        <v>0.85868216535322739</v>
      </c>
      <c r="AO568" s="44">
        <v>1027</v>
      </c>
      <c r="AP568" s="17">
        <f t="shared" si="2216"/>
        <v>8.0904364266582637E-2</v>
      </c>
      <c r="AQ568" s="45">
        <f t="shared" si="2217"/>
        <v>0.97236276111630604</v>
      </c>
      <c r="AR568" s="44">
        <v>1610</v>
      </c>
      <c r="AS568" s="17">
        <f t="shared" si="2218"/>
        <v>7.9996025042233923E-2</v>
      </c>
      <c r="AT568" s="45">
        <f t="shared" si="2219"/>
        <v>0.96144573279249812</v>
      </c>
      <c r="AU568" s="44">
        <v>1225</v>
      </c>
      <c r="AV568" s="17">
        <f t="shared" si="2220"/>
        <v>8.4663763909046924E-2</v>
      </c>
      <c r="AW568" s="45">
        <f t="shared" si="2221"/>
        <v>1.0175457404230988</v>
      </c>
      <c r="AX568" s="44">
        <v>1223</v>
      </c>
      <c r="AY568" s="17">
        <f t="shared" si="2222"/>
        <v>9.509369411398802E-2</v>
      </c>
      <c r="AZ568" s="45">
        <f t="shared" si="2223"/>
        <v>1.1428996174884907</v>
      </c>
      <c r="BA568" s="44">
        <v>1093</v>
      </c>
      <c r="BB568" s="17">
        <f t="shared" si="2224"/>
        <v>8.251547637022498E-2</v>
      </c>
      <c r="BC568" s="45">
        <f t="shared" si="2225"/>
        <v>0.99172618393987111</v>
      </c>
      <c r="BD568" s="44">
        <v>1296</v>
      </c>
      <c r="BE568" s="17">
        <f t="shared" si="2226"/>
        <v>8.7014905331005768E-2</v>
      </c>
      <c r="BF568" s="45">
        <f t="shared" si="2227"/>
        <v>1.0458033305488657</v>
      </c>
      <c r="BG568" s="44">
        <v>1078</v>
      </c>
      <c r="BH568" s="17">
        <f t="shared" si="2228"/>
        <v>9.6198465107977874E-2</v>
      </c>
      <c r="BI568" s="45">
        <f t="shared" si="2229"/>
        <v>1.156177494199536</v>
      </c>
      <c r="BJ568" s="7">
        <f t="shared" si="2230"/>
        <v>5246</v>
      </c>
      <c r="BK568" s="15">
        <f t="shared" si="2231"/>
        <v>7.8217954643725121E-2</v>
      </c>
      <c r="BL568" s="25">
        <f t="shared" si="2232"/>
        <v>0.94007569351431641</v>
      </c>
      <c r="BM568" s="7">
        <f t="shared" si="2233"/>
        <v>5136</v>
      </c>
      <c r="BN568" s="15">
        <f t="shared" si="2234"/>
        <v>8.7552418942415874E-2</v>
      </c>
      <c r="BO568" s="25">
        <f t="shared" si="2235"/>
        <v>1.0522635286366493</v>
      </c>
      <c r="BP568" s="7">
        <f t="shared" si="2236"/>
        <v>4608</v>
      </c>
      <c r="BQ568" s="15">
        <f t="shared" si="2237"/>
        <v>8.0114051253520641E-2</v>
      </c>
      <c r="BR568" s="25">
        <f t="shared" si="2238"/>
        <v>0.96286425073935078</v>
      </c>
      <c r="BS568" s="7">
        <f t="shared" si="2239"/>
        <v>4722</v>
      </c>
      <c r="BT568" s="15">
        <f t="shared" si="2240"/>
        <v>8.799358962413581E-2</v>
      </c>
      <c r="BU568" s="25">
        <f t="shared" si="2241"/>
        <v>1.0575658129582621</v>
      </c>
      <c r="BV568" s="15">
        <f t="shared" si="2177"/>
        <v>7.8578496042216353E-2</v>
      </c>
      <c r="BW568" s="15">
        <f t="shared" si="2178"/>
        <v>8.9595375722543349E-2</v>
      </c>
      <c r="BX568" s="15">
        <f t="shared" si="2179"/>
        <v>9.6588900671615407E-2</v>
      </c>
      <c r="BY568" s="15">
        <f t="shared" si="2180"/>
        <v>9.4380726597039791E-2</v>
      </c>
      <c r="BZ568" s="15">
        <f t="shared" si="2181"/>
        <v>5.3939650480740162E-2</v>
      </c>
      <c r="CA568" s="15">
        <f t="shared" si="2182"/>
        <v>7.2728856371396214E-2</v>
      </c>
      <c r="CB568" s="15">
        <f t="shared" si="2183"/>
        <v>0.10527186500496305</v>
      </c>
      <c r="CC568" s="15">
        <f t="shared" si="2184"/>
        <v>7.5303572988555958E-2</v>
      </c>
      <c r="CD568" s="15">
        <f t="shared" si="2185"/>
        <v>7.4123989218328842E-2</v>
      </c>
      <c r="CE568" s="15">
        <f t="shared" si="2186"/>
        <v>7.1445696475665302E-2</v>
      </c>
      <c r="CF568" s="15">
        <f t="shared" si="2187"/>
        <v>8.0904364266582637E-2</v>
      </c>
      <c r="CG568" s="15">
        <f t="shared" si="2188"/>
        <v>7.9996025042233923E-2</v>
      </c>
      <c r="CH568" s="15">
        <f t="shared" si="2189"/>
        <v>8.4663763909046924E-2</v>
      </c>
      <c r="CI568" s="15">
        <f t="shared" si="2190"/>
        <v>9.509369411398802E-2</v>
      </c>
      <c r="CJ568" s="15">
        <f t="shared" si="2191"/>
        <v>8.251547637022498E-2</v>
      </c>
      <c r="CK568" s="15">
        <f t="shared" si="2192"/>
        <v>8.7014905331005768E-2</v>
      </c>
      <c r="CL568" s="15">
        <f t="shared" si="2193"/>
        <v>9.6198465107977874E-2</v>
      </c>
    </row>
    <row r="569" spans="1:90" x14ac:dyDescent="0.3">
      <c r="A569" s="3">
        <v>569</v>
      </c>
      <c r="B569" s="3" t="s">
        <v>370</v>
      </c>
      <c r="C569" s="3" t="s">
        <v>14</v>
      </c>
      <c r="D569" s="6">
        <v>40603</v>
      </c>
      <c r="E569" s="44">
        <v>193594</v>
      </c>
      <c r="F569" s="7">
        <f t="shared" si="2194"/>
        <v>8868</v>
      </c>
      <c r="G569" s="17">
        <f t="shared" si="2195"/>
        <v>3.7431620179644763E-2</v>
      </c>
      <c r="H569" s="7"/>
      <c r="I569" s="17">
        <f t="shared" si="2171"/>
        <v>6.0561299852289516E-2</v>
      </c>
      <c r="J569" s="17">
        <f t="shared" si="2172"/>
        <v>1.2287221289858548E-2</v>
      </c>
      <c r="K569" s="44">
        <v>525</v>
      </c>
      <c r="L569" s="17">
        <f t="shared" si="2196"/>
        <v>4.3288258575197892E-2</v>
      </c>
      <c r="M569" s="45">
        <f t="shared" si="2197"/>
        <v>1.1564623269696981</v>
      </c>
      <c r="N569" s="44">
        <v>563</v>
      </c>
      <c r="O569" s="17">
        <f t="shared" si="2198"/>
        <v>5.2489278388961405E-2</v>
      </c>
      <c r="P569" s="45">
        <f t="shared" si="2199"/>
        <v>1.4022710782234578</v>
      </c>
      <c r="Q569" s="44">
        <v>554</v>
      </c>
      <c r="R569" s="17">
        <f t="shared" si="2200"/>
        <v>4.895722870272181E-2</v>
      </c>
      <c r="S569" s="45">
        <f t="shared" si="2201"/>
        <v>1.3079110246300438</v>
      </c>
      <c r="T569" s="44">
        <v>843</v>
      </c>
      <c r="U569" s="17">
        <f t="shared" si="2202"/>
        <v>5.401422438649324E-2</v>
      </c>
      <c r="V569" s="45">
        <f t="shared" si="2203"/>
        <v>1.4430105917741189</v>
      </c>
      <c r="W569" s="44">
        <v>362</v>
      </c>
      <c r="X569" s="17">
        <f t="shared" si="2204"/>
        <v>2.1890306585233114E-2</v>
      </c>
      <c r="Y569" s="45">
        <f t="shared" si="2205"/>
        <v>0.58480788382056237</v>
      </c>
      <c r="Z569" s="44">
        <v>386</v>
      </c>
      <c r="AA569" s="17">
        <f t="shared" si="2206"/>
        <v>3.3620764741747237E-2</v>
      </c>
      <c r="AB569" s="45">
        <f t="shared" si="2207"/>
        <v>0.89819154448543315</v>
      </c>
      <c r="AC569" s="44">
        <v>1015</v>
      </c>
      <c r="AD569" s="17">
        <f t="shared" si="2208"/>
        <v>5.5972206904157933E-2</v>
      </c>
      <c r="AE569" s="45">
        <f t="shared" si="2209"/>
        <v>1.4953188410101335</v>
      </c>
      <c r="AF569" s="44">
        <v>406</v>
      </c>
      <c r="AG569" s="17">
        <f t="shared" si="2210"/>
        <v>3.5467808159343056E-2</v>
      </c>
      <c r="AH569" s="45">
        <f t="shared" si="2211"/>
        <v>0.94753601337914772</v>
      </c>
      <c r="AI569" s="44">
        <v>311</v>
      </c>
      <c r="AJ569" s="17">
        <f t="shared" si="2212"/>
        <v>2.3285414794848757E-2</v>
      </c>
      <c r="AK569" s="45">
        <f t="shared" si="2213"/>
        <v>0.62207873137992886</v>
      </c>
      <c r="AL569" s="44">
        <v>205</v>
      </c>
      <c r="AM569" s="17">
        <f t="shared" si="2214"/>
        <v>1.2287221289858548E-2</v>
      </c>
      <c r="AN569" s="45">
        <f t="shared" si="2215"/>
        <v>0.32825779998003701</v>
      </c>
      <c r="AO569" s="44">
        <v>191</v>
      </c>
      <c r="AP569" s="17">
        <f t="shared" si="2216"/>
        <v>1.5046478651331338E-2</v>
      </c>
      <c r="AQ569" s="45">
        <f t="shared" si="2217"/>
        <v>0.40197241207084011</v>
      </c>
      <c r="AR569" s="44">
        <v>525</v>
      </c>
      <c r="AS569" s="17">
        <f t="shared" si="2218"/>
        <v>2.6085660339858888E-2</v>
      </c>
      <c r="AT569" s="45">
        <f t="shared" si="2219"/>
        <v>0.69688835841640151</v>
      </c>
      <c r="AU569" s="44">
        <v>530</v>
      </c>
      <c r="AV569" s="17">
        <f t="shared" si="2220"/>
        <v>3.6630036630036632E-2</v>
      </c>
      <c r="AW569" s="45">
        <f t="shared" si="2221"/>
        <v>0.97858538995210176</v>
      </c>
      <c r="AX569" s="44">
        <v>655</v>
      </c>
      <c r="AY569" s="17">
        <f t="shared" si="2222"/>
        <v>5.0929165694736024E-2</v>
      </c>
      <c r="AZ569" s="45">
        <f t="shared" si="2223"/>
        <v>1.3605920729669938</v>
      </c>
      <c r="BA569" s="44">
        <v>265</v>
      </c>
      <c r="BB569" s="17">
        <f t="shared" si="2224"/>
        <v>2.0006039559112183E-2</v>
      </c>
      <c r="BC569" s="45">
        <f t="shared" si="2225"/>
        <v>0.53446897203748145</v>
      </c>
      <c r="BD569" s="44">
        <v>902</v>
      </c>
      <c r="BE569" s="17">
        <f t="shared" si="2226"/>
        <v>6.0561299852289516E-2</v>
      </c>
      <c r="BF569" s="45">
        <f t="shared" si="2227"/>
        <v>1.6179182082324779</v>
      </c>
      <c r="BG569" s="44">
        <v>630</v>
      </c>
      <c r="BH569" s="17">
        <f t="shared" si="2228"/>
        <v>5.6219882205961094E-2</v>
      </c>
      <c r="BI569" s="45">
        <f t="shared" si="2229"/>
        <v>1.5019355810981794</v>
      </c>
      <c r="BJ569" s="7">
        <f t="shared" si="2230"/>
        <v>2670</v>
      </c>
      <c r="BK569" s="15">
        <f t="shared" si="2231"/>
        <v>3.9809748169795288E-2</v>
      </c>
      <c r="BL569" s="25">
        <f t="shared" si="2232"/>
        <v>1.0635325956701107</v>
      </c>
      <c r="BM569" s="7">
        <f t="shared" si="2233"/>
        <v>2340</v>
      </c>
      <c r="BN569" s="15">
        <f t="shared" si="2234"/>
        <v>3.9889536667689476E-2</v>
      </c>
      <c r="BO569" s="25">
        <f t="shared" si="2235"/>
        <v>1.0656641758023961</v>
      </c>
      <c r="BP569" s="7">
        <f t="shared" si="2236"/>
        <v>1563</v>
      </c>
      <c r="BQ569" s="15">
        <f t="shared" si="2237"/>
        <v>2.7174102020237144E-2</v>
      </c>
      <c r="BR569" s="25">
        <f t="shared" si="2238"/>
        <v>0.72596649276256453</v>
      </c>
      <c r="BS569" s="7">
        <f t="shared" si="2239"/>
        <v>2295</v>
      </c>
      <c r="BT569" s="15">
        <f t="shared" si="2240"/>
        <v>4.2766897117194343E-2</v>
      </c>
      <c r="BU569" s="25">
        <f t="shared" si="2241"/>
        <v>1.1425339569044595</v>
      </c>
      <c r="BV569" s="15">
        <f t="shared" si="2177"/>
        <v>4.3288258575197892E-2</v>
      </c>
      <c r="BW569" s="15">
        <f t="shared" si="2178"/>
        <v>5.2489278388961405E-2</v>
      </c>
      <c r="BX569" s="15">
        <f t="shared" si="2179"/>
        <v>4.895722870272181E-2</v>
      </c>
      <c r="BY569" s="15">
        <f t="shared" si="2180"/>
        <v>5.401422438649324E-2</v>
      </c>
      <c r="BZ569" s="15">
        <f t="shared" si="2181"/>
        <v>2.1890306585233114E-2</v>
      </c>
      <c r="CA569" s="15">
        <f t="shared" si="2182"/>
        <v>3.3620764741747237E-2</v>
      </c>
      <c r="CB569" s="15">
        <f t="shared" si="2183"/>
        <v>5.5972206904157933E-2</v>
      </c>
      <c r="CC569" s="15">
        <f t="shared" si="2184"/>
        <v>3.5467808159343056E-2</v>
      </c>
      <c r="CD569" s="15">
        <f t="shared" si="2185"/>
        <v>2.3285414794848757E-2</v>
      </c>
      <c r="CE569" s="15">
        <f t="shared" si="2186"/>
        <v>1.2287221289858548E-2</v>
      </c>
      <c r="CF569" s="15">
        <f t="shared" si="2187"/>
        <v>1.5046478651331338E-2</v>
      </c>
      <c r="CG569" s="15">
        <f t="shared" si="2188"/>
        <v>2.6085660339858888E-2</v>
      </c>
      <c r="CH569" s="15">
        <f t="shared" si="2189"/>
        <v>3.6630036630036632E-2</v>
      </c>
      <c r="CI569" s="15">
        <f t="shared" si="2190"/>
        <v>5.0929165694736024E-2</v>
      </c>
      <c r="CJ569" s="15">
        <f t="shared" si="2191"/>
        <v>2.0006039559112183E-2</v>
      </c>
      <c r="CK569" s="15">
        <f t="shared" si="2192"/>
        <v>6.0561299852289516E-2</v>
      </c>
      <c r="CL569" s="15">
        <f t="shared" si="2193"/>
        <v>5.6219882205961094E-2</v>
      </c>
    </row>
    <row r="570" spans="1:90" x14ac:dyDescent="0.3">
      <c r="A570" s="3">
        <v>570</v>
      </c>
      <c r="B570" s="3" t="s">
        <v>371</v>
      </c>
      <c r="C570" s="3" t="s">
        <v>14</v>
      </c>
      <c r="D570" s="6">
        <v>40603</v>
      </c>
      <c r="E570" s="44">
        <v>292267</v>
      </c>
      <c r="F570" s="7">
        <f t="shared" si="2194"/>
        <v>25065</v>
      </c>
      <c r="G570" s="17">
        <f t="shared" si="2195"/>
        <v>0.10579877760518673</v>
      </c>
      <c r="H570" s="7"/>
      <c r="I570" s="17">
        <f t="shared" si="2171"/>
        <v>0.1732656887614426</v>
      </c>
      <c r="J570" s="17">
        <f t="shared" si="2172"/>
        <v>5.9381991896958336E-2</v>
      </c>
      <c r="K570" s="44">
        <v>948</v>
      </c>
      <c r="L570" s="17">
        <f t="shared" si="2196"/>
        <v>7.8166226912928766E-2</v>
      </c>
      <c r="M570" s="45">
        <f t="shared" si="2197"/>
        <v>0.73881975465373151</v>
      </c>
      <c r="N570" s="44">
        <v>956</v>
      </c>
      <c r="O570" s="17">
        <f t="shared" si="2198"/>
        <v>8.9129218720865183E-2</v>
      </c>
      <c r="P570" s="45">
        <f t="shared" si="2199"/>
        <v>0.8424409122520492</v>
      </c>
      <c r="Q570" s="44">
        <v>905</v>
      </c>
      <c r="R570" s="17">
        <f t="shared" si="2200"/>
        <v>7.9975256274301867E-2</v>
      </c>
      <c r="S570" s="45">
        <f t="shared" si="2201"/>
        <v>0.75591852840444462</v>
      </c>
      <c r="T570" s="44">
        <v>2323</v>
      </c>
      <c r="U570" s="17">
        <f t="shared" si="2202"/>
        <v>0.14884346767476134</v>
      </c>
      <c r="V570" s="45">
        <f t="shared" si="2203"/>
        <v>1.4068543233099167</v>
      </c>
      <c r="W570" s="44">
        <v>982</v>
      </c>
      <c r="X570" s="17">
        <f t="shared" si="2204"/>
        <v>5.9381991896958336E-2</v>
      </c>
      <c r="Y570" s="45">
        <f t="shared" si="2205"/>
        <v>0.56127294890453594</v>
      </c>
      <c r="Z570" s="44">
        <v>731</v>
      </c>
      <c r="AA570" s="17">
        <f t="shared" si="2206"/>
        <v>6.3670411985018729E-2</v>
      </c>
      <c r="AB570" s="45">
        <f t="shared" si="2207"/>
        <v>0.60180668837800755</v>
      </c>
      <c r="AC570" s="44">
        <v>3142</v>
      </c>
      <c r="AD570" s="17">
        <f t="shared" si="2208"/>
        <v>0.1732656887614426</v>
      </c>
      <c r="AE570" s="45">
        <f t="shared" si="2209"/>
        <v>1.6376908380550925</v>
      </c>
      <c r="AF570" s="44">
        <v>754</v>
      </c>
      <c r="AG570" s="17">
        <f t="shared" si="2210"/>
        <v>6.5868786581637112E-2</v>
      </c>
      <c r="AH570" s="45">
        <f t="shared" si="2211"/>
        <v>0.62258551632271342</v>
      </c>
      <c r="AI570" s="44">
        <v>1283</v>
      </c>
      <c r="AJ570" s="17">
        <f t="shared" si="2212"/>
        <v>9.6061695118298887E-2</v>
      </c>
      <c r="AK570" s="45">
        <f t="shared" si="2213"/>
        <v>0.90796602090031631</v>
      </c>
      <c r="AL570" s="44">
        <v>1402</v>
      </c>
      <c r="AM570" s="17">
        <f t="shared" si="2214"/>
        <v>8.4032606089666742E-2</v>
      </c>
      <c r="AN570" s="45">
        <f t="shared" si="2215"/>
        <v>0.79426821360124189</v>
      </c>
      <c r="AO570" s="44">
        <v>1383</v>
      </c>
      <c r="AP570" s="17">
        <f t="shared" si="2216"/>
        <v>0.10894910981566094</v>
      </c>
      <c r="AQ570" s="45">
        <f t="shared" si="2217"/>
        <v>1.0297766409195239</v>
      </c>
      <c r="AR570" s="44">
        <v>2514</v>
      </c>
      <c r="AS570" s="17">
        <f t="shared" si="2218"/>
        <v>0.12491304779886714</v>
      </c>
      <c r="AT570" s="45">
        <f t="shared" si="2219"/>
        <v>1.1806662669110397</v>
      </c>
      <c r="AU570" s="44">
        <v>1676</v>
      </c>
      <c r="AV570" s="17">
        <f t="shared" si="2220"/>
        <v>0.11583385168290829</v>
      </c>
      <c r="AW570" s="45">
        <f t="shared" si="2221"/>
        <v>1.094850567321012</v>
      </c>
      <c r="AX570" s="44">
        <v>1427</v>
      </c>
      <c r="AY570" s="17">
        <f t="shared" si="2222"/>
        <v>0.11095560220822642</v>
      </c>
      <c r="AZ570" s="45">
        <f t="shared" si="2223"/>
        <v>1.048741816491336</v>
      </c>
      <c r="BA570" s="44">
        <v>1344</v>
      </c>
      <c r="BB570" s="17">
        <f t="shared" si="2224"/>
        <v>0.10146459308470482</v>
      </c>
      <c r="BC570" s="45">
        <f t="shared" si="2225"/>
        <v>0.95903369945675598</v>
      </c>
      <c r="BD570" s="44">
        <v>1881</v>
      </c>
      <c r="BE570" s="17">
        <f t="shared" si="2226"/>
        <v>0.12629246676514033</v>
      </c>
      <c r="BF570" s="45">
        <f t="shared" si="2227"/>
        <v>1.1937044040001168</v>
      </c>
      <c r="BG570" s="44">
        <v>1414</v>
      </c>
      <c r="BH570" s="17">
        <f t="shared" si="2228"/>
        <v>0.12618240228449046</v>
      </c>
      <c r="BI570" s="45">
        <f t="shared" si="2229"/>
        <v>1.1926640849799803</v>
      </c>
      <c r="BJ570" s="7">
        <f t="shared" si="2230"/>
        <v>5889</v>
      </c>
      <c r="BK570" s="15">
        <f t="shared" si="2231"/>
        <v>8.780509624416645E-2</v>
      </c>
      <c r="BL570" s="25">
        <f t="shared" si="2232"/>
        <v>0.82992543233185567</v>
      </c>
      <c r="BM570" s="7">
        <f t="shared" si="2233"/>
        <v>7031</v>
      </c>
      <c r="BN570" s="15">
        <f t="shared" si="2234"/>
        <v>0.11985612491902765</v>
      </c>
      <c r="BO570" s="25">
        <f t="shared" si="2235"/>
        <v>1.1328687120214116</v>
      </c>
      <c r="BP570" s="7">
        <f t="shared" si="2236"/>
        <v>6010</v>
      </c>
      <c r="BQ570" s="15">
        <f t="shared" si="2237"/>
        <v>0.10448902952119336</v>
      </c>
      <c r="BR570" s="25">
        <f t="shared" si="2238"/>
        <v>0.98762038547476416</v>
      </c>
      <c r="BS570" s="7">
        <f t="shared" si="2239"/>
        <v>6135</v>
      </c>
      <c r="BT570" s="15">
        <f t="shared" si="2240"/>
        <v>0.11432458118256526</v>
      </c>
      <c r="BU570" s="25">
        <f t="shared" si="2241"/>
        <v>1.0805850858617156</v>
      </c>
      <c r="BV570" s="15">
        <f t="shared" si="2177"/>
        <v>7.8166226912928766E-2</v>
      </c>
      <c r="BW570" s="15">
        <f t="shared" si="2178"/>
        <v>8.9129218720865183E-2</v>
      </c>
      <c r="BX570" s="15">
        <f t="shared" si="2179"/>
        <v>7.9975256274301867E-2</v>
      </c>
      <c r="BY570" s="15">
        <f t="shared" si="2180"/>
        <v>0.14884346767476134</v>
      </c>
      <c r="BZ570" s="15">
        <f t="shared" si="2181"/>
        <v>5.9381991896958336E-2</v>
      </c>
      <c r="CA570" s="15">
        <f t="shared" si="2182"/>
        <v>6.3670411985018729E-2</v>
      </c>
      <c r="CB570" s="15">
        <f t="shared" si="2183"/>
        <v>0.1732656887614426</v>
      </c>
      <c r="CC570" s="15">
        <f t="shared" si="2184"/>
        <v>6.5868786581637112E-2</v>
      </c>
      <c r="CD570" s="15">
        <f t="shared" si="2185"/>
        <v>9.6061695118298887E-2</v>
      </c>
      <c r="CE570" s="15">
        <f t="shared" si="2186"/>
        <v>8.4032606089666742E-2</v>
      </c>
      <c r="CF570" s="15">
        <f t="shared" si="2187"/>
        <v>0.10894910981566094</v>
      </c>
      <c r="CG570" s="15">
        <f t="shared" si="2188"/>
        <v>0.12491304779886714</v>
      </c>
      <c r="CH570" s="15">
        <f t="shared" si="2189"/>
        <v>0.11583385168290829</v>
      </c>
      <c r="CI570" s="15">
        <f t="shared" si="2190"/>
        <v>0.11095560220822642</v>
      </c>
      <c r="CJ570" s="15">
        <f t="shared" si="2191"/>
        <v>0.10146459308470482</v>
      </c>
      <c r="CK570" s="15">
        <f t="shared" si="2192"/>
        <v>0.12629246676514033</v>
      </c>
      <c r="CL570" s="15">
        <f t="shared" si="2193"/>
        <v>0.12618240228449046</v>
      </c>
    </row>
    <row r="571" spans="1:90" x14ac:dyDescent="0.3">
      <c r="A571" s="3">
        <v>571</v>
      </c>
      <c r="B571" s="3" t="s">
        <v>220</v>
      </c>
      <c r="C571" s="3" t="s">
        <v>14</v>
      </c>
      <c r="D571" s="6">
        <v>40603</v>
      </c>
      <c r="E571" s="27">
        <v>301730</v>
      </c>
      <c r="F571" s="27">
        <v>30142</v>
      </c>
      <c r="G571" s="17">
        <f t="shared" si="2195"/>
        <v>0.12722867562639292</v>
      </c>
      <c r="H571" s="27"/>
      <c r="I571" s="17">
        <f t="shared" si="2171"/>
        <v>0.1707105719237435</v>
      </c>
      <c r="J571" s="17">
        <f t="shared" si="2172"/>
        <v>7.5438402999889714E-2</v>
      </c>
      <c r="K571" s="27">
        <v>1750</v>
      </c>
      <c r="L571" s="17">
        <f t="shared" si="2196"/>
        <v>0.14429419525065962</v>
      </c>
      <c r="M571" s="45">
        <f t="shared" si="2197"/>
        <v>1.1341326516231263</v>
      </c>
      <c r="N571" s="27">
        <v>1381</v>
      </c>
      <c r="O571" s="17">
        <f t="shared" si="2198"/>
        <v>0.12875256386350922</v>
      </c>
      <c r="P571" s="45">
        <f t="shared" si="2199"/>
        <v>1.0119775532490112</v>
      </c>
      <c r="Q571" s="27">
        <v>1286</v>
      </c>
      <c r="R571" s="17">
        <f t="shared" si="2200"/>
        <v>0.11364439731353836</v>
      </c>
      <c r="S571" s="45">
        <f t="shared" si="2201"/>
        <v>0.89322942924640036</v>
      </c>
      <c r="T571" s="27">
        <v>1820</v>
      </c>
      <c r="U571" s="17">
        <f t="shared" si="2202"/>
        <v>0.1166143397193567</v>
      </c>
      <c r="V571" s="45">
        <f t="shared" si="2203"/>
        <v>0.91657277060554154</v>
      </c>
      <c r="W571" s="27">
        <v>2634</v>
      </c>
      <c r="X571" s="17">
        <f t="shared" si="2204"/>
        <v>0.159279192114652</v>
      </c>
      <c r="Y571" s="45">
        <f t="shared" si="2205"/>
        <v>1.2519126787295611</v>
      </c>
      <c r="Z571" s="27">
        <v>1650</v>
      </c>
      <c r="AA571" s="17">
        <f t="shared" si="2206"/>
        <v>0.14371570420695062</v>
      </c>
      <c r="AB571" s="45">
        <f t="shared" si="2207"/>
        <v>1.1295857910914036</v>
      </c>
      <c r="AC571" s="27">
        <v>1368</v>
      </c>
      <c r="AD571" s="17">
        <f t="shared" si="2208"/>
        <v>7.5438402999889714E-2</v>
      </c>
      <c r="AE571" s="45">
        <f t="shared" si="2209"/>
        <v>0.59293553617908146</v>
      </c>
      <c r="AF571" s="27">
        <v>1583</v>
      </c>
      <c r="AG571" s="17">
        <f t="shared" si="2210"/>
        <v>0.13828950816807897</v>
      </c>
      <c r="AH571" s="45">
        <f t="shared" si="2211"/>
        <v>1.0869366319128102</v>
      </c>
      <c r="AI571" s="27">
        <v>1411</v>
      </c>
      <c r="AJ571" s="17">
        <f t="shared" si="2212"/>
        <v>0.10564540281521413</v>
      </c>
      <c r="AK571" s="45">
        <f t="shared" si="2213"/>
        <v>0.83035842584294373</v>
      </c>
      <c r="AL571" s="27">
        <v>2477</v>
      </c>
      <c r="AM571" s="17">
        <f t="shared" si="2214"/>
        <v>0.1484655957803884</v>
      </c>
      <c r="AN571" s="45">
        <f t="shared" si="2215"/>
        <v>1.1669192896132763</v>
      </c>
      <c r="AO571" s="27">
        <v>2167</v>
      </c>
      <c r="AP571" s="17">
        <f t="shared" si="2216"/>
        <v>0.1707105719237435</v>
      </c>
      <c r="AQ571" s="45">
        <f t="shared" si="2217"/>
        <v>1.3417617615154243</v>
      </c>
      <c r="AR571" s="27">
        <v>2157</v>
      </c>
      <c r="AS571" s="17">
        <f t="shared" si="2218"/>
        <v>0.10717479876776309</v>
      </c>
      <c r="AT571" s="45">
        <f t="shared" si="2219"/>
        <v>0.84237926898242621</v>
      </c>
      <c r="AU571" s="27">
        <v>1736</v>
      </c>
      <c r="AV571" s="17">
        <f t="shared" si="2220"/>
        <v>0.11998064828253507</v>
      </c>
      <c r="AW571" s="45">
        <f t="shared" si="2221"/>
        <v>0.94303149578368883</v>
      </c>
      <c r="AX571" s="27">
        <v>1496</v>
      </c>
      <c r="AY571" s="17">
        <f t="shared" si="2222"/>
        <v>0.11632065935774823</v>
      </c>
      <c r="AZ571" s="45">
        <f t="shared" si="2223"/>
        <v>0.9142644831053961</v>
      </c>
      <c r="BA571" s="27">
        <v>1932</v>
      </c>
      <c r="BB571" s="17">
        <f t="shared" si="2224"/>
        <v>0.14585535255926318</v>
      </c>
      <c r="BC571" s="45">
        <f t="shared" si="2225"/>
        <v>1.146403134679854</v>
      </c>
      <c r="BD571" s="27">
        <v>1790</v>
      </c>
      <c r="BE571" s="17">
        <f t="shared" si="2226"/>
        <v>0.12018262387538606</v>
      </c>
      <c r="BF571" s="45">
        <f t="shared" si="2227"/>
        <v>0.94461899633619073</v>
      </c>
      <c r="BG571" s="27">
        <v>1504</v>
      </c>
      <c r="BH571" s="17">
        <f t="shared" si="2228"/>
        <v>0.13421381402819918</v>
      </c>
      <c r="BI571" s="45">
        <f t="shared" si="2229"/>
        <v>1.0549022330651159</v>
      </c>
      <c r="BJ571" s="7">
        <f t="shared" si="2230"/>
        <v>9140</v>
      </c>
      <c r="BK571" s="15">
        <f t="shared" si="2231"/>
        <v>0.13627756489585352</v>
      </c>
      <c r="BL571" s="25">
        <f t="shared" si="2232"/>
        <v>1.071123032798303</v>
      </c>
      <c r="BM571" s="7">
        <f t="shared" si="2233"/>
        <v>6893</v>
      </c>
      <c r="BN571" s="15">
        <f t="shared" si="2234"/>
        <v>0.11750366506426647</v>
      </c>
      <c r="BO571" s="25">
        <f t="shared" si="2235"/>
        <v>0.92356274625789592</v>
      </c>
      <c r="BP571" s="7">
        <f t="shared" si="2236"/>
        <v>8366</v>
      </c>
      <c r="BQ571" s="15">
        <f t="shared" si="2237"/>
        <v>0.14545011996244653</v>
      </c>
      <c r="BR571" s="25">
        <f t="shared" si="2238"/>
        <v>1.1432180618586401</v>
      </c>
      <c r="BS571" s="7">
        <f t="shared" si="2239"/>
        <v>5743</v>
      </c>
      <c r="BT571" s="15">
        <f t="shared" si="2240"/>
        <v>0.10701973426755865</v>
      </c>
      <c r="BU571" s="25">
        <f t="shared" si="2241"/>
        <v>0.84116048320601999</v>
      </c>
      <c r="BV571" s="15">
        <f t="shared" si="2177"/>
        <v>0.14429419525065962</v>
      </c>
      <c r="BW571" s="15">
        <f t="shared" si="2178"/>
        <v>0.12875256386350922</v>
      </c>
      <c r="BX571" s="15">
        <f t="shared" si="2179"/>
        <v>0.11364439731353836</v>
      </c>
      <c r="BY571" s="15">
        <f t="shared" si="2180"/>
        <v>0.1166143397193567</v>
      </c>
      <c r="BZ571" s="15">
        <f t="shared" si="2181"/>
        <v>0.159279192114652</v>
      </c>
      <c r="CA571" s="15">
        <f t="shared" si="2182"/>
        <v>0.14371570420695062</v>
      </c>
      <c r="CB571" s="15">
        <f t="shared" si="2183"/>
        <v>7.5438402999889714E-2</v>
      </c>
      <c r="CC571" s="15">
        <f t="shared" si="2184"/>
        <v>0.13828950816807897</v>
      </c>
      <c r="CD571" s="15">
        <f t="shared" si="2185"/>
        <v>0.10564540281521413</v>
      </c>
      <c r="CE571" s="15">
        <f t="shared" si="2186"/>
        <v>0.1484655957803884</v>
      </c>
      <c r="CF571" s="15">
        <f t="shared" si="2187"/>
        <v>0.1707105719237435</v>
      </c>
      <c r="CG571" s="15">
        <f t="shared" si="2188"/>
        <v>0.10717479876776309</v>
      </c>
      <c r="CH571" s="15">
        <f t="shared" si="2189"/>
        <v>0.11998064828253507</v>
      </c>
      <c r="CI571" s="15">
        <f t="shared" si="2190"/>
        <v>0.11632065935774823</v>
      </c>
      <c r="CJ571" s="15">
        <f t="shared" si="2191"/>
        <v>0.14585535255926318</v>
      </c>
      <c r="CK571" s="15">
        <f t="shared" si="2192"/>
        <v>0.12018262387538606</v>
      </c>
      <c r="CL571" s="15">
        <f t="shared" si="2193"/>
        <v>0.13421381402819918</v>
      </c>
    </row>
    <row r="572" spans="1:90" x14ac:dyDescent="0.3">
      <c r="A572" s="3">
        <v>572</v>
      </c>
      <c r="B572" s="3" t="s">
        <v>221</v>
      </c>
      <c r="C572" s="3" t="s">
        <v>14</v>
      </c>
      <c r="D572" s="6">
        <v>40603</v>
      </c>
      <c r="E572" s="7">
        <v>218636</v>
      </c>
      <c r="F572" s="26">
        <v>22780</v>
      </c>
      <c r="G572" s="17">
        <f t="shared" si="2195"/>
        <v>9.6153846153846159E-2</v>
      </c>
      <c r="H572" s="26"/>
      <c r="I572" s="17">
        <f t="shared" si="2171"/>
        <v>0.13439420198518987</v>
      </c>
      <c r="J572" s="17">
        <f t="shared" si="2172"/>
        <v>6.2369030550347412E-2</v>
      </c>
      <c r="K572" s="27">
        <v>1228</v>
      </c>
      <c r="L572" s="17">
        <f t="shared" si="2196"/>
        <v>0.1012532981530343</v>
      </c>
      <c r="M572" s="45">
        <f t="shared" si="2197"/>
        <v>1.0530343007915566</v>
      </c>
      <c r="N572" s="7">
        <v>1017</v>
      </c>
      <c r="O572" s="17">
        <f t="shared" si="2198"/>
        <v>9.4816334141338804E-2</v>
      </c>
      <c r="P572" s="45">
        <f t="shared" si="2199"/>
        <v>0.98608987506992352</v>
      </c>
      <c r="Q572" s="7">
        <v>958</v>
      </c>
      <c r="R572" s="17">
        <f t="shared" si="2200"/>
        <v>8.4658890067161541E-2</v>
      </c>
      <c r="S572" s="45">
        <f t="shared" si="2201"/>
        <v>0.88045245669847993</v>
      </c>
      <c r="T572" s="7">
        <v>1371</v>
      </c>
      <c r="U572" s="17">
        <f t="shared" si="2202"/>
        <v>8.7845197667713204E-2</v>
      </c>
      <c r="V572" s="45">
        <f t="shared" si="2203"/>
        <v>0.91359005574421726</v>
      </c>
      <c r="W572" s="7">
        <v>1921</v>
      </c>
      <c r="X572" s="17">
        <f t="shared" si="2204"/>
        <v>0.11616375400616799</v>
      </c>
      <c r="Y572" s="45">
        <f t="shared" si="2205"/>
        <v>1.2081030416641469</v>
      </c>
      <c r="Z572" s="7">
        <v>1191</v>
      </c>
      <c r="AA572" s="17">
        <f t="shared" si="2206"/>
        <v>0.10373660830938071</v>
      </c>
      <c r="AB572" s="45">
        <f t="shared" si="2207"/>
        <v>1.0788607264175594</v>
      </c>
      <c r="AC572" s="7">
        <v>1131</v>
      </c>
      <c r="AD572" s="17">
        <f t="shared" si="2208"/>
        <v>6.2369030550347412E-2</v>
      </c>
      <c r="AE572" s="45">
        <f t="shared" si="2209"/>
        <v>0.64863791772361301</v>
      </c>
      <c r="AF572" s="7">
        <v>1087</v>
      </c>
      <c r="AG572" s="17">
        <f t="shared" si="2210"/>
        <v>9.4959378002970204E-2</v>
      </c>
      <c r="AH572" s="45">
        <f t="shared" si="2211"/>
        <v>0.98757753123089009</v>
      </c>
      <c r="AI572" s="7">
        <v>1082</v>
      </c>
      <c r="AJ572" s="17">
        <f t="shared" si="2212"/>
        <v>8.1012279125486669E-2</v>
      </c>
      <c r="AK572" s="45">
        <f t="shared" si="2213"/>
        <v>0.84252770290506129</v>
      </c>
      <c r="AL572" s="7">
        <v>1805</v>
      </c>
      <c r="AM572" s="17">
        <f t="shared" si="2214"/>
        <v>0.1081874850155838</v>
      </c>
      <c r="AN572" s="45">
        <f t="shared" si="2215"/>
        <v>1.1251498441620715</v>
      </c>
      <c r="AO572" s="27">
        <v>1706</v>
      </c>
      <c r="AP572" s="17">
        <f t="shared" si="2216"/>
        <v>0.13439420198518987</v>
      </c>
      <c r="AQ572" s="45">
        <f t="shared" si="2217"/>
        <v>1.3976997006459746</v>
      </c>
      <c r="AR572" s="7">
        <v>1798</v>
      </c>
      <c r="AS572" s="17">
        <f t="shared" si="2218"/>
        <v>8.9337175792507204E-2</v>
      </c>
      <c r="AT572" s="45">
        <f t="shared" si="2219"/>
        <v>0.92910662824207491</v>
      </c>
      <c r="AU572" s="7">
        <v>1401</v>
      </c>
      <c r="AV572" s="17">
        <f t="shared" si="2220"/>
        <v>9.682770060128551E-2</v>
      </c>
      <c r="AW572" s="45">
        <f t="shared" si="2221"/>
        <v>1.0070080862533692</v>
      </c>
      <c r="AX572" s="7">
        <v>1133</v>
      </c>
      <c r="AY572" s="17">
        <f t="shared" si="2222"/>
        <v>8.8095793484176968E-2</v>
      </c>
      <c r="AZ572" s="45">
        <f t="shared" si="2223"/>
        <v>0.91619625223544043</v>
      </c>
      <c r="BA572" s="7">
        <v>1436</v>
      </c>
      <c r="BB572" s="17">
        <f t="shared" si="2224"/>
        <v>0.10841008606371735</v>
      </c>
      <c r="BC572" s="45">
        <f t="shared" si="2225"/>
        <v>1.1274648950626605</v>
      </c>
      <c r="BD572" s="7">
        <v>1370</v>
      </c>
      <c r="BE572" s="17">
        <f t="shared" si="2226"/>
        <v>9.1983348999597148E-2</v>
      </c>
      <c r="BF572" s="45">
        <f t="shared" si="2227"/>
        <v>0.95662682959581025</v>
      </c>
      <c r="BG572" s="7">
        <v>1145</v>
      </c>
      <c r="BH572" s="17">
        <f t="shared" si="2228"/>
        <v>0.10217740496162769</v>
      </c>
      <c r="BI572" s="45">
        <f t="shared" si="2229"/>
        <v>1.0626450116009281</v>
      </c>
      <c r="BJ572" s="7">
        <f t="shared" si="2230"/>
        <v>6669</v>
      </c>
      <c r="BK572" s="15">
        <f t="shared" si="2231"/>
        <v>9.9434910316241479E-2</v>
      </c>
      <c r="BL572" s="25">
        <f t="shared" si="2232"/>
        <v>1.0341230672889112</v>
      </c>
      <c r="BM572" s="7">
        <f t="shared" si="2233"/>
        <v>5477</v>
      </c>
      <c r="BN572" s="15">
        <f t="shared" si="2234"/>
        <v>9.3365381337151818E-2</v>
      </c>
      <c r="BO572" s="25">
        <f t="shared" si="2235"/>
        <v>0.97099996590637883</v>
      </c>
      <c r="BP572" s="7">
        <f t="shared" si="2236"/>
        <v>6317</v>
      </c>
      <c r="BQ572" s="15">
        <f t="shared" si="2237"/>
        <v>0.10982648909906464</v>
      </c>
      <c r="BR572" s="25">
        <f t="shared" si="2238"/>
        <v>1.1421954866302721</v>
      </c>
      <c r="BS572" s="7">
        <f t="shared" si="2239"/>
        <v>4317</v>
      </c>
      <c r="BT572" s="15">
        <f t="shared" si="2240"/>
        <v>8.0446490132866227E-2</v>
      </c>
      <c r="BU572" s="25">
        <f t="shared" si="2241"/>
        <v>0.83664349738180877</v>
      </c>
      <c r="BV572" s="15">
        <f t="shared" si="2177"/>
        <v>0.1012532981530343</v>
      </c>
      <c r="BW572" s="15">
        <f t="shared" si="2178"/>
        <v>9.4816334141338804E-2</v>
      </c>
      <c r="BX572" s="15">
        <f t="shared" si="2179"/>
        <v>8.4658890067161541E-2</v>
      </c>
      <c r="BY572" s="15">
        <f t="shared" si="2180"/>
        <v>8.7845197667713204E-2</v>
      </c>
      <c r="BZ572" s="15">
        <f t="shared" si="2181"/>
        <v>0.11616375400616799</v>
      </c>
      <c r="CA572" s="15">
        <f t="shared" si="2182"/>
        <v>0.10373660830938071</v>
      </c>
      <c r="CB572" s="15">
        <f t="shared" si="2183"/>
        <v>6.2369030550347412E-2</v>
      </c>
      <c r="CC572" s="15">
        <f t="shared" si="2184"/>
        <v>9.4959378002970204E-2</v>
      </c>
      <c r="CD572" s="15">
        <f t="shared" si="2185"/>
        <v>8.1012279125486669E-2</v>
      </c>
      <c r="CE572" s="15">
        <f t="shared" si="2186"/>
        <v>0.1081874850155838</v>
      </c>
      <c r="CF572" s="15">
        <f t="shared" si="2187"/>
        <v>0.13439420198518987</v>
      </c>
      <c r="CG572" s="15">
        <f t="shared" si="2188"/>
        <v>8.9337175792507204E-2</v>
      </c>
      <c r="CH572" s="15">
        <f t="shared" si="2189"/>
        <v>9.682770060128551E-2</v>
      </c>
      <c r="CI572" s="15">
        <f t="shared" si="2190"/>
        <v>8.8095793484176968E-2</v>
      </c>
      <c r="CJ572" s="15">
        <f t="shared" si="2191"/>
        <v>0.10841008606371735</v>
      </c>
      <c r="CK572" s="15">
        <f t="shared" si="2192"/>
        <v>9.1983348999597148E-2</v>
      </c>
      <c r="CL572" s="15">
        <f t="shared" si="2193"/>
        <v>0.10217740496162769</v>
      </c>
    </row>
    <row r="573" spans="1:90" x14ac:dyDescent="0.3">
      <c r="A573" s="3">
        <v>573</v>
      </c>
      <c r="B573" s="3" t="s">
        <v>222</v>
      </c>
      <c r="C573" s="3" t="s">
        <v>14</v>
      </c>
      <c r="D573" s="6">
        <v>40603</v>
      </c>
      <c r="E573" s="7">
        <v>83094</v>
      </c>
      <c r="F573" s="26">
        <v>7362</v>
      </c>
      <c r="G573" s="17">
        <f t="shared" si="2195"/>
        <v>3.1074829472546767E-2</v>
      </c>
      <c r="H573" s="26"/>
      <c r="I573" s="17">
        <f t="shared" si="2171"/>
        <v>4.3330130165108761E-2</v>
      </c>
      <c r="J573" s="17">
        <f t="shared" si="2172"/>
        <v>1.3069372449542297E-2</v>
      </c>
      <c r="K573" s="27">
        <v>522</v>
      </c>
      <c r="L573" s="17">
        <f t="shared" si="2196"/>
        <v>4.3040897097625333E-2</v>
      </c>
      <c r="M573" s="45">
        <f t="shared" si="2197"/>
        <v>1.3850726722619686</v>
      </c>
      <c r="N573" s="7">
        <v>364</v>
      </c>
      <c r="O573" s="17">
        <f t="shared" si="2198"/>
        <v>3.3936229722170426E-2</v>
      </c>
      <c r="P573" s="45">
        <f t="shared" si="2199"/>
        <v>1.0920809638602065</v>
      </c>
      <c r="Q573" s="7">
        <v>328</v>
      </c>
      <c r="R573" s="17">
        <f t="shared" si="2200"/>
        <v>2.8985507246376812E-2</v>
      </c>
      <c r="S573" s="45">
        <f t="shared" si="2201"/>
        <v>0.93276480477501</v>
      </c>
      <c r="T573" s="7">
        <v>449</v>
      </c>
      <c r="U573" s="17">
        <f t="shared" si="2202"/>
        <v>2.8769142051643493E-2</v>
      </c>
      <c r="V573" s="45">
        <f t="shared" si="2203"/>
        <v>0.92580208934242914</v>
      </c>
      <c r="W573" s="7">
        <v>713</v>
      </c>
      <c r="X573" s="17">
        <f t="shared" si="2204"/>
        <v>4.3115438108484005E-2</v>
      </c>
      <c r="Y573" s="45">
        <f t="shared" si="2205"/>
        <v>1.3874714307466942</v>
      </c>
      <c r="Z573" s="7">
        <v>459</v>
      </c>
      <c r="AA573" s="17">
        <f t="shared" si="2206"/>
        <v>3.99790958975699E-2</v>
      </c>
      <c r="AB573" s="45">
        <f t="shared" si="2207"/>
        <v>1.2865427285092474</v>
      </c>
      <c r="AC573" s="7">
        <v>237</v>
      </c>
      <c r="AD573" s="17">
        <f t="shared" si="2208"/>
        <v>1.3069372449542297E-2</v>
      </c>
      <c r="AE573" s="45">
        <f t="shared" si="2209"/>
        <v>0.42057744712930789</v>
      </c>
      <c r="AF573" s="7">
        <v>496</v>
      </c>
      <c r="AG573" s="17">
        <f t="shared" si="2210"/>
        <v>4.3330130165108761E-2</v>
      </c>
      <c r="AH573" s="45">
        <f t="shared" si="2211"/>
        <v>1.3943803039495037</v>
      </c>
      <c r="AI573" s="7">
        <v>329</v>
      </c>
      <c r="AJ573" s="17">
        <f t="shared" si="2212"/>
        <v>2.4633123689727462E-2</v>
      </c>
      <c r="AK573" s="45">
        <f t="shared" si="2213"/>
        <v>0.79270342292593221</v>
      </c>
      <c r="AL573" s="7">
        <v>672</v>
      </c>
      <c r="AM573" s="17">
        <f t="shared" si="2214"/>
        <v>4.0278110764804601E-2</v>
      </c>
      <c r="AN573" s="45">
        <f t="shared" si="2215"/>
        <v>1.2961651422862521</v>
      </c>
      <c r="AO573" s="27">
        <v>461</v>
      </c>
      <c r="AP573" s="17">
        <f t="shared" si="2216"/>
        <v>3.6316369938553646E-2</v>
      </c>
      <c r="AQ573" s="45">
        <f t="shared" si="2217"/>
        <v>1.168674794197585</v>
      </c>
      <c r="AR573" s="7">
        <v>359</v>
      </c>
      <c r="AS573" s="17">
        <f t="shared" si="2218"/>
        <v>1.7837622975255887E-2</v>
      </c>
      <c r="AT573" s="45">
        <f t="shared" si="2219"/>
        <v>0.57402158846968532</v>
      </c>
      <c r="AU573" s="7">
        <v>335</v>
      </c>
      <c r="AV573" s="17">
        <f t="shared" si="2220"/>
        <v>2.3152947681249567E-2</v>
      </c>
      <c r="AW573" s="45">
        <f t="shared" si="2221"/>
        <v>0.74507078797340365</v>
      </c>
      <c r="AX573" s="7">
        <v>363</v>
      </c>
      <c r="AY573" s="17">
        <f t="shared" si="2222"/>
        <v>2.8224865873571262E-2</v>
      </c>
      <c r="AZ573" s="45">
        <f t="shared" si="2223"/>
        <v>0.90828707196950764</v>
      </c>
      <c r="BA573" s="7">
        <v>496</v>
      </c>
      <c r="BB573" s="17">
        <f t="shared" si="2224"/>
        <v>3.7445266495545824E-2</v>
      </c>
      <c r="BC573" s="45">
        <f t="shared" si="2225"/>
        <v>1.2050031208900778</v>
      </c>
      <c r="BD573" s="7">
        <v>420</v>
      </c>
      <c r="BE573" s="17">
        <f t="shared" si="2226"/>
        <v>2.819927487578891E-2</v>
      </c>
      <c r="BF573" s="45">
        <f t="shared" si="2227"/>
        <v>0.90746354378876692</v>
      </c>
      <c r="BG573" s="7">
        <v>359</v>
      </c>
      <c r="BH573" s="17">
        <f t="shared" si="2228"/>
        <v>3.2036409066571479E-2</v>
      </c>
      <c r="BI573" s="45">
        <f t="shared" si="2229"/>
        <v>1.0309440022792153</v>
      </c>
      <c r="BJ573" s="7">
        <f t="shared" si="2230"/>
        <v>2471</v>
      </c>
      <c r="BK573" s="15">
        <f t="shared" si="2231"/>
        <v>3.6842654579612041E-2</v>
      </c>
      <c r="BL573" s="25">
        <f t="shared" si="2232"/>
        <v>1.1856108369689009</v>
      </c>
      <c r="BM573" s="7">
        <f t="shared" si="2233"/>
        <v>1416</v>
      </c>
      <c r="BN573" s="15">
        <f t="shared" si="2234"/>
        <v>2.4138283727114657E-2</v>
      </c>
      <c r="BO573" s="25">
        <f t="shared" si="2235"/>
        <v>0.77677928203724367</v>
      </c>
      <c r="BP573" s="7">
        <f t="shared" si="2236"/>
        <v>2049</v>
      </c>
      <c r="BQ573" s="15">
        <f t="shared" si="2237"/>
        <v>3.5623630863381897E-2</v>
      </c>
      <c r="BR573" s="25">
        <f t="shared" si="2238"/>
        <v>1.1463821835242505</v>
      </c>
      <c r="BS573" s="7">
        <f t="shared" si="2239"/>
        <v>1426</v>
      </c>
      <c r="BT573" s="15">
        <f t="shared" si="2240"/>
        <v>2.6573244134692434E-2</v>
      </c>
      <c r="BU573" s="25">
        <f t="shared" si="2241"/>
        <v>0.85513724727495977</v>
      </c>
      <c r="BV573" s="15">
        <f t="shared" si="2177"/>
        <v>4.3040897097625333E-2</v>
      </c>
      <c r="BW573" s="15">
        <f t="shared" si="2178"/>
        <v>3.3936229722170426E-2</v>
      </c>
      <c r="BX573" s="15">
        <f t="shared" si="2179"/>
        <v>2.8985507246376812E-2</v>
      </c>
      <c r="BY573" s="15">
        <f t="shared" si="2180"/>
        <v>2.8769142051643493E-2</v>
      </c>
      <c r="BZ573" s="15">
        <f t="shared" si="2181"/>
        <v>4.3115438108484005E-2</v>
      </c>
      <c r="CA573" s="15">
        <f t="shared" si="2182"/>
        <v>3.99790958975699E-2</v>
      </c>
      <c r="CB573" s="15">
        <f t="shared" si="2183"/>
        <v>1.3069372449542297E-2</v>
      </c>
      <c r="CC573" s="15">
        <f t="shared" si="2184"/>
        <v>4.3330130165108761E-2</v>
      </c>
      <c r="CD573" s="15">
        <f t="shared" si="2185"/>
        <v>2.4633123689727462E-2</v>
      </c>
      <c r="CE573" s="15">
        <f t="shared" si="2186"/>
        <v>4.0278110764804601E-2</v>
      </c>
      <c r="CF573" s="15">
        <f t="shared" si="2187"/>
        <v>3.6316369938553646E-2</v>
      </c>
      <c r="CG573" s="15">
        <f t="shared" si="2188"/>
        <v>1.7837622975255887E-2</v>
      </c>
      <c r="CH573" s="15">
        <f t="shared" si="2189"/>
        <v>2.3152947681249567E-2</v>
      </c>
      <c r="CI573" s="15">
        <f t="shared" si="2190"/>
        <v>2.8224865873571262E-2</v>
      </c>
      <c r="CJ573" s="15">
        <f t="shared" si="2191"/>
        <v>3.7445266495545824E-2</v>
      </c>
      <c r="CK573" s="15">
        <f t="shared" si="2192"/>
        <v>2.819927487578891E-2</v>
      </c>
      <c r="CL573" s="15">
        <f t="shared" si="2193"/>
        <v>3.2036409066571479E-2</v>
      </c>
    </row>
    <row r="574" spans="1:90" x14ac:dyDescent="0.3">
      <c r="A574" s="3">
        <v>574</v>
      </c>
    </row>
    <row r="575" spans="1:90" x14ac:dyDescent="0.3">
      <c r="A575" s="3">
        <v>575</v>
      </c>
    </row>
    <row r="576" spans="1:90" x14ac:dyDescent="0.3">
      <c r="A576" s="3">
        <v>576</v>
      </c>
    </row>
    <row r="577" spans="1:110" x14ac:dyDescent="0.3">
      <c r="A577" s="3">
        <v>577</v>
      </c>
    </row>
    <row r="578" spans="1:110" x14ac:dyDescent="0.3">
      <c r="A578" s="3">
        <v>578</v>
      </c>
    </row>
    <row r="579" spans="1:110" x14ac:dyDescent="0.3">
      <c r="A579" s="3">
        <v>579</v>
      </c>
      <c r="CD579" s="15"/>
      <c r="CE579" s="15"/>
      <c r="CG579" s="15"/>
      <c r="CH579" s="15"/>
      <c r="CJ579" s="15"/>
      <c r="CK579" s="15"/>
      <c r="CM579" s="15"/>
      <c r="CN579" s="15"/>
      <c r="CP579" s="15"/>
      <c r="CQ579" s="15"/>
    </row>
    <row r="580" spans="1:110" x14ac:dyDescent="0.3">
      <c r="A580" s="3">
        <v>580</v>
      </c>
      <c r="CD580" s="15"/>
      <c r="CE580" s="15"/>
      <c r="CG580" s="15"/>
      <c r="CH580" s="15"/>
      <c r="CJ580" s="15"/>
      <c r="CK580" s="15"/>
      <c r="CM580" s="15"/>
      <c r="CN580" s="15"/>
      <c r="CP580" s="15"/>
      <c r="CQ580" s="15"/>
    </row>
    <row r="581" spans="1:110" x14ac:dyDescent="0.3">
      <c r="A581" s="3">
        <v>581</v>
      </c>
      <c r="AZ581" s="3"/>
      <c r="BA581" s="15"/>
      <c r="BC581" s="3"/>
    </row>
    <row r="582" spans="1:110" x14ac:dyDescent="0.3">
      <c r="A582" s="3">
        <v>582</v>
      </c>
      <c r="AZ582" s="3"/>
      <c r="BA582" s="15"/>
      <c r="BC582" s="3"/>
    </row>
    <row r="583" spans="1:110" x14ac:dyDescent="0.3">
      <c r="A583" s="3">
        <v>583</v>
      </c>
    </row>
    <row r="584" spans="1:110" x14ac:dyDescent="0.3">
      <c r="A584" s="3">
        <v>584</v>
      </c>
    </row>
    <row r="585" spans="1:110" x14ac:dyDescent="0.3">
      <c r="A585" s="3">
        <v>585</v>
      </c>
    </row>
    <row r="586" spans="1:110" x14ac:dyDescent="0.3">
      <c r="A586" s="3">
        <v>586</v>
      </c>
    </row>
    <row r="587" spans="1:110" x14ac:dyDescent="0.3">
      <c r="A587" s="3">
        <v>587</v>
      </c>
    </row>
    <row r="588" spans="1:110" x14ac:dyDescent="0.3">
      <c r="A588" s="3">
        <v>588</v>
      </c>
    </row>
    <row r="589" spans="1:110" x14ac:dyDescent="0.3">
      <c r="A589" s="3">
        <v>589</v>
      </c>
    </row>
    <row r="590" spans="1:110" x14ac:dyDescent="0.3">
      <c r="A590" s="3">
        <v>590</v>
      </c>
    </row>
    <row r="591" spans="1:110" x14ac:dyDescent="0.3">
      <c r="A591" s="3">
        <v>591</v>
      </c>
      <c r="B591" s="3" t="s">
        <v>245</v>
      </c>
      <c r="D591" s="3"/>
      <c r="E591" s="3"/>
      <c r="G591" s="3"/>
      <c r="H591" s="3"/>
      <c r="I591" s="3"/>
      <c r="J591" s="3"/>
      <c r="K591" s="3" t="s">
        <v>11</v>
      </c>
      <c r="L591" s="3"/>
      <c r="M591" s="3"/>
      <c r="N591" s="15" t="s">
        <v>128</v>
      </c>
      <c r="O591" s="3"/>
      <c r="P591" s="3"/>
      <c r="Q591" s="15" t="s">
        <v>249</v>
      </c>
      <c r="R591" s="3"/>
      <c r="S591" s="3"/>
      <c r="T591" s="15" t="s">
        <v>130</v>
      </c>
      <c r="U591" s="3"/>
      <c r="V591" s="3"/>
      <c r="W591" s="3" t="s">
        <v>131</v>
      </c>
      <c r="X591" s="3"/>
      <c r="Y591" s="3"/>
      <c r="Z591" s="3" t="s">
        <v>247</v>
      </c>
      <c r="AA591" s="3"/>
      <c r="AB591" s="3"/>
      <c r="AC591" s="15" t="s">
        <v>255</v>
      </c>
      <c r="AD591" s="3"/>
      <c r="AE591" s="3"/>
      <c r="AF591" s="14" t="s">
        <v>246</v>
      </c>
      <c r="AG591" s="3"/>
      <c r="AH591" s="3"/>
      <c r="AI591" s="15" t="s">
        <v>250</v>
      </c>
      <c r="AJ591" s="3"/>
      <c r="AK591" s="3"/>
      <c r="AL591" s="15" t="s">
        <v>253</v>
      </c>
      <c r="AM591" s="3"/>
      <c r="AN591" s="3"/>
      <c r="AO591" s="2" t="s">
        <v>137</v>
      </c>
      <c r="AR591" s="15" t="s">
        <v>138</v>
      </c>
      <c r="AU591" s="15" t="s">
        <v>251</v>
      </c>
      <c r="AX591" s="15" t="s">
        <v>248</v>
      </c>
      <c r="BA591" s="15" t="s">
        <v>256</v>
      </c>
      <c r="BD591" s="3" t="s">
        <v>252</v>
      </c>
      <c r="BE591" s="3"/>
      <c r="BG591" s="3" t="s">
        <v>254</v>
      </c>
      <c r="BH591" s="3"/>
      <c r="BK591" s="3"/>
      <c r="BN591" s="3"/>
      <c r="BQ591" s="3"/>
      <c r="BT591" s="3"/>
      <c r="BV591" s="15"/>
      <c r="BX591" s="15"/>
      <c r="BY591" s="15"/>
      <c r="CA591" s="15"/>
      <c r="CB591" s="15"/>
      <c r="CD591" s="15"/>
      <c r="CE591" s="15"/>
      <c r="CG591" s="15"/>
      <c r="CH591" s="15"/>
      <c r="CJ591" s="15"/>
      <c r="CK591" s="15"/>
      <c r="CM591" s="15"/>
      <c r="CN591" s="15"/>
      <c r="CP591" s="15"/>
      <c r="CQ591" s="15"/>
      <c r="CS591" s="15"/>
      <c r="CT591" s="15"/>
      <c r="CU591" s="15"/>
      <c r="CV591" s="15"/>
      <c r="CW591" s="15"/>
      <c r="CX591" s="15"/>
      <c r="CY591" s="15"/>
      <c r="CZ591" s="15"/>
      <c r="DA591" s="15"/>
      <c r="DB591" s="15"/>
      <c r="DC591" s="15"/>
      <c r="DD591" s="15"/>
      <c r="DE591" s="15"/>
      <c r="DF591" s="15"/>
    </row>
    <row r="592" spans="1:110" x14ac:dyDescent="0.3">
      <c r="A592" s="3">
        <v>592</v>
      </c>
      <c r="B592" s="3" t="s">
        <v>257</v>
      </c>
      <c r="C592" s="3" t="s">
        <v>264</v>
      </c>
      <c r="D592" s="39">
        <v>42005</v>
      </c>
      <c r="E592" s="3"/>
      <c r="F592" s="7">
        <v>5125</v>
      </c>
      <c r="G592" s="3"/>
      <c r="H592" s="3"/>
      <c r="I592" s="3"/>
      <c r="J592" s="3"/>
      <c r="K592" s="61">
        <v>309</v>
      </c>
      <c r="L592" s="61"/>
      <c r="M592" s="61"/>
      <c r="N592" s="61">
        <v>287</v>
      </c>
      <c r="O592" s="61"/>
      <c r="P592" s="61"/>
      <c r="Q592" s="61">
        <v>305</v>
      </c>
      <c r="R592" s="61"/>
      <c r="S592" s="61"/>
      <c r="T592" s="61">
        <v>350</v>
      </c>
      <c r="U592" s="61"/>
      <c r="V592" s="61"/>
      <c r="W592" s="61">
        <v>289</v>
      </c>
      <c r="X592" s="61"/>
      <c r="Y592" s="61"/>
      <c r="Z592" s="61">
        <v>274</v>
      </c>
      <c r="AA592" s="61"/>
      <c r="AB592" s="61"/>
      <c r="AC592" s="61">
        <v>349</v>
      </c>
      <c r="AD592" s="61"/>
      <c r="AE592" s="61"/>
      <c r="AF592" s="62">
        <v>256</v>
      </c>
      <c r="AG592" s="61"/>
      <c r="AH592" s="61"/>
      <c r="AI592" s="61">
        <v>238</v>
      </c>
      <c r="AJ592" s="61"/>
      <c r="AK592" s="61"/>
      <c r="AL592" s="61">
        <v>305</v>
      </c>
      <c r="AM592" s="61"/>
      <c r="AN592" s="61"/>
      <c r="AO592" s="62">
        <v>263</v>
      </c>
      <c r="AR592" s="61">
        <v>324</v>
      </c>
      <c r="AU592" s="61">
        <v>300</v>
      </c>
      <c r="AX592" s="61">
        <v>311</v>
      </c>
      <c r="BA592" s="61">
        <v>321</v>
      </c>
      <c r="BD592" s="61">
        <v>327</v>
      </c>
      <c r="BE592" s="3"/>
      <c r="BG592" s="61">
        <v>317</v>
      </c>
      <c r="BH592" s="3"/>
      <c r="BJ592" s="7">
        <f t="shared" ref="BJ592:BJ596" si="2242">K592+T592+W592+Z592+Q592</f>
        <v>1527</v>
      </c>
      <c r="BL592" s="25"/>
      <c r="BM592" s="7">
        <f t="shared" ref="BM592:BM596" si="2243">BG592+AU592+AR592+AX592</f>
        <v>1252</v>
      </c>
      <c r="BO592" s="25"/>
      <c r="BP592" s="7">
        <f t="shared" ref="BP592:BP596" si="2244">BA592+AO592+AL592+BD592</f>
        <v>1216</v>
      </c>
      <c r="BR592" s="25"/>
      <c r="BS592" s="7">
        <f t="shared" ref="BS592:BS596" si="2245">AI592+AF592+AC592+N592</f>
        <v>1130</v>
      </c>
      <c r="BU592" s="25"/>
      <c r="BV592" s="15"/>
      <c r="BW592" s="15"/>
      <c r="BX592" s="15"/>
      <c r="BY592" s="15"/>
      <c r="BZ592" s="15"/>
      <c r="CA592" s="15"/>
      <c r="CB592" s="15"/>
      <c r="CC592" s="15"/>
      <c r="CD592" s="15"/>
      <c r="CE592" s="15"/>
      <c r="CF592" s="15"/>
      <c r="CG592" s="15"/>
      <c r="CH592" s="15"/>
      <c r="CI592" s="15"/>
      <c r="CJ592" s="15"/>
      <c r="CK592" s="15"/>
      <c r="CL592" s="15"/>
      <c r="CM592" s="15"/>
      <c r="CN592" s="15"/>
      <c r="CP592" s="15"/>
      <c r="CQ592" s="15"/>
      <c r="CS592" s="15"/>
      <c r="CT592" s="15"/>
      <c r="CU592" s="15"/>
      <c r="CV592" s="15"/>
      <c r="CW592" s="15"/>
      <c r="CX592" s="15"/>
      <c r="CY592" s="15"/>
      <c r="CZ592" s="15"/>
      <c r="DA592" s="15"/>
      <c r="DB592" s="15"/>
      <c r="DC592" s="15"/>
      <c r="DD592" s="15"/>
      <c r="DE592" s="15"/>
      <c r="DF592" s="15"/>
    </row>
    <row r="593" spans="1:110" x14ac:dyDescent="0.3">
      <c r="A593" s="3">
        <v>593</v>
      </c>
      <c r="B593" s="3" t="s">
        <v>275</v>
      </c>
      <c r="C593" s="3" t="s">
        <v>264</v>
      </c>
      <c r="D593" s="39">
        <v>42005</v>
      </c>
      <c r="E593" s="3"/>
      <c r="F593" s="7">
        <v>3411</v>
      </c>
      <c r="G593" s="17">
        <f>F593/F$592</f>
        <v>0.66556097560975613</v>
      </c>
      <c r="H593" s="3"/>
      <c r="I593" s="17">
        <f t="shared" ref="I593:I596" si="2246">LARGE(BV593:CL593,1)</f>
        <v>0.77310924369747902</v>
      </c>
      <c r="J593" s="17">
        <f t="shared" ref="J593:J596" si="2247">SMALL(BV593:CL593,1)</f>
        <v>0.44571428571428573</v>
      </c>
      <c r="K593" s="61">
        <v>208</v>
      </c>
      <c r="L593" s="15">
        <f>K593/K$592</f>
        <v>0.67313915857605178</v>
      </c>
      <c r="M593" s="25">
        <f t="shared" ref="M593:M596" si="2248">L593/$G593</f>
        <v>1.0113861588103974</v>
      </c>
      <c r="N593" s="61">
        <v>191</v>
      </c>
      <c r="O593" s="15">
        <f>N593/N$592</f>
        <v>0.66550522648083621</v>
      </c>
      <c r="P593" s="25">
        <f t="shared" ref="P593:P596" si="2249">O593/$G593</f>
        <v>0.99991623738325575</v>
      </c>
      <c r="Q593" s="61">
        <v>184</v>
      </c>
      <c r="R593" s="15">
        <f>Q593/Q$592</f>
        <v>0.60327868852459021</v>
      </c>
      <c r="S593" s="25">
        <f t="shared" ref="S593:S596" si="2250">R593/$G593</f>
        <v>0.90642136578379495</v>
      </c>
      <c r="T593" s="61">
        <v>156</v>
      </c>
      <c r="U593" s="15">
        <f>T593/T$592</f>
        <v>0.44571428571428573</v>
      </c>
      <c r="V593" s="25">
        <f t="shared" ref="V593:V596" si="2251">U593/$G593</f>
        <v>0.669682120869456</v>
      </c>
      <c r="W593" s="61">
        <v>182</v>
      </c>
      <c r="X593" s="15">
        <f>W593/W$592</f>
        <v>0.62975778546712802</v>
      </c>
      <c r="Y593" s="25">
        <f t="shared" ref="Y593:Y596" si="2252">X593/$G593</f>
        <v>0.94620599546145734</v>
      </c>
      <c r="Z593" s="61">
        <v>198</v>
      </c>
      <c r="AA593" s="15">
        <f>Z593/Z$592</f>
        <v>0.72262773722627738</v>
      </c>
      <c r="AB593" s="25">
        <f t="shared" ref="AB593:AB596" si="2253">AA593/$G593</f>
        <v>1.0857423492479248</v>
      </c>
      <c r="AC593" s="61">
        <v>206</v>
      </c>
      <c r="AD593" s="15">
        <f>AC593/AC$592</f>
        <v>0.5902578796561605</v>
      </c>
      <c r="AE593" s="25">
        <f t="shared" ref="AE593:AE596" si="2254">AD593/$G593</f>
        <v>0.88685770543471776</v>
      </c>
      <c r="AF593" s="62">
        <v>186</v>
      </c>
      <c r="AG593" s="15">
        <f>AF593/AF$592</f>
        <v>0.7265625</v>
      </c>
      <c r="AH593" s="25">
        <f t="shared" ref="AH593:AH596" si="2255">AG593/$G593</f>
        <v>1.091654298592788</v>
      </c>
      <c r="AI593" s="61">
        <v>184</v>
      </c>
      <c r="AJ593" s="15">
        <f>AI593/AI$592</f>
        <v>0.77310924369747902</v>
      </c>
      <c r="AK593" s="25">
        <f t="shared" ref="AK593:AK596" si="2256">AJ593/$G593</f>
        <v>1.1615904057313338</v>
      </c>
      <c r="AL593" s="61">
        <v>229</v>
      </c>
      <c r="AM593" s="15">
        <f>AL593/AL$592</f>
        <v>0.75081967213114753</v>
      </c>
      <c r="AN593" s="25">
        <f t="shared" ref="AN593:AN596" si="2257">AM593/$G593</f>
        <v>1.1281005041548318</v>
      </c>
      <c r="AO593" s="62">
        <v>179</v>
      </c>
      <c r="AP593" s="15">
        <f>AO593/AO$592</f>
        <v>0.68060836501901145</v>
      </c>
      <c r="AQ593" s="25">
        <f t="shared" ref="AQ593:AQ596" si="2258">AP593/$G593</f>
        <v>1.0226085812730676</v>
      </c>
      <c r="AR593" s="61">
        <v>232</v>
      </c>
      <c r="AS593" s="15">
        <f>AR593/AR$592</f>
        <v>0.71604938271604934</v>
      </c>
      <c r="AT593" s="25">
        <f t="shared" ref="AT593:AT596" si="2259">AS593/$G593</f>
        <v>1.0758584246320002</v>
      </c>
      <c r="AU593" s="61">
        <v>190</v>
      </c>
      <c r="AV593" s="15">
        <f>AU593/AU$592</f>
        <v>0.6333333333333333</v>
      </c>
      <c r="AW593" s="25">
        <f t="shared" ref="AW593:AW596" si="2260">AV593/$G593</f>
        <v>0.95157822730382091</v>
      </c>
      <c r="AX593" s="61">
        <v>232</v>
      </c>
      <c r="AY593" s="15">
        <f>AX593/AX$592</f>
        <v>0.74598070739549838</v>
      </c>
      <c r="AZ593" s="25">
        <f t="shared" ref="AZ593:AZ596" si="2261">AY593/$G593</f>
        <v>1.1208299986519874</v>
      </c>
      <c r="BA593" s="61">
        <v>240</v>
      </c>
      <c r="BB593" s="15">
        <f>BA593/BA$592</f>
        <v>0.74766355140186913</v>
      </c>
      <c r="BC593" s="25">
        <f t="shared" ref="BC593:BC596" si="2262">BB593/$G593</f>
        <v>1.1233584582042155</v>
      </c>
      <c r="BD593" s="61">
        <v>214</v>
      </c>
      <c r="BE593" s="15">
        <f>BD593/BD$592</f>
        <v>0.65443425076452599</v>
      </c>
      <c r="BF593" s="25">
        <f t="shared" ref="BF593:BF596" si="2263">BE593/$G593</f>
        <v>0.98328218562538716</v>
      </c>
      <c r="BG593" s="61">
        <v>200</v>
      </c>
      <c r="BH593" s="15">
        <f>BG593/BG$592</f>
        <v>0.63091482649842268</v>
      </c>
      <c r="BI593" s="25">
        <f t="shared" ref="BI593:BI596" si="2264">BH593/$G593</f>
        <v>0.94794444028273706</v>
      </c>
      <c r="BJ593" s="7">
        <f t="shared" si="2242"/>
        <v>928</v>
      </c>
      <c r="BK593" s="15">
        <f>BJ593/BJ$592</f>
        <v>0.60772757039947611</v>
      </c>
      <c r="BL593" s="25">
        <f t="shared" ref="BL593" si="2265">BK593/$G593</f>
        <v>0.91310577493324974</v>
      </c>
      <c r="BM593" s="7">
        <f t="shared" si="2243"/>
        <v>854</v>
      </c>
      <c r="BN593" s="15">
        <f>BM593/BM$592</f>
        <v>0.6821086261980831</v>
      </c>
      <c r="BO593" s="25">
        <f t="shared" ref="BO593:BO596" si="2266">BN593/$G593</f>
        <v>1.0248627115992892</v>
      </c>
      <c r="BP593" s="7">
        <f t="shared" si="2244"/>
        <v>862</v>
      </c>
      <c r="BQ593" s="15">
        <f>BP593/BP$592</f>
        <v>0.70888157894736847</v>
      </c>
      <c r="BR593" s="25">
        <f t="shared" ref="BR593:BR596" si="2267">BQ593/$G593</f>
        <v>1.0650888572574797</v>
      </c>
      <c r="BS593" s="7">
        <f t="shared" si="2245"/>
        <v>767</v>
      </c>
      <c r="BT593" s="15">
        <f>BS593/BS$592</f>
        <v>0.67876106194690267</v>
      </c>
      <c r="BU593" s="25">
        <f t="shared" ref="BU593:BU596" si="2268">BT593/$G593</f>
        <v>1.019833023300462</v>
      </c>
      <c r="BV593" s="15">
        <f t="shared" ref="BV593:BV596" si="2269">L593</f>
        <v>0.67313915857605178</v>
      </c>
      <c r="BW593" s="15">
        <f t="shared" ref="BW593:BW596" si="2270">O593</f>
        <v>0.66550522648083621</v>
      </c>
      <c r="BX593" s="15">
        <f t="shared" ref="BX593:BX596" si="2271">R593</f>
        <v>0.60327868852459021</v>
      </c>
      <c r="BY593" s="15">
        <f t="shared" ref="BY593:BY596" si="2272">U593</f>
        <v>0.44571428571428573</v>
      </c>
      <c r="BZ593" s="15">
        <f t="shared" ref="BZ593:BZ596" si="2273">X593</f>
        <v>0.62975778546712802</v>
      </c>
      <c r="CA593" s="15">
        <f t="shared" ref="CA593:CA596" si="2274">AA593</f>
        <v>0.72262773722627738</v>
      </c>
      <c r="CB593" s="15">
        <f t="shared" ref="CB593:CB596" si="2275">AD593</f>
        <v>0.5902578796561605</v>
      </c>
      <c r="CC593" s="15">
        <f t="shared" ref="CC593:CC596" si="2276">AG593</f>
        <v>0.7265625</v>
      </c>
      <c r="CD593" s="15">
        <f t="shared" ref="CD593:CD596" si="2277">AJ593</f>
        <v>0.77310924369747902</v>
      </c>
      <c r="CE593" s="15">
        <f t="shared" ref="CE593:CE596" si="2278">AM593</f>
        <v>0.75081967213114753</v>
      </c>
      <c r="CF593" s="15">
        <f t="shared" ref="CF593:CF596" si="2279">AP593</f>
        <v>0.68060836501901145</v>
      </c>
      <c r="CG593" s="15">
        <f t="shared" ref="CG593:CG596" si="2280">AS593</f>
        <v>0.71604938271604934</v>
      </c>
      <c r="CH593" s="15">
        <f t="shared" ref="CH593:CH596" si="2281">AV593</f>
        <v>0.6333333333333333</v>
      </c>
      <c r="CI593" s="15">
        <f t="shared" ref="CI593:CI596" si="2282">AY593</f>
        <v>0.74598070739549838</v>
      </c>
      <c r="CJ593" s="15">
        <f t="shared" ref="CJ593:CJ596" si="2283">BB593</f>
        <v>0.74766355140186913</v>
      </c>
      <c r="CK593" s="15">
        <f t="shared" ref="CK593:CK596" si="2284">BE593</f>
        <v>0.65443425076452599</v>
      </c>
      <c r="CL593" s="15">
        <f t="shared" ref="CL593:CL596" si="2285">BH593</f>
        <v>0.63091482649842268</v>
      </c>
      <c r="CM593" s="15"/>
      <c r="CN593" s="15"/>
      <c r="CP593" s="15"/>
      <c r="CQ593" s="15"/>
      <c r="CS593" s="15"/>
      <c r="CT593" s="15"/>
      <c r="CU593" s="15"/>
      <c r="CV593" s="15"/>
      <c r="CW593" s="15"/>
      <c r="CX593" s="15"/>
      <c r="CY593" s="15"/>
      <c r="CZ593" s="15"/>
      <c r="DA593" s="15"/>
      <c r="DB593" s="15"/>
      <c r="DC593" s="15"/>
      <c r="DD593" s="15"/>
      <c r="DE593" s="15"/>
      <c r="DF593" s="15"/>
    </row>
    <row r="594" spans="1:110" x14ac:dyDescent="0.3">
      <c r="A594" s="3">
        <v>594</v>
      </c>
      <c r="B594" s="3" t="s">
        <v>277</v>
      </c>
      <c r="C594" s="3" t="s">
        <v>264</v>
      </c>
      <c r="D594" s="39">
        <v>42005</v>
      </c>
      <c r="E594" s="3"/>
      <c r="F594" s="7">
        <v>3877</v>
      </c>
      <c r="G594" s="17">
        <f t="shared" ref="G594:G596" si="2286">F594/F$592</f>
        <v>0.75648780487804879</v>
      </c>
      <c r="H594" s="3"/>
      <c r="I594" s="17">
        <f t="shared" si="2246"/>
        <v>0.86861313868613144</v>
      </c>
      <c r="J594" s="17">
        <f t="shared" si="2247"/>
        <v>0.58857142857142852</v>
      </c>
      <c r="K594" s="61">
        <v>249</v>
      </c>
      <c r="L594" s="15">
        <f t="shared" ref="L594:L596" si="2287">K594/K$592</f>
        <v>0.80582524271844658</v>
      </c>
      <c r="M594" s="25">
        <f t="shared" si="2248"/>
        <v>1.065219078909476</v>
      </c>
      <c r="N594" s="61">
        <v>220</v>
      </c>
      <c r="O594" s="15">
        <f t="shared" ref="O594:O596" si="2288">N594/N$592</f>
        <v>0.76655052264808365</v>
      </c>
      <c r="P594" s="25">
        <f t="shared" si="2249"/>
        <v>1.0133018902686171</v>
      </c>
      <c r="Q594" s="61">
        <v>233</v>
      </c>
      <c r="R594" s="15">
        <f t="shared" ref="R594:R596" si="2289">Q594/Q$592</f>
        <v>0.76393442622950825</v>
      </c>
      <c r="S594" s="25">
        <f t="shared" si="2250"/>
        <v>1.0098436766639747</v>
      </c>
      <c r="T594" s="61">
        <v>206</v>
      </c>
      <c r="U594" s="15">
        <f t="shared" ref="U594:U596" si="2290">T594/T$592</f>
        <v>0.58857142857142852</v>
      </c>
      <c r="V594" s="25">
        <f t="shared" si="2251"/>
        <v>0.77803161501897633</v>
      </c>
      <c r="W594" s="61">
        <v>226</v>
      </c>
      <c r="X594" s="15">
        <f t="shared" ref="X594:X596" si="2291">W594/W$592</f>
        <v>0.7820069204152249</v>
      </c>
      <c r="Y594" s="25">
        <f t="shared" si="2252"/>
        <v>1.0337336773608532</v>
      </c>
      <c r="Z594" s="61">
        <v>238</v>
      </c>
      <c r="AA594" s="15">
        <f t="shared" ref="AA594:AA596" si="2292">Z594/Z$592</f>
        <v>0.86861313868613144</v>
      </c>
      <c r="AB594" s="25">
        <f t="shared" si="2253"/>
        <v>1.1482182965608521</v>
      </c>
      <c r="AC594" s="61">
        <v>236</v>
      </c>
      <c r="AD594" s="15">
        <f t="shared" ref="AD594:AD596" si="2293">AC594/AC$592</f>
        <v>0.67621776504297992</v>
      </c>
      <c r="AE594" s="25">
        <f t="shared" si="2254"/>
        <v>0.89389116477824915</v>
      </c>
      <c r="AF594" s="62">
        <v>214</v>
      </c>
      <c r="AG594" s="15">
        <f t="shared" ref="AG594:AG596" si="2294">AF594/AF$592</f>
        <v>0.8359375</v>
      </c>
      <c r="AH594" s="25">
        <f t="shared" si="2255"/>
        <v>1.1050244228785142</v>
      </c>
      <c r="AI594" s="61">
        <v>193</v>
      </c>
      <c r="AJ594" s="15">
        <f t="shared" ref="AJ594:AJ596" si="2295">AI594/AI$592</f>
        <v>0.81092436974789917</v>
      </c>
      <c r="AK594" s="25">
        <f t="shared" si="2256"/>
        <v>1.0719596066437924</v>
      </c>
      <c r="AL594" s="61">
        <v>250</v>
      </c>
      <c r="AM594" s="15">
        <f t="shared" ref="AM594:AM596" si="2296">AL594/AL$592</f>
        <v>0.81967213114754101</v>
      </c>
      <c r="AN594" s="25">
        <f t="shared" si="2257"/>
        <v>1.0835232582231487</v>
      </c>
      <c r="AO594" s="62">
        <v>188</v>
      </c>
      <c r="AP594" s="15">
        <f t="shared" ref="AP594:AP596" si="2297">AO594/AO$592</f>
        <v>0.71482889733840305</v>
      </c>
      <c r="AQ594" s="25">
        <f t="shared" si="2258"/>
        <v>0.94493115781772385</v>
      </c>
      <c r="AR594" s="61">
        <v>243</v>
      </c>
      <c r="AS594" s="15">
        <f t="shared" ref="AS594:AS596" si="2298">AR594/AR$592</f>
        <v>0.75</v>
      </c>
      <c r="AT594" s="25">
        <f t="shared" si="2259"/>
        <v>0.99142378127418107</v>
      </c>
      <c r="AU594" s="61">
        <v>220</v>
      </c>
      <c r="AV594" s="15">
        <f t="shared" ref="AV594:AV596" si="2299">AU594/AU$592</f>
        <v>0.73333333333333328</v>
      </c>
      <c r="AW594" s="25">
        <f t="shared" si="2260"/>
        <v>0.96939214169031029</v>
      </c>
      <c r="AX594" s="61">
        <v>248</v>
      </c>
      <c r="AY594" s="15">
        <f t="shared" ref="AY594:AY596" si="2300">AX594/AX$592</f>
        <v>0.797427652733119</v>
      </c>
      <c r="AZ594" s="25">
        <f t="shared" si="2261"/>
        <v>1.0541183183536844</v>
      </c>
      <c r="BA594" s="61">
        <v>270</v>
      </c>
      <c r="BB594" s="15">
        <f t="shared" ref="BB594:BB596" si="2301">BA594/BA$592</f>
        <v>0.84112149532710279</v>
      </c>
      <c r="BC594" s="25">
        <f t="shared" si="2262"/>
        <v>1.1118771378775862</v>
      </c>
      <c r="BD594" s="61">
        <v>209</v>
      </c>
      <c r="BE594" s="15">
        <f t="shared" ref="BE594:BE596" si="2302">BD594/BD$592</f>
        <v>0.63914373088685017</v>
      </c>
      <c r="BF594" s="25">
        <f t="shared" si="2263"/>
        <v>0.84488305927137142</v>
      </c>
      <c r="BG594" s="61">
        <v>234</v>
      </c>
      <c r="BH594" s="15">
        <f t="shared" ref="BH594:BH596" si="2303">BG594/BG$592</f>
        <v>0.73817034700315454</v>
      </c>
      <c r="BI594" s="25">
        <f t="shared" si="2264"/>
        <v>0.97578618220045577</v>
      </c>
      <c r="BJ594" s="7">
        <f t="shared" si="2242"/>
        <v>1152</v>
      </c>
      <c r="BK594" s="15">
        <f t="shared" ref="BK594:BK596" si="2304">BJ594/BJ$592</f>
        <v>0.75442043222003929</v>
      </c>
      <c r="BL594" s="25">
        <f t="shared" ref="BL594:BL596" si="2305">BK594/$G594</f>
        <v>0.99726714344279122</v>
      </c>
      <c r="BM594" s="7">
        <f t="shared" si="2243"/>
        <v>945</v>
      </c>
      <c r="BN594" s="15">
        <f t="shared" ref="BN594:BN596" si="2306">BM594/BM$592</f>
        <v>0.75479233226837061</v>
      </c>
      <c r="BO594" s="25">
        <f t="shared" si="2266"/>
        <v>0.99775875751235477</v>
      </c>
      <c r="BP594" s="7">
        <f t="shared" si="2244"/>
        <v>917</v>
      </c>
      <c r="BQ594" s="15">
        <f t="shared" ref="BQ594:BQ596" si="2307">BP594/BP$592</f>
        <v>0.75411184210526316</v>
      </c>
      <c r="BR594" s="25">
        <f t="shared" si="2267"/>
        <v>0.99685921867151761</v>
      </c>
      <c r="BS594" s="7">
        <f t="shared" si="2245"/>
        <v>863</v>
      </c>
      <c r="BT594" s="15">
        <f t="shared" ref="BT594:BT596" si="2308">BS594/BS$592</f>
        <v>0.76371681415929205</v>
      </c>
      <c r="BU594" s="25">
        <f t="shared" si="2268"/>
        <v>1.0095560156219685</v>
      </c>
      <c r="BV594" s="15">
        <f t="shared" si="2269"/>
        <v>0.80582524271844658</v>
      </c>
      <c r="BW594" s="15">
        <f t="shared" si="2270"/>
        <v>0.76655052264808365</v>
      </c>
      <c r="BX594" s="15">
        <f t="shared" si="2271"/>
        <v>0.76393442622950825</v>
      </c>
      <c r="BY594" s="15">
        <f t="shared" si="2272"/>
        <v>0.58857142857142852</v>
      </c>
      <c r="BZ594" s="15">
        <f t="shared" si="2273"/>
        <v>0.7820069204152249</v>
      </c>
      <c r="CA594" s="15">
        <f t="shared" si="2274"/>
        <v>0.86861313868613144</v>
      </c>
      <c r="CB594" s="15">
        <f t="shared" si="2275"/>
        <v>0.67621776504297992</v>
      </c>
      <c r="CC594" s="15">
        <f t="shared" si="2276"/>
        <v>0.8359375</v>
      </c>
      <c r="CD594" s="15">
        <f t="shared" si="2277"/>
        <v>0.81092436974789917</v>
      </c>
      <c r="CE594" s="15">
        <f t="shared" si="2278"/>
        <v>0.81967213114754101</v>
      </c>
      <c r="CF594" s="15">
        <f t="shared" si="2279"/>
        <v>0.71482889733840305</v>
      </c>
      <c r="CG594" s="15">
        <f t="shared" si="2280"/>
        <v>0.75</v>
      </c>
      <c r="CH594" s="15">
        <f t="shared" si="2281"/>
        <v>0.73333333333333328</v>
      </c>
      <c r="CI594" s="15">
        <f t="shared" si="2282"/>
        <v>0.797427652733119</v>
      </c>
      <c r="CJ594" s="15">
        <f t="shared" si="2283"/>
        <v>0.84112149532710279</v>
      </c>
      <c r="CK594" s="15">
        <f t="shared" si="2284"/>
        <v>0.63914373088685017</v>
      </c>
      <c r="CL594" s="15">
        <f t="shared" si="2285"/>
        <v>0.73817034700315454</v>
      </c>
      <c r="CM594" s="15"/>
      <c r="CN594" s="15"/>
      <c r="CP594" s="15"/>
      <c r="CQ594" s="15"/>
      <c r="CS594" s="15"/>
      <c r="CT594" s="15"/>
      <c r="CU594" s="15"/>
      <c r="CV594" s="15"/>
      <c r="CW594" s="15"/>
      <c r="CX594" s="15"/>
      <c r="CY594" s="15"/>
      <c r="CZ594" s="15"/>
      <c r="DA594" s="15"/>
      <c r="DB594" s="15"/>
      <c r="DC594" s="15"/>
      <c r="DD594" s="15"/>
      <c r="DE594" s="15"/>
      <c r="DF594" s="15"/>
    </row>
    <row r="595" spans="1:110" x14ac:dyDescent="0.3">
      <c r="A595" s="3">
        <v>595</v>
      </c>
      <c r="B595" s="3" t="s">
        <v>300</v>
      </c>
      <c r="C595" s="3" t="s">
        <v>264</v>
      </c>
      <c r="D595" s="39">
        <v>42005</v>
      </c>
      <c r="E595" s="3"/>
      <c r="F595" s="7">
        <v>4580</v>
      </c>
      <c r="G595" s="17">
        <f t="shared" si="2286"/>
        <v>0.89365853658536587</v>
      </c>
      <c r="H595" s="3"/>
      <c r="I595" s="17">
        <f t="shared" si="2246"/>
        <v>0.97049180327868856</v>
      </c>
      <c r="J595" s="17">
        <f t="shared" si="2247"/>
        <v>0.62</v>
      </c>
      <c r="K595" s="61">
        <v>294</v>
      </c>
      <c r="L595" s="15">
        <f t="shared" si="2287"/>
        <v>0.95145631067961167</v>
      </c>
      <c r="M595" s="25">
        <f t="shared" si="2248"/>
        <v>1.0646754568194345</v>
      </c>
      <c r="N595" s="61">
        <v>254</v>
      </c>
      <c r="O595" s="15">
        <f t="shared" si="2288"/>
        <v>0.8850174216027874</v>
      </c>
      <c r="P595" s="25">
        <f t="shared" si="2249"/>
        <v>0.99033063006862121</v>
      </c>
      <c r="Q595" s="61">
        <v>271</v>
      </c>
      <c r="R595" s="15">
        <f t="shared" si="2289"/>
        <v>0.88852459016393448</v>
      </c>
      <c r="S595" s="25">
        <f t="shared" si="2250"/>
        <v>0.99425513637339824</v>
      </c>
      <c r="T595" s="61">
        <v>217</v>
      </c>
      <c r="U595" s="15">
        <f t="shared" si="2290"/>
        <v>0.62</v>
      </c>
      <c r="V595" s="25">
        <f t="shared" si="2251"/>
        <v>0.69377729257641918</v>
      </c>
      <c r="W595" s="61">
        <v>246</v>
      </c>
      <c r="X595" s="15">
        <f t="shared" si="2291"/>
        <v>0.85121107266435991</v>
      </c>
      <c r="Y595" s="25">
        <f t="shared" si="2252"/>
        <v>0.95250147323249879</v>
      </c>
      <c r="Z595" s="61">
        <v>252</v>
      </c>
      <c r="AA595" s="15">
        <f t="shared" si="2292"/>
        <v>0.91970802919708028</v>
      </c>
      <c r="AB595" s="25">
        <f t="shared" si="2253"/>
        <v>1.0291492684792656</v>
      </c>
      <c r="AC595" s="61">
        <v>298</v>
      </c>
      <c r="AD595" s="15">
        <f t="shared" si="2293"/>
        <v>0.85386819484240684</v>
      </c>
      <c r="AE595" s="25">
        <f t="shared" si="2254"/>
        <v>0.9554747813465797</v>
      </c>
      <c r="AF595" s="62">
        <v>246</v>
      </c>
      <c r="AG595" s="15">
        <f t="shared" si="2294"/>
        <v>0.9609375</v>
      </c>
      <c r="AH595" s="25">
        <f t="shared" si="2255"/>
        <v>1.0752848662663754</v>
      </c>
      <c r="AI595" s="61">
        <v>228</v>
      </c>
      <c r="AJ595" s="15">
        <f t="shared" si="2295"/>
        <v>0.95798319327731096</v>
      </c>
      <c r="AK595" s="25">
        <f t="shared" si="2256"/>
        <v>1.0719790099445892</v>
      </c>
      <c r="AL595" s="61">
        <v>296</v>
      </c>
      <c r="AM595" s="15">
        <f t="shared" si="2296"/>
        <v>0.97049180327868856</v>
      </c>
      <c r="AN595" s="25">
        <f t="shared" si="2257"/>
        <v>1.0859760899133797</v>
      </c>
      <c r="AO595" s="62">
        <v>245</v>
      </c>
      <c r="AP595" s="15">
        <f t="shared" si="2297"/>
        <v>0.9315589353612167</v>
      </c>
      <c r="AQ595" s="25">
        <f t="shared" si="2258"/>
        <v>1.0424103807262524</v>
      </c>
      <c r="AR595" s="61">
        <v>309</v>
      </c>
      <c r="AS595" s="15">
        <f t="shared" si="2298"/>
        <v>0.95370370370370372</v>
      </c>
      <c r="AT595" s="25">
        <f t="shared" si="2259"/>
        <v>1.0671902797994501</v>
      </c>
      <c r="AU595" s="61">
        <v>253</v>
      </c>
      <c r="AV595" s="15">
        <f t="shared" si="2299"/>
        <v>0.84333333333333338</v>
      </c>
      <c r="AW595" s="25">
        <f t="shared" si="2260"/>
        <v>0.94368631732168851</v>
      </c>
      <c r="AX595" s="61">
        <v>293</v>
      </c>
      <c r="AY595" s="15">
        <f t="shared" si="2300"/>
        <v>0.94212218649517687</v>
      </c>
      <c r="AZ595" s="25">
        <f t="shared" si="2261"/>
        <v>1.0542306126174195</v>
      </c>
      <c r="BA595" s="61">
        <v>309</v>
      </c>
      <c r="BB595" s="15">
        <f t="shared" si="2301"/>
        <v>0.96261682242990654</v>
      </c>
      <c r="BC595" s="25">
        <f t="shared" si="2262"/>
        <v>1.0771640207321551</v>
      </c>
      <c r="BD595" s="61">
        <v>299</v>
      </c>
      <c r="BE595" s="15">
        <f t="shared" si="2302"/>
        <v>0.91437308868501532</v>
      </c>
      <c r="BF595" s="25">
        <f t="shared" si="2263"/>
        <v>1.0231794933429483</v>
      </c>
      <c r="BG595" s="61">
        <v>270</v>
      </c>
      <c r="BH595" s="15">
        <f t="shared" si="2303"/>
        <v>0.8517350157728707</v>
      </c>
      <c r="BI595" s="25">
        <f t="shared" si="2264"/>
        <v>0.95308776328296119</v>
      </c>
      <c r="BJ595" s="7">
        <f t="shared" si="2242"/>
        <v>1280</v>
      </c>
      <c r="BK595" s="15">
        <f t="shared" si="2304"/>
        <v>0.83824492468893252</v>
      </c>
      <c r="BL595" s="25">
        <f t="shared" si="2305"/>
        <v>0.93799241026872904</v>
      </c>
      <c r="BM595" s="7">
        <f t="shared" si="2243"/>
        <v>1125</v>
      </c>
      <c r="BN595" s="15">
        <f t="shared" si="2306"/>
        <v>0.8985623003194888</v>
      </c>
      <c r="BO595" s="25">
        <f t="shared" si="2266"/>
        <v>1.0054872902046681</v>
      </c>
      <c r="BP595" s="7">
        <f t="shared" si="2244"/>
        <v>1149</v>
      </c>
      <c r="BQ595" s="15">
        <f t="shared" si="2307"/>
        <v>0.94490131578947367</v>
      </c>
      <c r="BR595" s="25">
        <f t="shared" si="2267"/>
        <v>1.0573404461618019</v>
      </c>
      <c r="BS595" s="7">
        <f t="shared" si="2245"/>
        <v>1026</v>
      </c>
      <c r="BT595" s="15">
        <f t="shared" si="2308"/>
        <v>0.90796460176991145</v>
      </c>
      <c r="BU595" s="25">
        <f t="shared" si="2268"/>
        <v>1.0160084244696062</v>
      </c>
      <c r="BV595" s="15">
        <f t="shared" si="2269"/>
        <v>0.95145631067961167</v>
      </c>
      <c r="BW595" s="15">
        <f t="shared" si="2270"/>
        <v>0.8850174216027874</v>
      </c>
      <c r="BX595" s="15">
        <f t="shared" si="2271"/>
        <v>0.88852459016393448</v>
      </c>
      <c r="BY595" s="15">
        <f t="shared" si="2272"/>
        <v>0.62</v>
      </c>
      <c r="BZ595" s="15">
        <f t="shared" si="2273"/>
        <v>0.85121107266435991</v>
      </c>
      <c r="CA595" s="15">
        <f t="shared" si="2274"/>
        <v>0.91970802919708028</v>
      </c>
      <c r="CB595" s="15">
        <f t="shared" si="2275"/>
        <v>0.85386819484240684</v>
      </c>
      <c r="CC595" s="15">
        <f t="shared" si="2276"/>
        <v>0.9609375</v>
      </c>
      <c r="CD595" s="15">
        <f t="shared" si="2277"/>
        <v>0.95798319327731096</v>
      </c>
      <c r="CE595" s="15">
        <f t="shared" si="2278"/>
        <v>0.97049180327868856</v>
      </c>
      <c r="CF595" s="15">
        <f t="shared" si="2279"/>
        <v>0.9315589353612167</v>
      </c>
      <c r="CG595" s="15">
        <f t="shared" si="2280"/>
        <v>0.95370370370370372</v>
      </c>
      <c r="CH595" s="15">
        <f t="shared" si="2281"/>
        <v>0.84333333333333338</v>
      </c>
      <c r="CI595" s="15">
        <f t="shared" si="2282"/>
        <v>0.94212218649517687</v>
      </c>
      <c r="CJ595" s="15">
        <f t="shared" si="2283"/>
        <v>0.96261682242990654</v>
      </c>
      <c r="CK595" s="15">
        <f t="shared" si="2284"/>
        <v>0.91437308868501532</v>
      </c>
      <c r="CL595" s="15">
        <f t="shared" si="2285"/>
        <v>0.8517350157728707</v>
      </c>
      <c r="CM595" s="15"/>
      <c r="CN595" s="15"/>
      <c r="CP595" s="15"/>
      <c r="CQ595" s="15"/>
      <c r="CS595" s="15"/>
      <c r="CT595" s="15"/>
      <c r="CU595" s="15"/>
      <c r="CV595" s="15"/>
      <c r="CW595" s="15"/>
      <c r="CX595" s="15"/>
      <c r="CY595" s="15"/>
      <c r="CZ595" s="15"/>
      <c r="DA595" s="15"/>
      <c r="DB595" s="15"/>
      <c r="DC595" s="15"/>
      <c r="DD595" s="15"/>
      <c r="DE595" s="15"/>
      <c r="DF595" s="15"/>
    </row>
    <row r="596" spans="1:110" x14ac:dyDescent="0.3">
      <c r="A596" s="3">
        <v>596</v>
      </c>
      <c r="B596" s="3" t="s">
        <v>276</v>
      </c>
      <c r="C596" s="3" t="s">
        <v>264</v>
      </c>
      <c r="D596" s="39">
        <v>42005</v>
      </c>
      <c r="E596" s="3"/>
      <c r="F596" s="7">
        <v>4515</v>
      </c>
      <c r="G596" s="17">
        <f t="shared" si="2286"/>
        <v>0.88097560975609757</v>
      </c>
      <c r="H596" s="3"/>
      <c r="I596" s="17">
        <f t="shared" si="2246"/>
        <v>0.9770491803278688</v>
      </c>
      <c r="J596" s="17">
        <f t="shared" si="2247"/>
        <v>0.70030581039755346</v>
      </c>
      <c r="K596" s="61">
        <v>294</v>
      </c>
      <c r="L596" s="15">
        <f t="shared" si="2287"/>
        <v>0.95145631067961167</v>
      </c>
      <c r="M596" s="25">
        <f t="shared" si="2248"/>
        <v>1.0800030104613532</v>
      </c>
      <c r="N596" s="61">
        <v>250</v>
      </c>
      <c r="O596" s="15">
        <f t="shared" si="2288"/>
        <v>0.87108013937282225</v>
      </c>
      <c r="P596" s="25">
        <f t="shared" si="2249"/>
        <v>0.98876760006328102</v>
      </c>
      <c r="Q596" s="61">
        <v>262</v>
      </c>
      <c r="R596" s="15">
        <f t="shared" si="2289"/>
        <v>0.85901639344262293</v>
      </c>
      <c r="S596" s="25">
        <f t="shared" si="2250"/>
        <v>0.9750739792676506</v>
      </c>
      <c r="T596" s="61">
        <v>279</v>
      </c>
      <c r="U596" s="15">
        <f t="shared" si="2290"/>
        <v>0.79714285714285715</v>
      </c>
      <c r="V596" s="25">
        <f t="shared" si="2251"/>
        <v>0.90484100616990981</v>
      </c>
      <c r="W596" s="61">
        <v>274</v>
      </c>
      <c r="X596" s="15">
        <f t="shared" si="2291"/>
        <v>0.94809688581314877</v>
      </c>
      <c r="Y596" s="25">
        <f t="shared" si="2252"/>
        <v>1.0761897098100526</v>
      </c>
      <c r="Z596" s="61">
        <v>254</v>
      </c>
      <c r="AA596" s="15">
        <f t="shared" si="2292"/>
        <v>0.92700729927007297</v>
      </c>
      <c r="AB596" s="25">
        <f t="shared" si="2253"/>
        <v>1.052250810356395</v>
      </c>
      <c r="AC596" s="61">
        <v>267</v>
      </c>
      <c r="AD596" s="15">
        <f t="shared" si="2293"/>
        <v>0.76504297994269344</v>
      </c>
      <c r="AE596" s="25">
        <f t="shared" si="2254"/>
        <v>0.86840426848423125</v>
      </c>
      <c r="AF596" s="62">
        <v>238</v>
      </c>
      <c r="AG596" s="15">
        <f t="shared" si="2294"/>
        <v>0.9296875</v>
      </c>
      <c r="AH596" s="25">
        <f t="shared" si="2255"/>
        <v>1.0552931201550388</v>
      </c>
      <c r="AI596" s="61">
        <v>223</v>
      </c>
      <c r="AJ596" s="15">
        <f t="shared" si="2295"/>
        <v>0.93697478991596639</v>
      </c>
      <c r="AK596" s="25">
        <f t="shared" si="2256"/>
        <v>1.0635649608680682</v>
      </c>
      <c r="AL596" s="61">
        <v>298</v>
      </c>
      <c r="AM596" s="15">
        <f t="shared" si="2296"/>
        <v>0.9770491803278688</v>
      </c>
      <c r="AN596" s="25">
        <f t="shared" si="2257"/>
        <v>1.109053610006717</v>
      </c>
      <c r="AO596" s="62">
        <v>243</v>
      </c>
      <c r="AP596" s="15">
        <f t="shared" si="2297"/>
        <v>0.92395437262357416</v>
      </c>
      <c r="AQ596" s="25">
        <f t="shared" si="2258"/>
        <v>1.0487854174298599</v>
      </c>
      <c r="AR596" s="61">
        <v>282</v>
      </c>
      <c r="AS596" s="15">
        <f t="shared" si="2298"/>
        <v>0.87037037037037035</v>
      </c>
      <c r="AT596" s="25">
        <f t="shared" si="2259"/>
        <v>0.9879619375743407</v>
      </c>
      <c r="AU596" s="61">
        <v>265</v>
      </c>
      <c r="AV596" s="15">
        <f t="shared" si="2299"/>
        <v>0.8833333333333333</v>
      </c>
      <c r="AW596" s="25">
        <f t="shared" si="2260"/>
        <v>1.0026762643041713</v>
      </c>
      <c r="AX596" s="61">
        <v>291</v>
      </c>
      <c r="AY596" s="15">
        <f t="shared" si="2300"/>
        <v>0.93569131832797425</v>
      </c>
      <c r="AZ596" s="25">
        <f t="shared" si="2261"/>
        <v>1.0621080855882321</v>
      </c>
      <c r="BA596" s="61">
        <v>303</v>
      </c>
      <c r="BB596" s="15">
        <f t="shared" si="2301"/>
        <v>0.94392523364485981</v>
      </c>
      <c r="BC596" s="25">
        <f t="shared" si="2262"/>
        <v>1.0714544457209094</v>
      </c>
      <c r="BD596" s="61">
        <v>229</v>
      </c>
      <c r="BE596" s="15">
        <f t="shared" si="2302"/>
        <v>0.70030581039755346</v>
      </c>
      <c r="BF596" s="25">
        <f t="shared" si="2263"/>
        <v>0.79492077038481979</v>
      </c>
      <c r="BG596" s="61">
        <v>263</v>
      </c>
      <c r="BH596" s="15">
        <f t="shared" si="2303"/>
        <v>0.82965299684542582</v>
      </c>
      <c r="BI596" s="25">
        <f t="shared" si="2264"/>
        <v>0.9417434349574324</v>
      </c>
      <c r="BJ596" s="7">
        <f t="shared" si="2242"/>
        <v>1363</v>
      </c>
      <c r="BK596" s="15">
        <f t="shared" si="2304"/>
        <v>0.8925998690242305</v>
      </c>
      <c r="BL596" s="25">
        <f t="shared" si="2305"/>
        <v>1.0131947571980469</v>
      </c>
      <c r="BM596" s="7">
        <f t="shared" si="2243"/>
        <v>1101</v>
      </c>
      <c r="BN596" s="15">
        <f t="shared" si="2306"/>
        <v>0.87939297124600635</v>
      </c>
      <c r="BO596" s="25">
        <f t="shared" si="2266"/>
        <v>0.99820353878976353</v>
      </c>
      <c r="BP596" s="7">
        <f t="shared" si="2244"/>
        <v>1073</v>
      </c>
      <c r="BQ596" s="15">
        <f t="shared" si="2307"/>
        <v>0.88240131578947367</v>
      </c>
      <c r="BR596" s="25">
        <f t="shared" si="2267"/>
        <v>1.0016183263391036</v>
      </c>
      <c r="BS596" s="7">
        <f t="shared" si="2245"/>
        <v>978</v>
      </c>
      <c r="BT596" s="15">
        <f t="shared" si="2308"/>
        <v>0.86548672566371676</v>
      </c>
      <c r="BU596" s="25">
        <f t="shared" si="2268"/>
        <v>0.98241848704906942</v>
      </c>
      <c r="BV596" s="15">
        <f t="shared" si="2269"/>
        <v>0.95145631067961167</v>
      </c>
      <c r="BW596" s="15">
        <f t="shared" si="2270"/>
        <v>0.87108013937282225</v>
      </c>
      <c r="BX596" s="15">
        <f t="shared" si="2271"/>
        <v>0.85901639344262293</v>
      </c>
      <c r="BY596" s="15">
        <f t="shared" si="2272"/>
        <v>0.79714285714285715</v>
      </c>
      <c r="BZ596" s="15">
        <f t="shared" si="2273"/>
        <v>0.94809688581314877</v>
      </c>
      <c r="CA596" s="15">
        <f t="shared" si="2274"/>
        <v>0.92700729927007297</v>
      </c>
      <c r="CB596" s="15">
        <f t="shared" si="2275"/>
        <v>0.76504297994269344</v>
      </c>
      <c r="CC596" s="15">
        <f t="shared" si="2276"/>
        <v>0.9296875</v>
      </c>
      <c r="CD596" s="15">
        <f t="shared" si="2277"/>
        <v>0.93697478991596639</v>
      </c>
      <c r="CE596" s="15">
        <f t="shared" si="2278"/>
        <v>0.9770491803278688</v>
      </c>
      <c r="CF596" s="15">
        <f t="shared" si="2279"/>
        <v>0.92395437262357416</v>
      </c>
      <c r="CG596" s="15">
        <f t="shared" si="2280"/>
        <v>0.87037037037037035</v>
      </c>
      <c r="CH596" s="15">
        <f t="shared" si="2281"/>
        <v>0.8833333333333333</v>
      </c>
      <c r="CI596" s="15">
        <f t="shared" si="2282"/>
        <v>0.93569131832797425</v>
      </c>
      <c r="CJ596" s="15">
        <f t="shared" si="2283"/>
        <v>0.94392523364485981</v>
      </c>
      <c r="CK596" s="15">
        <f t="shared" si="2284"/>
        <v>0.70030581039755346</v>
      </c>
      <c r="CL596" s="15">
        <f t="shared" si="2285"/>
        <v>0.82965299684542582</v>
      </c>
      <c r="CM596" s="15"/>
      <c r="CN596" s="15"/>
      <c r="CP596" s="15"/>
      <c r="CQ596" s="15"/>
      <c r="CS596" s="15"/>
      <c r="CT596" s="15"/>
      <c r="CU596" s="15"/>
      <c r="CV596" s="15"/>
      <c r="CW596" s="15"/>
      <c r="CX596" s="15"/>
      <c r="CY596" s="15"/>
      <c r="CZ596" s="15"/>
      <c r="DA596" s="15"/>
      <c r="DB596" s="15"/>
      <c r="DC596" s="15"/>
      <c r="DD596" s="15"/>
      <c r="DE596" s="15"/>
      <c r="DF596" s="15"/>
    </row>
    <row r="597" spans="1:110" x14ac:dyDescent="0.3">
      <c r="A597" s="3">
        <v>597</v>
      </c>
    </row>
    <row r="598" spans="1:110" x14ac:dyDescent="0.3">
      <c r="A598" s="3">
        <v>598</v>
      </c>
    </row>
    <row r="599" spans="1:110" x14ac:dyDescent="0.3">
      <c r="A599" s="3">
        <v>599</v>
      </c>
    </row>
    <row r="600" spans="1:110" x14ac:dyDescent="0.3">
      <c r="A600" s="3">
        <v>600</v>
      </c>
    </row>
    <row r="601" spans="1:110" x14ac:dyDescent="0.3">
      <c r="A601" s="3">
        <v>601</v>
      </c>
    </row>
    <row r="602" spans="1:110" x14ac:dyDescent="0.3">
      <c r="A602" s="3">
        <v>602</v>
      </c>
    </row>
    <row r="603" spans="1:110" x14ac:dyDescent="0.3">
      <c r="A603" s="3">
        <v>603</v>
      </c>
    </row>
    <row r="604" spans="1:110" x14ac:dyDescent="0.3">
      <c r="A604" s="3">
        <v>604</v>
      </c>
    </row>
    <row r="605" spans="1:110" x14ac:dyDescent="0.3">
      <c r="A605" s="3">
        <v>605</v>
      </c>
    </row>
    <row r="606" spans="1:110" x14ac:dyDescent="0.3">
      <c r="A606" s="3">
        <v>606</v>
      </c>
    </row>
    <row r="607" spans="1:110" x14ac:dyDescent="0.3">
      <c r="A607" s="3">
        <v>607</v>
      </c>
    </row>
    <row r="608" spans="1:110" x14ac:dyDescent="0.3">
      <c r="A608" s="3">
        <v>608</v>
      </c>
    </row>
    <row r="609" spans="1:90" x14ac:dyDescent="0.3">
      <c r="A609" s="3">
        <v>609</v>
      </c>
    </row>
    <row r="610" spans="1:90" x14ac:dyDescent="0.3">
      <c r="A610" s="3">
        <v>610</v>
      </c>
      <c r="B610" s="3" t="s">
        <v>269</v>
      </c>
    </row>
    <row r="611" spans="1:90" x14ac:dyDescent="0.3">
      <c r="A611" s="3">
        <v>611</v>
      </c>
      <c r="B611" s="3" t="s">
        <v>263</v>
      </c>
      <c r="K611" s="3" t="s">
        <v>11</v>
      </c>
      <c r="N611" s="3" t="s">
        <v>285</v>
      </c>
      <c r="Q611" s="3" t="s">
        <v>281</v>
      </c>
      <c r="T611" s="3" t="s">
        <v>130</v>
      </c>
      <c r="W611" s="3" t="s">
        <v>131</v>
      </c>
      <c r="Z611" s="3" t="s">
        <v>279</v>
      </c>
      <c r="AC611" s="3" t="s">
        <v>287</v>
      </c>
      <c r="AF611" s="3" t="s">
        <v>278</v>
      </c>
      <c r="AI611" s="3" t="s">
        <v>282</v>
      </c>
      <c r="AL611" s="3" t="s">
        <v>284</v>
      </c>
      <c r="AO611" s="3" t="s">
        <v>137</v>
      </c>
      <c r="AR611" s="3" t="s">
        <v>138</v>
      </c>
      <c r="AU611" s="3" t="s">
        <v>251</v>
      </c>
      <c r="AX611" s="3" t="s">
        <v>280</v>
      </c>
      <c r="BA611" s="3" t="s">
        <v>288</v>
      </c>
      <c r="BD611" s="3" t="s">
        <v>283</v>
      </c>
      <c r="BG611" s="3" t="s">
        <v>286</v>
      </c>
    </row>
    <row r="612" spans="1:90" x14ac:dyDescent="0.3">
      <c r="A612" s="3">
        <v>612</v>
      </c>
      <c r="B612" s="128" t="s">
        <v>289</v>
      </c>
      <c r="C612" s="3" t="s">
        <v>301</v>
      </c>
      <c r="D612" s="6">
        <v>41122</v>
      </c>
      <c r="F612" s="3">
        <f>K612+N612+Q612+T612+W612+Z612+AC612+AF612+AI612+AL612+AO612+AR612+AU612+AX612+BA612+BD612+BG612</f>
        <v>549</v>
      </c>
      <c r="K612" s="129">
        <v>31</v>
      </c>
      <c r="N612" s="129">
        <v>26</v>
      </c>
      <c r="Q612" s="129">
        <v>27</v>
      </c>
      <c r="T612" s="129">
        <v>35</v>
      </c>
      <c r="W612" s="129">
        <v>36</v>
      </c>
      <c r="Z612" s="129">
        <v>27</v>
      </c>
      <c r="AC612" s="129">
        <v>45</v>
      </c>
      <c r="AF612" s="129">
        <v>31</v>
      </c>
      <c r="AI612" s="129">
        <v>27</v>
      </c>
      <c r="AL612" s="129">
        <v>43</v>
      </c>
      <c r="AO612" s="129">
        <v>26</v>
      </c>
      <c r="AR612" s="129">
        <v>31</v>
      </c>
      <c r="AU612" s="129">
        <v>23</v>
      </c>
      <c r="AX612" s="129">
        <v>34</v>
      </c>
      <c r="BA612" s="129">
        <v>38</v>
      </c>
      <c r="BD612" s="129">
        <v>40</v>
      </c>
      <c r="BG612" s="129">
        <v>29</v>
      </c>
      <c r="BJ612" s="7">
        <f t="shared" ref="BJ612:BJ616" si="2309">K612+T612+W612+Z612+Q612</f>
        <v>156</v>
      </c>
      <c r="BL612" s="25"/>
      <c r="BM612" s="7">
        <f t="shared" ref="BM612:BM616" si="2310">BG612+AU612+AR612+AX612</f>
        <v>117</v>
      </c>
      <c r="BO612" s="25"/>
      <c r="BP612" s="7">
        <f t="shared" ref="BP612:BP616" si="2311">BA612+AO612+AL612+BD612</f>
        <v>147</v>
      </c>
      <c r="BR612" s="25"/>
      <c r="BS612" s="7">
        <f t="shared" ref="BS612:BS616" si="2312">AI612+AF612+AC612+N612</f>
        <v>129</v>
      </c>
      <c r="BU612" s="25"/>
      <c r="BV612" s="15"/>
      <c r="BW612" s="15"/>
      <c r="BX612" s="15"/>
      <c r="BY612" s="15"/>
      <c r="BZ612" s="15"/>
      <c r="CA612" s="15"/>
      <c r="CB612" s="15"/>
      <c r="CC612" s="15"/>
      <c r="CD612" s="15"/>
      <c r="CE612" s="15"/>
      <c r="CF612" s="15"/>
      <c r="CG612" s="15"/>
      <c r="CH612" s="15"/>
      <c r="CI612" s="15"/>
      <c r="CJ612" s="15"/>
      <c r="CK612" s="15"/>
      <c r="CL612" s="15"/>
    </row>
    <row r="613" spans="1:90" x14ac:dyDescent="0.3">
      <c r="A613" s="3">
        <v>613</v>
      </c>
      <c r="B613" s="15" t="s">
        <v>290</v>
      </c>
      <c r="C613" s="3" t="s">
        <v>301</v>
      </c>
      <c r="D613" s="6">
        <v>41122</v>
      </c>
      <c r="F613" s="3">
        <f t="shared" ref="F613:F622" si="2313">K613+N613+Q613+T613+W613+Z613+AC613+AF613+AI613+AL613+AO613+AR613+AU613+AX613+BA613+BD613+BG613</f>
        <v>11</v>
      </c>
      <c r="G613" s="15">
        <f>F613/F$612</f>
        <v>2.0036429872495445E-2</v>
      </c>
      <c r="I613" s="17">
        <f t="shared" ref="I613" si="2314">LARGE(BV613:CL613,1)</f>
        <v>0.16129032258064516</v>
      </c>
      <c r="J613" s="17">
        <f t="shared" ref="J613" si="2315">SMALL(BV613:CL613,1)</f>
        <v>0</v>
      </c>
      <c r="K613" s="129">
        <v>5</v>
      </c>
      <c r="L613" s="15">
        <f>K613/K$612</f>
        <v>0.16129032258064516</v>
      </c>
      <c r="M613" s="25">
        <f t="shared" ref="M613:M622" si="2316">L613/$G613</f>
        <v>8.0498533724340184</v>
      </c>
      <c r="N613" s="129">
        <v>4</v>
      </c>
      <c r="O613" s="15">
        <f>N613/N$612</f>
        <v>0.15384615384615385</v>
      </c>
      <c r="P613" s="25">
        <f t="shared" ref="P613:P622" si="2317">O613/$G613</f>
        <v>7.6783216783216792</v>
      </c>
      <c r="Q613" s="129">
        <v>0</v>
      </c>
      <c r="R613" s="15">
        <f>Q613/Q$612</f>
        <v>0</v>
      </c>
      <c r="S613" s="25">
        <f t="shared" ref="S613:S622" si="2318">R613/$G613</f>
        <v>0</v>
      </c>
      <c r="T613" s="129">
        <v>0</v>
      </c>
      <c r="U613" s="15">
        <f>T613/T$612</f>
        <v>0</v>
      </c>
      <c r="V613" s="25">
        <f t="shared" ref="V613:V622" si="2319">U613/$G613</f>
        <v>0</v>
      </c>
      <c r="W613" s="129">
        <v>0</v>
      </c>
      <c r="X613" s="15">
        <f>W613/W$612</f>
        <v>0</v>
      </c>
      <c r="Y613" s="25">
        <f t="shared" ref="Y613:Y622" si="2320">X613/$G613</f>
        <v>0</v>
      </c>
      <c r="Z613" s="129">
        <v>0</v>
      </c>
      <c r="AA613" s="15">
        <f>Z613/Z$612</f>
        <v>0</v>
      </c>
      <c r="AB613" s="25">
        <f t="shared" ref="AB613:AB622" si="2321">AA613/$G613</f>
        <v>0</v>
      </c>
      <c r="AC613" s="129">
        <v>0</v>
      </c>
      <c r="AD613" s="15">
        <f>AC613/AC$612</f>
        <v>0</v>
      </c>
      <c r="AE613" s="25">
        <f t="shared" ref="AE613:AE622" si="2322">AD613/$G613</f>
        <v>0</v>
      </c>
      <c r="AF613" s="129">
        <v>2</v>
      </c>
      <c r="AG613" s="15">
        <f>AF613/AF$612</f>
        <v>6.4516129032258063E-2</v>
      </c>
      <c r="AH613" s="25">
        <f t="shared" ref="AH613:AH622" si="2323">AG613/$G613</f>
        <v>3.2199413489736073</v>
      </c>
      <c r="AI613" s="129">
        <v>0</v>
      </c>
      <c r="AJ613" s="15">
        <f>AI613/AI$612</f>
        <v>0</v>
      </c>
      <c r="AK613" s="25">
        <f t="shared" ref="AK613:AK622" si="2324">AJ613/$G613</f>
        <v>0</v>
      </c>
      <c r="AL613" s="129">
        <v>0</v>
      </c>
      <c r="AM613" s="15">
        <f>AL613/AL$612</f>
        <v>0</v>
      </c>
      <c r="AN613" s="25">
        <f t="shared" ref="AN613:AN622" si="2325">AM613/$G613</f>
        <v>0</v>
      </c>
      <c r="AO613" s="129">
        <v>0</v>
      </c>
      <c r="AP613" s="15">
        <f>AO613/AO$612</f>
        <v>0</v>
      </c>
      <c r="AQ613" s="25">
        <f t="shared" ref="AQ613:AQ622" si="2326">AP613/$G613</f>
        <v>0</v>
      </c>
      <c r="AR613" s="129">
        <v>0</v>
      </c>
      <c r="AS613" s="15">
        <f>AR613/AR$612</f>
        <v>0</v>
      </c>
      <c r="AT613" s="25">
        <f t="shared" ref="AT613:AT622" si="2327">AS613/$G613</f>
        <v>0</v>
      </c>
      <c r="AU613" s="129">
        <v>0</v>
      </c>
      <c r="AV613" s="15">
        <f>AU613/AU$612</f>
        <v>0</v>
      </c>
      <c r="AW613" s="25">
        <f t="shared" ref="AW613:AW622" si="2328">AV613/$G613</f>
        <v>0</v>
      </c>
      <c r="AX613" s="129">
        <v>0</v>
      </c>
      <c r="AY613" s="15">
        <f>AX613/AX$612</f>
        <v>0</v>
      </c>
      <c r="AZ613" s="25">
        <f t="shared" ref="AZ613:AZ622" si="2329">AY613/$G613</f>
        <v>0</v>
      </c>
      <c r="BA613" s="129">
        <v>0</v>
      </c>
      <c r="BB613" s="15">
        <f>BA613/BA$612</f>
        <v>0</v>
      </c>
      <c r="BC613" s="25">
        <f t="shared" ref="BC613:BC622" si="2330">BB613/$G613</f>
        <v>0</v>
      </c>
      <c r="BD613" s="129">
        <v>0</v>
      </c>
      <c r="BE613" s="15">
        <f>BD613/BD$612</f>
        <v>0</v>
      </c>
      <c r="BF613" s="25">
        <f t="shared" ref="BF613:BF622" si="2331">BE613/$G613</f>
        <v>0</v>
      </c>
      <c r="BG613" s="129">
        <v>0</v>
      </c>
      <c r="BH613" s="15">
        <f>BG613/BG$612</f>
        <v>0</v>
      </c>
      <c r="BI613" s="25">
        <f t="shared" ref="BI613" si="2332">BH613/$G613</f>
        <v>0</v>
      </c>
      <c r="BJ613" s="7">
        <f t="shared" si="2309"/>
        <v>5</v>
      </c>
      <c r="BK613" s="15">
        <f>BJ613/BJ$612</f>
        <v>3.2051282051282048E-2</v>
      </c>
      <c r="BL613" s="25">
        <f t="shared" ref="BL613:BL616" si="2333">BK613/$G613</f>
        <v>1.5996503496503496</v>
      </c>
      <c r="BM613" s="7">
        <f t="shared" si="2310"/>
        <v>0</v>
      </c>
      <c r="BN613" s="15">
        <f>BM613/BM$612</f>
        <v>0</v>
      </c>
      <c r="BO613" s="25">
        <f t="shared" ref="BO613:BO616" si="2334">BN613/$G613</f>
        <v>0</v>
      </c>
      <c r="BP613" s="7">
        <f t="shared" si="2311"/>
        <v>0</v>
      </c>
      <c r="BQ613" s="15">
        <f>BP613/BP$612</f>
        <v>0</v>
      </c>
      <c r="BR613" s="25">
        <f t="shared" ref="BR613:BR616" si="2335">BQ613/$G613</f>
        <v>0</v>
      </c>
      <c r="BS613" s="7">
        <f t="shared" si="2312"/>
        <v>6</v>
      </c>
      <c r="BT613" s="15">
        <f>BS613/BS$612</f>
        <v>4.6511627906976744E-2</v>
      </c>
      <c r="BU613" s="25">
        <f t="shared" ref="BU613:BU616" si="2336">BT613/$G613</f>
        <v>2.3213530655391121</v>
      </c>
      <c r="BV613" s="15">
        <f t="shared" ref="BV613:BV616" si="2337">L613</f>
        <v>0.16129032258064516</v>
      </c>
      <c r="BW613" s="15">
        <f t="shared" ref="BW613:BW616" si="2338">O613</f>
        <v>0.15384615384615385</v>
      </c>
      <c r="BX613" s="15">
        <f t="shared" ref="BX613:BX616" si="2339">R613</f>
        <v>0</v>
      </c>
      <c r="BY613" s="15">
        <f t="shared" ref="BY613:BY616" si="2340">U613</f>
        <v>0</v>
      </c>
      <c r="BZ613" s="15">
        <f t="shared" ref="BZ613:BZ616" si="2341">X613</f>
        <v>0</v>
      </c>
      <c r="CA613" s="15">
        <f t="shared" ref="CA613:CA622" si="2342">AA613</f>
        <v>0</v>
      </c>
      <c r="CB613" s="15">
        <f t="shared" ref="CB613:CB616" si="2343">AD613</f>
        <v>0</v>
      </c>
      <c r="CC613" s="15">
        <f t="shared" ref="CC613:CC616" si="2344">AG613</f>
        <v>6.4516129032258063E-2</v>
      </c>
      <c r="CD613" s="15">
        <f t="shared" ref="CD613:CD616" si="2345">AJ613</f>
        <v>0</v>
      </c>
      <c r="CE613" s="15">
        <f t="shared" ref="CE613:CE616" si="2346">AM613</f>
        <v>0</v>
      </c>
      <c r="CF613" s="15">
        <f t="shared" ref="CF613:CF616" si="2347">AP613</f>
        <v>0</v>
      </c>
      <c r="CG613" s="15">
        <f t="shared" ref="CG613:CG616" si="2348">AS613</f>
        <v>0</v>
      </c>
      <c r="CH613" s="15">
        <f t="shared" ref="CH613:CH622" si="2349">AV613</f>
        <v>0</v>
      </c>
      <c r="CI613" s="15">
        <f t="shared" ref="CI613:CI616" si="2350">AY613</f>
        <v>0</v>
      </c>
      <c r="CJ613" s="15">
        <f t="shared" ref="CJ613:CJ616" si="2351">BB613</f>
        <v>0</v>
      </c>
      <c r="CK613" s="15">
        <f t="shared" ref="CK613:CK616" si="2352">BE613</f>
        <v>0</v>
      </c>
      <c r="CL613" s="15">
        <f t="shared" ref="CL613:CL616" si="2353">BH613</f>
        <v>0</v>
      </c>
    </row>
    <row r="614" spans="1:90" x14ac:dyDescent="0.3">
      <c r="A614" s="3">
        <v>614</v>
      </c>
      <c r="B614" s="15" t="s">
        <v>291</v>
      </c>
      <c r="C614" s="3" t="s">
        <v>301</v>
      </c>
      <c r="D614" s="6">
        <v>41122</v>
      </c>
      <c r="F614" s="3">
        <f t="shared" si="2313"/>
        <v>4</v>
      </c>
      <c r="G614" s="15">
        <f t="shared" ref="G614:G622" si="2354">F614/F$612</f>
        <v>7.2859744990892532E-3</v>
      </c>
      <c r="I614" s="17">
        <f t="shared" ref="I614:I622" si="2355">LARGE(BV614:CL614,1)</f>
        <v>6.4516129032258063E-2</v>
      </c>
      <c r="J614" s="17">
        <f t="shared" ref="J614:J622" si="2356">SMALL(BV614:CL614,1)</f>
        <v>0</v>
      </c>
      <c r="K614" s="8">
        <v>2</v>
      </c>
      <c r="L614" s="15">
        <f t="shared" ref="L614:L622" si="2357">K614/K$612</f>
        <v>6.4516129032258063E-2</v>
      </c>
      <c r="M614" s="25">
        <f t="shared" si="2316"/>
        <v>8.8548387096774199</v>
      </c>
      <c r="N614" s="8">
        <v>1</v>
      </c>
      <c r="O614" s="15">
        <f t="shared" ref="O614:O622" si="2358">N614/N$612</f>
        <v>3.8461538461538464E-2</v>
      </c>
      <c r="P614" s="25">
        <f t="shared" si="2317"/>
        <v>5.2788461538461542</v>
      </c>
      <c r="Q614" s="8">
        <v>0</v>
      </c>
      <c r="R614" s="15">
        <f t="shared" ref="R614:R622" si="2359">Q614/Q$612</f>
        <v>0</v>
      </c>
      <c r="S614" s="25">
        <f t="shared" si="2318"/>
        <v>0</v>
      </c>
      <c r="T614" s="8">
        <v>0</v>
      </c>
      <c r="U614" s="15">
        <f t="shared" ref="U614:U622" si="2360">T614/T$612</f>
        <v>0</v>
      </c>
      <c r="V614" s="25">
        <f t="shared" si="2319"/>
        <v>0</v>
      </c>
      <c r="W614" s="8">
        <v>0</v>
      </c>
      <c r="X614" s="15">
        <f t="shared" ref="X614:X622" si="2361">W614/W$612</f>
        <v>0</v>
      </c>
      <c r="Y614" s="25">
        <f t="shared" si="2320"/>
        <v>0</v>
      </c>
      <c r="Z614" s="8">
        <v>0</v>
      </c>
      <c r="AA614" s="15">
        <f t="shared" ref="AA614:AA622" si="2362">Z614/Z$612</f>
        <v>0</v>
      </c>
      <c r="AB614" s="25">
        <f t="shared" si="2321"/>
        <v>0</v>
      </c>
      <c r="AC614" s="8">
        <v>0</v>
      </c>
      <c r="AD614" s="15">
        <f t="shared" ref="AD614:AD622" si="2363">AC614/AC$612</f>
        <v>0</v>
      </c>
      <c r="AE614" s="25">
        <f t="shared" si="2322"/>
        <v>0</v>
      </c>
      <c r="AF614" s="8">
        <v>1</v>
      </c>
      <c r="AG614" s="15">
        <f t="shared" ref="AG614:AG622" si="2364">AF614/AF$612</f>
        <v>3.2258064516129031E-2</v>
      </c>
      <c r="AH614" s="25">
        <f t="shared" si="2323"/>
        <v>4.42741935483871</v>
      </c>
      <c r="AI614" s="8">
        <v>0</v>
      </c>
      <c r="AJ614" s="15">
        <f t="shared" ref="AJ614:AJ622" si="2365">AI614/AI$612</f>
        <v>0</v>
      </c>
      <c r="AK614" s="25">
        <f t="shared" si="2324"/>
        <v>0</v>
      </c>
      <c r="AL614" s="8">
        <v>0</v>
      </c>
      <c r="AM614" s="15">
        <f t="shared" ref="AM614:AM622" si="2366">AL614/AL$612</f>
        <v>0</v>
      </c>
      <c r="AN614" s="25">
        <f t="shared" si="2325"/>
        <v>0</v>
      </c>
      <c r="AO614" s="8">
        <v>0</v>
      </c>
      <c r="AP614" s="15">
        <f t="shared" ref="AP614:AP622" si="2367">AO614/AO$612</f>
        <v>0</v>
      </c>
      <c r="AQ614" s="25">
        <f t="shared" si="2326"/>
        <v>0</v>
      </c>
      <c r="AR614" s="8">
        <v>0</v>
      </c>
      <c r="AS614" s="15">
        <f t="shared" ref="AS614:AS622" si="2368">AR614/AR$612</f>
        <v>0</v>
      </c>
      <c r="AT614" s="25">
        <f t="shared" si="2327"/>
        <v>0</v>
      </c>
      <c r="AU614" s="8">
        <v>0</v>
      </c>
      <c r="AV614" s="15">
        <f t="shared" ref="AV614:AV622" si="2369">AU614/AU$612</f>
        <v>0</v>
      </c>
      <c r="AW614" s="25">
        <f t="shared" si="2328"/>
        <v>0</v>
      </c>
      <c r="AX614" s="8">
        <v>0</v>
      </c>
      <c r="AY614" s="15">
        <f t="shared" ref="AY614:AY622" si="2370">AX614/AX$612</f>
        <v>0</v>
      </c>
      <c r="AZ614" s="25">
        <f t="shared" si="2329"/>
        <v>0</v>
      </c>
      <c r="BA614" s="8">
        <v>0</v>
      </c>
      <c r="BB614" s="15">
        <f t="shared" ref="BB614:BB622" si="2371">BA614/BA$612</f>
        <v>0</v>
      </c>
      <c r="BC614" s="25">
        <f t="shared" si="2330"/>
        <v>0</v>
      </c>
      <c r="BD614" s="8">
        <v>0</v>
      </c>
      <c r="BE614" s="15">
        <f t="shared" ref="BE614:BE622" si="2372">BD614/BD$612</f>
        <v>0</v>
      </c>
      <c r="BF614" s="25">
        <f t="shared" si="2331"/>
        <v>0</v>
      </c>
      <c r="BG614" s="8">
        <v>0</v>
      </c>
      <c r="BH614" s="15">
        <f t="shared" ref="BH614:BH622" si="2373">BG614/BG$612</f>
        <v>0</v>
      </c>
      <c r="BI614" s="25">
        <f t="shared" ref="BI614:BI622" si="2374">BH614/$G614</f>
        <v>0</v>
      </c>
      <c r="BJ614" s="7">
        <f t="shared" si="2309"/>
        <v>2</v>
      </c>
      <c r="BK614" s="15">
        <f t="shared" ref="BK614:BK622" si="2375">BJ614/BJ$612</f>
        <v>1.282051282051282E-2</v>
      </c>
      <c r="BL614" s="25">
        <f t="shared" si="2333"/>
        <v>1.7596153846153846</v>
      </c>
      <c r="BM614" s="7">
        <f t="shared" si="2310"/>
        <v>0</v>
      </c>
      <c r="BN614" s="15">
        <f t="shared" ref="BN614:BN622" si="2376">BM614/BM$612</f>
        <v>0</v>
      </c>
      <c r="BO614" s="25">
        <f t="shared" si="2334"/>
        <v>0</v>
      </c>
      <c r="BP614" s="7">
        <f t="shared" si="2311"/>
        <v>0</v>
      </c>
      <c r="BQ614" s="15">
        <f t="shared" ref="BQ614:BQ622" si="2377">BP614/BP$612</f>
        <v>0</v>
      </c>
      <c r="BR614" s="25">
        <f t="shared" si="2335"/>
        <v>0</v>
      </c>
      <c r="BS614" s="7">
        <f t="shared" si="2312"/>
        <v>2</v>
      </c>
      <c r="BT614" s="15">
        <f t="shared" ref="BT614:BT622" si="2378">BS614/BS$612</f>
        <v>1.5503875968992248E-2</v>
      </c>
      <c r="BU614" s="25">
        <f t="shared" si="2336"/>
        <v>2.1279069767441858</v>
      </c>
      <c r="BV614" s="15">
        <f t="shared" si="2337"/>
        <v>6.4516129032258063E-2</v>
      </c>
      <c r="BW614" s="15">
        <f t="shared" si="2338"/>
        <v>3.8461538461538464E-2</v>
      </c>
      <c r="BX614" s="15">
        <f t="shared" si="2339"/>
        <v>0</v>
      </c>
      <c r="BY614" s="15">
        <f t="shared" si="2340"/>
        <v>0</v>
      </c>
      <c r="BZ614" s="15">
        <f t="shared" si="2341"/>
        <v>0</v>
      </c>
      <c r="CA614" s="15">
        <f t="shared" si="2342"/>
        <v>0</v>
      </c>
      <c r="CB614" s="15">
        <f t="shared" si="2343"/>
        <v>0</v>
      </c>
      <c r="CC614" s="15">
        <f t="shared" si="2344"/>
        <v>3.2258064516129031E-2</v>
      </c>
      <c r="CD614" s="15">
        <f t="shared" si="2345"/>
        <v>0</v>
      </c>
      <c r="CE614" s="15">
        <f t="shared" si="2346"/>
        <v>0</v>
      </c>
      <c r="CF614" s="15">
        <f t="shared" si="2347"/>
        <v>0</v>
      </c>
      <c r="CG614" s="15">
        <f t="shared" si="2348"/>
        <v>0</v>
      </c>
      <c r="CH614" s="15">
        <f t="shared" si="2349"/>
        <v>0</v>
      </c>
      <c r="CI614" s="15">
        <f t="shared" si="2350"/>
        <v>0</v>
      </c>
      <c r="CJ614" s="15">
        <f t="shared" si="2351"/>
        <v>0</v>
      </c>
      <c r="CK614" s="15">
        <f t="shared" si="2352"/>
        <v>0</v>
      </c>
      <c r="CL614" s="15">
        <f t="shared" si="2353"/>
        <v>0</v>
      </c>
    </row>
    <row r="615" spans="1:90" x14ac:dyDescent="0.3">
      <c r="A615" s="3">
        <v>615</v>
      </c>
      <c r="B615" s="15" t="s">
        <v>292</v>
      </c>
      <c r="C615" s="3" t="s">
        <v>301</v>
      </c>
      <c r="D615" s="6">
        <v>41122</v>
      </c>
      <c r="F615" s="3">
        <f t="shared" si="2313"/>
        <v>7</v>
      </c>
      <c r="G615" s="15">
        <f t="shared" si="2354"/>
        <v>1.2750455373406194E-2</v>
      </c>
      <c r="I615" s="17">
        <f t="shared" si="2355"/>
        <v>0.16129032258064516</v>
      </c>
      <c r="J615" s="17">
        <f t="shared" si="2356"/>
        <v>0</v>
      </c>
      <c r="K615" s="8">
        <v>5</v>
      </c>
      <c r="L615" s="15">
        <f t="shared" si="2357"/>
        <v>0.16129032258064516</v>
      </c>
      <c r="M615" s="25">
        <f t="shared" si="2316"/>
        <v>12.649769585253456</v>
      </c>
      <c r="N615" s="8">
        <v>2</v>
      </c>
      <c r="O615" s="15">
        <f t="shared" si="2358"/>
        <v>7.6923076923076927E-2</v>
      </c>
      <c r="P615" s="25">
        <f t="shared" si="2317"/>
        <v>6.0329670329670328</v>
      </c>
      <c r="Q615" s="8">
        <v>0</v>
      </c>
      <c r="R615" s="15">
        <f t="shared" si="2359"/>
        <v>0</v>
      </c>
      <c r="S615" s="25">
        <f t="shared" si="2318"/>
        <v>0</v>
      </c>
      <c r="T615" s="8">
        <v>0</v>
      </c>
      <c r="U615" s="15">
        <f t="shared" si="2360"/>
        <v>0</v>
      </c>
      <c r="V615" s="25">
        <f t="shared" si="2319"/>
        <v>0</v>
      </c>
      <c r="W615" s="8">
        <v>0</v>
      </c>
      <c r="X615" s="15">
        <f t="shared" si="2361"/>
        <v>0</v>
      </c>
      <c r="Y615" s="25">
        <f t="shared" si="2320"/>
        <v>0</v>
      </c>
      <c r="Z615" s="8">
        <v>0</v>
      </c>
      <c r="AA615" s="15">
        <f t="shared" si="2362"/>
        <v>0</v>
      </c>
      <c r="AB615" s="25">
        <f t="shared" si="2321"/>
        <v>0</v>
      </c>
      <c r="AC615" s="8">
        <v>0</v>
      </c>
      <c r="AD615" s="15">
        <f t="shared" si="2363"/>
        <v>0</v>
      </c>
      <c r="AE615" s="25">
        <f t="shared" si="2322"/>
        <v>0</v>
      </c>
      <c r="AF615" s="8">
        <v>0</v>
      </c>
      <c r="AG615" s="15">
        <f t="shared" si="2364"/>
        <v>0</v>
      </c>
      <c r="AH615" s="25">
        <f t="shared" si="2323"/>
        <v>0</v>
      </c>
      <c r="AI615" s="8">
        <v>0</v>
      </c>
      <c r="AJ615" s="15">
        <f t="shared" si="2365"/>
        <v>0</v>
      </c>
      <c r="AK615" s="25">
        <f t="shared" si="2324"/>
        <v>0</v>
      </c>
      <c r="AL615" s="8">
        <v>0</v>
      </c>
      <c r="AM615" s="15">
        <f t="shared" si="2366"/>
        <v>0</v>
      </c>
      <c r="AN615" s="25">
        <f t="shared" si="2325"/>
        <v>0</v>
      </c>
      <c r="AO615" s="8">
        <v>0</v>
      </c>
      <c r="AP615" s="15">
        <f t="shared" si="2367"/>
        <v>0</v>
      </c>
      <c r="AQ615" s="25">
        <f t="shared" si="2326"/>
        <v>0</v>
      </c>
      <c r="AR615" s="8">
        <v>0</v>
      </c>
      <c r="AS615" s="15">
        <f t="shared" si="2368"/>
        <v>0</v>
      </c>
      <c r="AT615" s="25">
        <f t="shared" si="2327"/>
        <v>0</v>
      </c>
      <c r="AU615" s="8">
        <v>0</v>
      </c>
      <c r="AV615" s="15">
        <f t="shared" si="2369"/>
        <v>0</v>
      </c>
      <c r="AW615" s="25">
        <f t="shared" si="2328"/>
        <v>0</v>
      </c>
      <c r="AX615" s="8">
        <v>0</v>
      </c>
      <c r="AY615" s="15">
        <f t="shared" si="2370"/>
        <v>0</v>
      </c>
      <c r="AZ615" s="25">
        <f t="shared" si="2329"/>
        <v>0</v>
      </c>
      <c r="BA615" s="8">
        <v>0</v>
      </c>
      <c r="BB615" s="15">
        <f t="shared" si="2371"/>
        <v>0</v>
      </c>
      <c r="BC615" s="25">
        <f t="shared" si="2330"/>
        <v>0</v>
      </c>
      <c r="BD615" s="8">
        <v>0</v>
      </c>
      <c r="BE615" s="15">
        <f t="shared" si="2372"/>
        <v>0</v>
      </c>
      <c r="BF615" s="25">
        <f t="shared" si="2331"/>
        <v>0</v>
      </c>
      <c r="BG615" s="8">
        <v>0</v>
      </c>
      <c r="BH615" s="15">
        <f t="shared" si="2373"/>
        <v>0</v>
      </c>
      <c r="BI615" s="25">
        <f t="shared" si="2374"/>
        <v>0</v>
      </c>
      <c r="BJ615" s="7">
        <f t="shared" si="2309"/>
        <v>5</v>
      </c>
      <c r="BK615" s="15">
        <f t="shared" si="2375"/>
        <v>3.2051282051282048E-2</v>
      </c>
      <c r="BL615" s="25">
        <f t="shared" si="2333"/>
        <v>2.5137362637362632</v>
      </c>
      <c r="BM615" s="7">
        <f t="shared" si="2310"/>
        <v>0</v>
      </c>
      <c r="BN615" s="15">
        <f t="shared" si="2376"/>
        <v>0</v>
      </c>
      <c r="BO615" s="25">
        <f t="shared" si="2334"/>
        <v>0</v>
      </c>
      <c r="BP615" s="7">
        <f t="shared" si="2311"/>
        <v>0</v>
      </c>
      <c r="BQ615" s="15">
        <f t="shared" si="2377"/>
        <v>0</v>
      </c>
      <c r="BR615" s="25">
        <f t="shared" si="2335"/>
        <v>0</v>
      </c>
      <c r="BS615" s="7">
        <f t="shared" si="2312"/>
        <v>2</v>
      </c>
      <c r="BT615" s="15">
        <f t="shared" si="2378"/>
        <v>1.5503875968992248E-2</v>
      </c>
      <c r="BU615" s="25">
        <f t="shared" si="2336"/>
        <v>1.2159468438538206</v>
      </c>
      <c r="BV615" s="15">
        <f t="shared" si="2337"/>
        <v>0.16129032258064516</v>
      </c>
      <c r="BW615" s="15">
        <f t="shared" si="2338"/>
        <v>7.6923076923076927E-2</v>
      </c>
      <c r="BX615" s="15">
        <f t="shared" si="2339"/>
        <v>0</v>
      </c>
      <c r="BY615" s="15">
        <f t="shared" si="2340"/>
        <v>0</v>
      </c>
      <c r="BZ615" s="15">
        <f t="shared" si="2341"/>
        <v>0</v>
      </c>
      <c r="CA615" s="15">
        <f t="shared" si="2342"/>
        <v>0</v>
      </c>
      <c r="CB615" s="15">
        <f t="shared" si="2343"/>
        <v>0</v>
      </c>
      <c r="CC615" s="15">
        <f t="shared" si="2344"/>
        <v>0</v>
      </c>
      <c r="CD615" s="15">
        <f t="shared" si="2345"/>
        <v>0</v>
      </c>
      <c r="CE615" s="15">
        <f t="shared" si="2346"/>
        <v>0</v>
      </c>
      <c r="CF615" s="15">
        <f t="shared" si="2347"/>
        <v>0</v>
      </c>
      <c r="CG615" s="15">
        <f t="shared" si="2348"/>
        <v>0</v>
      </c>
      <c r="CH615" s="15">
        <f t="shared" si="2349"/>
        <v>0</v>
      </c>
      <c r="CI615" s="15">
        <f t="shared" si="2350"/>
        <v>0</v>
      </c>
      <c r="CJ615" s="15">
        <f t="shared" si="2351"/>
        <v>0</v>
      </c>
      <c r="CK615" s="15">
        <f t="shared" si="2352"/>
        <v>0</v>
      </c>
      <c r="CL615" s="15">
        <f t="shared" si="2353"/>
        <v>0</v>
      </c>
    </row>
    <row r="616" spans="1:90" x14ac:dyDescent="0.3">
      <c r="A616" s="3">
        <v>616</v>
      </c>
      <c r="B616" s="15" t="s">
        <v>293</v>
      </c>
      <c r="C616" s="3" t="s">
        <v>301</v>
      </c>
      <c r="D616" s="6">
        <v>41122</v>
      </c>
      <c r="F616" s="3">
        <f t="shared" si="2313"/>
        <v>85</v>
      </c>
      <c r="G616" s="15">
        <f t="shared" si="2354"/>
        <v>0.15482695810564662</v>
      </c>
      <c r="I616" s="17">
        <f t="shared" si="2355"/>
        <v>0.43478260869565216</v>
      </c>
      <c r="J616" s="17">
        <f t="shared" si="2356"/>
        <v>0</v>
      </c>
      <c r="K616" s="8">
        <v>3</v>
      </c>
      <c r="L616" s="15">
        <f t="shared" si="2357"/>
        <v>9.6774193548387094E-2</v>
      </c>
      <c r="M616" s="25">
        <f t="shared" si="2316"/>
        <v>0.62504743833017085</v>
      </c>
      <c r="N616" s="8">
        <v>3</v>
      </c>
      <c r="O616" s="15">
        <f t="shared" si="2358"/>
        <v>0.11538461538461539</v>
      </c>
      <c r="P616" s="25">
        <f t="shared" si="2317"/>
        <v>0.74524886877828067</v>
      </c>
      <c r="Q616" s="8">
        <v>1</v>
      </c>
      <c r="R616" s="15">
        <f t="shared" si="2359"/>
        <v>3.7037037037037035E-2</v>
      </c>
      <c r="S616" s="25">
        <f t="shared" si="2318"/>
        <v>0.23921568627450981</v>
      </c>
      <c r="T616" s="8">
        <v>14</v>
      </c>
      <c r="U616" s="15">
        <f t="shared" si="2360"/>
        <v>0.4</v>
      </c>
      <c r="V616" s="25">
        <f t="shared" si="2319"/>
        <v>2.5835294117647063</v>
      </c>
      <c r="W616" s="8">
        <v>2</v>
      </c>
      <c r="X616" s="15">
        <f t="shared" si="2361"/>
        <v>5.5555555555555552E-2</v>
      </c>
      <c r="Y616" s="25">
        <f t="shared" si="2320"/>
        <v>0.35882352941176471</v>
      </c>
      <c r="Z616" s="8">
        <v>0</v>
      </c>
      <c r="AA616" s="15">
        <f t="shared" si="2362"/>
        <v>0</v>
      </c>
      <c r="AB616" s="25">
        <f t="shared" si="2321"/>
        <v>0</v>
      </c>
      <c r="AC616" s="8">
        <v>10</v>
      </c>
      <c r="AD616" s="15">
        <f t="shared" si="2363"/>
        <v>0.22222222222222221</v>
      </c>
      <c r="AE616" s="25">
        <f t="shared" si="2322"/>
        <v>1.4352941176470588</v>
      </c>
      <c r="AF616" s="8">
        <v>1</v>
      </c>
      <c r="AG616" s="15">
        <f t="shared" si="2364"/>
        <v>3.2258064516129031E-2</v>
      </c>
      <c r="AH616" s="25">
        <f t="shared" si="2323"/>
        <v>0.20834914611005695</v>
      </c>
      <c r="AI616" s="8">
        <v>3</v>
      </c>
      <c r="AJ616" s="15">
        <f t="shared" si="2365"/>
        <v>0.1111111111111111</v>
      </c>
      <c r="AK616" s="25">
        <f t="shared" si="2324"/>
        <v>0.71764705882352942</v>
      </c>
      <c r="AL616" s="8">
        <v>1</v>
      </c>
      <c r="AM616" s="15">
        <f t="shared" si="2366"/>
        <v>2.3255813953488372E-2</v>
      </c>
      <c r="AN616" s="25">
        <f t="shared" si="2325"/>
        <v>0.15020519835841314</v>
      </c>
      <c r="AO616" s="8">
        <v>9</v>
      </c>
      <c r="AP616" s="15">
        <f t="shared" si="2367"/>
        <v>0.34615384615384615</v>
      </c>
      <c r="AQ616" s="25">
        <f t="shared" si="2326"/>
        <v>2.2357466063348417</v>
      </c>
      <c r="AR616" s="8">
        <v>1</v>
      </c>
      <c r="AS616" s="15">
        <f t="shared" si="2368"/>
        <v>3.2258064516129031E-2</v>
      </c>
      <c r="AT616" s="25">
        <f t="shared" si="2327"/>
        <v>0.20834914611005695</v>
      </c>
      <c r="AU616" s="8">
        <v>10</v>
      </c>
      <c r="AV616" s="15">
        <f t="shared" si="2369"/>
        <v>0.43478260869565216</v>
      </c>
      <c r="AW616" s="25">
        <f t="shared" si="2328"/>
        <v>2.8081841432225065</v>
      </c>
      <c r="AX616" s="8">
        <v>4</v>
      </c>
      <c r="AY616" s="15">
        <f t="shared" si="2370"/>
        <v>0.11764705882352941</v>
      </c>
      <c r="AZ616" s="25">
        <f t="shared" si="2329"/>
        <v>0.75986159169550183</v>
      </c>
      <c r="BA616" s="8">
        <v>3</v>
      </c>
      <c r="BB616" s="15">
        <f t="shared" si="2371"/>
        <v>7.8947368421052627E-2</v>
      </c>
      <c r="BC616" s="25">
        <f t="shared" si="2330"/>
        <v>0.50990712074303413</v>
      </c>
      <c r="BD616" s="8">
        <v>11</v>
      </c>
      <c r="BE616" s="15">
        <f t="shared" si="2372"/>
        <v>0.27500000000000002</v>
      </c>
      <c r="BF616" s="25">
        <f t="shared" si="2331"/>
        <v>1.7761764705882357</v>
      </c>
      <c r="BG616" s="8">
        <v>9</v>
      </c>
      <c r="BH616" s="15">
        <f t="shared" si="2373"/>
        <v>0.31034482758620691</v>
      </c>
      <c r="BI616" s="25">
        <f t="shared" si="2374"/>
        <v>2.0044624746450306</v>
      </c>
      <c r="BJ616" s="7">
        <f t="shared" si="2309"/>
        <v>20</v>
      </c>
      <c r="BK616" s="15">
        <f t="shared" si="2375"/>
        <v>0.12820512820512819</v>
      </c>
      <c r="BL616" s="25">
        <f t="shared" si="2333"/>
        <v>0.82805429864253388</v>
      </c>
      <c r="BM616" s="7">
        <f t="shared" si="2310"/>
        <v>24</v>
      </c>
      <c r="BN616" s="15">
        <f t="shared" si="2376"/>
        <v>0.20512820512820512</v>
      </c>
      <c r="BO616" s="25">
        <f t="shared" si="2334"/>
        <v>1.3248868778280543</v>
      </c>
      <c r="BP616" s="7">
        <f t="shared" si="2311"/>
        <v>24</v>
      </c>
      <c r="BQ616" s="15">
        <f t="shared" si="2377"/>
        <v>0.16326530612244897</v>
      </c>
      <c r="BR616" s="25">
        <f t="shared" si="2335"/>
        <v>1.0545018007202882</v>
      </c>
      <c r="BS616" s="7">
        <f t="shared" si="2312"/>
        <v>17</v>
      </c>
      <c r="BT616" s="15">
        <f t="shared" si="2378"/>
        <v>0.13178294573643412</v>
      </c>
      <c r="BU616" s="25">
        <f t="shared" si="2336"/>
        <v>0.85116279069767453</v>
      </c>
      <c r="BV616" s="15">
        <f t="shared" si="2337"/>
        <v>9.6774193548387094E-2</v>
      </c>
      <c r="BW616" s="15">
        <f t="shared" si="2338"/>
        <v>0.11538461538461539</v>
      </c>
      <c r="BX616" s="15">
        <f t="shared" si="2339"/>
        <v>3.7037037037037035E-2</v>
      </c>
      <c r="BY616" s="15">
        <f t="shared" si="2340"/>
        <v>0.4</v>
      </c>
      <c r="BZ616" s="15">
        <f t="shared" si="2341"/>
        <v>5.5555555555555552E-2</v>
      </c>
      <c r="CA616" s="15">
        <f t="shared" si="2342"/>
        <v>0</v>
      </c>
      <c r="CB616" s="15">
        <f t="shared" si="2343"/>
        <v>0.22222222222222221</v>
      </c>
      <c r="CC616" s="15">
        <f t="shared" si="2344"/>
        <v>3.2258064516129031E-2</v>
      </c>
      <c r="CD616" s="15">
        <f t="shared" si="2345"/>
        <v>0.1111111111111111</v>
      </c>
      <c r="CE616" s="15">
        <f t="shared" si="2346"/>
        <v>2.3255813953488372E-2</v>
      </c>
      <c r="CF616" s="15">
        <f t="shared" si="2347"/>
        <v>0.34615384615384615</v>
      </c>
      <c r="CG616" s="15">
        <f t="shared" si="2348"/>
        <v>3.2258064516129031E-2</v>
      </c>
      <c r="CH616" s="15">
        <f t="shared" si="2349"/>
        <v>0.43478260869565216</v>
      </c>
      <c r="CI616" s="15">
        <f t="shared" si="2350"/>
        <v>0.11764705882352941</v>
      </c>
      <c r="CJ616" s="15">
        <f t="shared" si="2351"/>
        <v>7.8947368421052627E-2</v>
      </c>
      <c r="CK616" s="15">
        <f t="shared" si="2352"/>
        <v>0.27500000000000002</v>
      </c>
      <c r="CL616" s="15">
        <f t="shared" si="2353"/>
        <v>0.31034482758620691</v>
      </c>
    </row>
    <row r="617" spans="1:90" x14ac:dyDescent="0.3">
      <c r="A617" s="3">
        <v>617</v>
      </c>
      <c r="B617" s="15" t="s">
        <v>294</v>
      </c>
      <c r="C617" s="3" t="s">
        <v>301</v>
      </c>
      <c r="D617" s="6">
        <v>41122</v>
      </c>
      <c r="F617" s="3">
        <f t="shared" si="2313"/>
        <v>78</v>
      </c>
      <c r="G617" s="15">
        <f t="shared" si="2354"/>
        <v>0.14207650273224043</v>
      </c>
      <c r="I617" s="17">
        <f t="shared" si="2355"/>
        <v>0.42857142857142855</v>
      </c>
      <c r="J617" s="17">
        <f t="shared" si="2356"/>
        <v>0</v>
      </c>
      <c r="K617" s="8">
        <v>0</v>
      </c>
      <c r="L617" s="15">
        <f t="shared" si="2357"/>
        <v>0</v>
      </c>
      <c r="M617" s="25">
        <f t="shared" si="2316"/>
        <v>0</v>
      </c>
      <c r="N617" s="8">
        <v>3</v>
      </c>
      <c r="O617" s="15">
        <f t="shared" si="2358"/>
        <v>0.11538461538461539</v>
      </c>
      <c r="P617" s="25">
        <f t="shared" si="2317"/>
        <v>0.81213017751479299</v>
      </c>
      <c r="Q617" s="8">
        <v>1</v>
      </c>
      <c r="R617" s="15">
        <f t="shared" si="2359"/>
        <v>3.7037037037037035E-2</v>
      </c>
      <c r="S617" s="25">
        <f t="shared" si="2318"/>
        <v>0.2606837606837607</v>
      </c>
      <c r="T617" s="8">
        <v>15</v>
      </c>
      <c r="U617" s="15">
        <f t="shared" si="2360"/>
        <v>0.42857142857142855</v>
      </c>
      <c r="V617" s="25">
        <f t="shared" si="2319"/>
        <v>3.0164835164835164</v>
      </c>
      <c r="W617" s="8">
        <v>2</v>
      </c>
      <c r="X617" s="15">
        <f t="shared" si="2361"/>
        <v>5.5555555555555552E-2</v>
      </c>
      <c r="Y617" s="25">
        <f t="shared" si="2320"/>
        <v>0.39102564102564102</v>
      </c>
      <c r="Z617" s="8">
        <v>0</v>
      </c>
      <c r="AA617" s="15">
        <f t="shared" si="2362"/>
        <v>0</v>
      </c>
      <c r="AB617" s="25">
        <f t="shared" si="2321"/>
        <v>0</v>
      </c>
      <c r="AC617" s="8">
        <v>16</v>
      </c>
      <c r="AD617" s="15">
        <f t="shared" si="2363"/>
        <v>0.35555555555555557</v>
      </c>
      <c r="AE617" s="25">
        <f t="shared" si="2322"/>
        <v>2.502564102564103</v>
      </c>
      <c r="AF617" s="8">
        <v>0</v>
      </c>
      <c r="AG617" s="15">
        <f t="shared" si="2364"/>
        <v>0</v>
      </c>
      <c r="AH617" s="25">
        <f t="shared" si="2323"/>
        <v>0</v>
      </c>
      <c r="AI617" s="8">
        <v>1</v>
      </c>
      <c r="AJ617" s="15">
        <f t="shared" si="2365"/>
        <v>3.7037037037037035E-2</v>
      </c>
      <c r="AK617" s="25">
        <f t="shared" si="2324"/>
        <v>0.2606837606837607</v>
      </c>
      <c r="AL617" s="8">
        <v>0</v>
      </c>
      <c r="AM617" s="15">
        <f t="shared" si="2366"/>
        <v>0</v>
      </c>
      <c r="AN617" s="25">
        <f t="shared" si="2325"/>
        <v>0</v>
      </c>
      <c r="AO617" s="8">
        <v>1</v>
      </c>
      <c r="AP617" s="15">
        <f t="shared" si="2367"/>
        <v>3.8461538461538464E-2</v>
      </c>
      <c r="AQ617" s="25">
        <f t="shared" si="2326"/>
        <v>0.27071005917159768</v>
      </c>
      <c r="AR617" s="8">
        <v>1</v>
      </c>
      <c r="AS617" s="15">
        <f t="shared" si="2368"/>
        <v>3.2258064516129031E-2</v>
      </c>
      <c r="AT617" s="25">
        <f t="shared" si="2327"/>
        <v>0.22704714640198512</v>
      </c>
      <c r="AU617" s="8">
        <v>6</v>
      </c>
      <c r="AV617" s="15">
        <f t="shared" si="2369"/>
        <v>0.2608695652173913</v>
      </c>
      <c r="AW617" s="25">
        <f t="shared" si="2328"/>
        <v>1.8361204013377928</v>
      </c>
      <c r="AX617" s="8">
        <v>8</v>
      </c>
      <c r="AY617" s="15">
        <f t="shared" si="2370"/>
        <v>0.23529411764705882</v>
      </c>
      <c r="AZ617" s="25">
        <f t="shared" si="2329"/>
        <v>1.656108597285068</v>
      </c>
      <c r="BA617" s="8">
        <v>0</v>
      </c>
      <c r="BB617" s="15">
        <f t="shared" si="2371"/>
        <v>0</v>
      </c>
      <c r="BC617" s="25">
        <f t="shared" si="2330"/>
        <v>0</v>
      </c>
      <c r="BD617" s="8">
        <v>13</v>
      </c>
      <c r="BE617" s="15">
        <f t="shared" si="2372"/>
        <v>0.32500000000000001</v>
      </c>
      <c r="BF617" s="25">
        <f t="shared" si="2331"/>
        <v>2.2875000000000001</v>
      </c>
      <c r="BG617" s="8">
        <v>11</v>
      </c>
      <c r="BH617" s="15">
        <f t="shared" si="2373"/>
        <v>0.37931034482758619</v>
      </c>
      <c r="BI617" s="25">
        <f t="shared" si="2374"/>
        <v>2.669761273209549</v>
      </c>
      <c r="BJ617" s="7">
        <f t="shared" ref="BJ617:BJ622" si="2379">K617+T617+W617+Z617+Q617</f>
        <v>18</v>
      </c>
      <c r="BK617" s="15">
        <f t="shared" si="2375"/>
        <v>0.11538461538461539</v>
      </c>
      <c r="BL617" s="25">
        <f t="shared" ref="BL617:BL622" si="2380">BK617/$G617</f>
        <v>0.81213017751479299</v>
      </c>
      <c r="BM617" s="7">
        <f t="shared" ref="BM617:BM622" si="2381">BG617+AU617+AR617+AX617</f>
        <v>26</v>
      </c>
      <c r="BN617" s="15">
        <f t="shared" si="2376"/>
        <v>0.22222222222222221</v>
      </c>
      <c r="BO617" s="25">
        <f t="shared" ref="BO617:BO622" si="2382">BN617/$G617</f>
        <v>1.5641025641025641</v>
      </c>
      <c r="BP617" s="7">
        <f t="shared" ref="BP617:BP622" si="2383">BA617+AO617+AL617+BD617</f>
        <v>14</v>
      </c>
      <c r="BQ617" s="15">
        <f t="shared" si="2377"/>
        <v>9.5238095238095233E-2</v>
      </c>
      <c r="BR617" s="25">
        <f t="shared" ref="BR617:BR622" si="2384">BQ617/$G617</f>
        <v>0.67032967032967028</v>
      </c>
      <c r="BS617" s="7">
        <f t="shared" ref="BS617:BS622" si="2385">AI617+AF617+AC617+N617</f>
        <v>20</v>
      </c>
      <c r="BT617" s="15">
        <f t="shared" si="2378"/>
        <v>0.15503875968992248</v>
      </c>
      <c r="BU617" s="25">
        <f t="shared" ref="BU617:BU622" si="2386">BT617/$G617</f>
        <v>1.0912343470483006</v>
      </c>
      <c r="BV617" s="15">
        <f t="shared" ref="BV617:BV622" si="2387">L617</f>
        <v>0</v>
      </c>
      <c r="BW617" s="15">
        <f t="shared" ref="BW617:BW622" si="2388">O617</f>
        <v>0.11538461538461539</v>
      </c>
      <c r="BX617" s="15">
        <f t="shared" ref="BX617:BX622" si="2389">R617</f>
        <v>3.7037037037037035E-2</v>
      </c>
      <c r="BY617" s="15">
        <f t="shared" ref="BY617:BY622" si="2390">U617</f>
        <v>0.42857142857142855</v>
      </c>
      <c r="BZ617" s="15">
        <f t="shared" ref="BZ617:BZ622" si="2391">X617</f>
        <v>5.5555555555555552E-2</v>
      </c>
      <c r="CA617" s="15">
        <f t="shared" si="2342"/>
        <v>0</v>
      </c>
      <c r="CB617" s="15">
        <f t="shared" ref="CB617:CB622" si="2392">AD617</f>
        <v>0.35555555555555557</v>
      </c>
      <c r="CC617" s="15">
        <f t="shared" ref="CC617:CC622" si="2393">AG617</f>
        <v>0</v>
      </c>
      <c r="CD617" s="15">
        <f t="shared" ref="CD617:CD622" si="2394">AJ617</f>
        <v>3.7037037037037035E-2</v>
      </c>
      <c r="CE617" s="15">
        <f t="shared" ref="CE617:CE622" si="2395">AM617</f>
        <v>0</v>
      </c>
      <c r="CF617" s="15">
        <f t="shared" ref="CF617:CF622" si="2396">AP617</f>
        <v>3.8461538461538464E-2</v>
      </c>
      <c r="CG617" s="15">
        <f t="shared" ref="CG617:CG622" si="2397">AS617</f>
        <v>3.2258064516129031E-2</v>
      </c>
      <c r="CH617" s="15">
        <f t="shared" si="2349"/>
        <v>0.2608695652173913</v>
      </c>
      <c r="CI617" s="15">
        <f t="shared" ref="CI617:CI622" si="2398">AY617</f>
        <v>0.23529411764705882</v>
      </c>
      <c r="CJ617" s="15">
        <f t="shared" ref="CJ617:CJ622" si="2399">BB617</f>
        <v>0</v>
      </c>
      <c r="CK617" s="15">
        <f t="shared" ref="CK617:CK622" si="2400">BE617</f>
        <v>0.32500000000000001</v>
      </c>
      <c r="CL617" s="15">
        <f t="shared" ref="CL617:CL622" si="2401">BH617</f>
        <v>0.37931034482758619</v>
      </c>
    </row>
    <row r="618" spans="1:90" x14ac:dyDescent="0.3">
      <c r="A618" s="3">
        <v>618</v>
      </c>
      <c r="B618" s="15" t="s">
        <v>295</v>
      </c>
      <c r="C618" s="3" t="s">
        <v>301</v>
      </c>
      <c r="D618" s="6">
        <v>41122</v>
      </c>
      <c r="F618" s="3">
        <f t="shared" si="2313"/>
        <v>46</v>
      </c>
      <c r="G618" s="15">
        <f t="shared" si="2354"/>
        <v>8.3788706739526417E-2</v>
      </c>
      <c r="I618" s="17">
        <f t="shared" si="2355"/>
        <v>0.31428571428571428</v>
      </c>
      <c r="J618" s="17">
        <f t="shared" si="2356"/>
        <v>0</v>
      </c>
      <c r="K618" s="8">
        <v>0</v>
      </c>
      <c r="L618" s="15">
        <f t="shared" si="2357"/>
        <v>0</v>
      </c>
      <c r="M618" s="25">
        <f t="shared" si="2316"/>
        <v>0</v>
      </c>
      <c r="N618" s="8">
        <v>2</v>
      </c>
      <c r="O618" s="15">
        <f t="shared" si="2358"/>
        <v>7.6923076923076927E-2</v>
      </c>
      <c r="P618" s="25">
        <f t="shared" si="2317"/>
        <v>0.91806020066889626</v>
      </c>
      <c r="Q618" s="8">
        <v>0</v>
      </c>
      <c r="R618" s="15">
        <f t="shared" si="2359"/>
        <v>0</v>
      </c>
      <c r="S618" s="25">
        <f t="shared" si="2318"/>
        <v>0</v>
      </c>
      <c r="T618" s="8">
        <v>11</v>
      </c>
      <c r="U618" s="15">
        <f t="shared" si="2360"/>
        <v>0.31428571428571428</v>
      </c>
      <c r="V618" s="25">
        <f t="shared" si="2319"/>
        <v>3.7509316770186332</v>
      </c>
      <c r="W618" s="8">
        <v>0</v>
      </c>
      <c r="X618" s="15">
        <f t="shared" si="2361"/>
        <v>0</v>
      </c>
      <c r="Y618" s="25">
        <f t="shared" si="2320"/>
        <v>0</v>
      </c>
      <c r="Z618" s="8">
        <v>0</v>
      </c>
      <c r="AA618" s="15">
        <f t="shared" si="2362"/>
        <v>0</v>
      </c>
      <c r="AB618" s="25">
        <f t="shared" si="2321"/>
        <v>0</v>
      </c>
      <c r="AC618" s="8">
        <v>10</v>
      </c>
      <c r="AD618" s="15">
        <f t="shared" si="2363"/>
        <v>0.22222222222222221</v>
      </c>
      <c r="AE618" s="25">
        <f t="shared" si="2322"/>
        <v>2.652173913043478</v>
      </c>
      <c r="AF618" s="8">
        <v>1</v>
      </c>
      <c r="AG618" s="15">
        <f t="shared" si="2364"/>
        <v>3.2258064516129031E-2</v>
      </c>
      <c r="AH618" s="25">
        <f t="shared" si="2323"/>
        <v>0.38499298737727905</v>
      </c>
      <c r="AI618" s="8">
        <v>0</v>
      </c>
      <c r="AJ618" s="15">
        <f t="shared" si="2365"/>
        <v>0</v>
      </c>
      <c r="AK618" s="25">
        <f t="shared" si="2324"/>
        <v>0</v>
      </c>
      <c r="AL618" s="8">
        <v>0</v>
      </c>
      <c r="AM618" s="15">
        <f t="shared" si="2366"/>
        <v>0</v>
      </c>
      <c r="AN618" s="25">
        <f t="shared" si="2325"/>
        <v>0</v>
      </c>
      <c r="AO618" s="8">
        <v>0</v>
      </c>
      <c r="AP618" s="15">
        <f t="shared" si="2367"/>
        <v>0</v>
      </c>
      <c r="AQ618" s="25">
        <f t="shared" si="2326"/>
        <v>0</v>
      </c>
      <c r="AR618" s="8">
        <v>0</v>
      </c>
      <c r="AS618" s="15">
        <f t="shared" si="2368"/>
        <v>0</v>
      </c>
      <c r="AT618" s="25">
        <f t="shared" si="2327"/>
        <v>0</v>
      </c>
      <c r="AU618" s="8">
        <v>3</v>
      </c>
      <c r="AV618" s="15">
        <f t="shared" si="2369"/>
        <v>0.13043478260869565</v>
      </c>
      <c r="AW618" s="25">
        <f t="shared" si="2328"/>
        <v>1.5567107750472589</v>
      </c>
      <c r="AX618" s="8">
        <v>5</v>
      </c>
      <c r="AY618" s="15">
        <f t="shared" si="2370"/>
        <v>0.14705882352941177</v>
      </c>
      <c r="AZ618" s="25">
        <f t="shared" si="2329"/>
        <v>1.7551150895140664</v>
      </c>
      <c r="BA618" s="8">
        <v>0</v>
      </c>
      <c r="BB618" s="15">
        <f t="shared" si="2371"/>
        <v>0</v>
      </c>
      <c r="BC618" s="25">
        <f t="shared" si="2330"/>
        <v>0</v>
      </c>
      <c r="BD618" s="8">
        <v>5</v>
      </c>
      <c r="BE618" s="15">
        <f t="shared" si="2372"/>
        <v>0.125</v>
      </c>
      <c r="BF618" s="25">
        <f t="shared" si="2331"/>
        <v>1.4918478260869565</v>
      </c>
      <c r="BG618" s="8">
        <v>9</v>
      </c>
      <c r="BH618" s="15">
        <f t="shared" si="2373"/>
        <v>0.31034482758620691</v>
      </c>
      <c r="BI618" s="25">
        <f t="shared" si="2374"/>
        <v>3.7038980509745127</v>
      </c>
      <c r="BJ618" s="7">
        <f t="shared" si="2379"/>
        <v>11</v>
      </c>
      <c r="BK618" s="15">
        <f t="shared" si="2375"/>
        <v>7.0512820512820512E-2</v>
      </c>
      <c r="BL618" s="25">
        <f t="shared" si="2380"/>
        <v>0.84155518394648821</v>
      </c>
      <c r="BM618" s="7">
        <f t="shared" si="2381"/>
        <v>17</v>
      </c>
      <c r="BN618" s="15">
        <f t="shared" si="2376"/>
        <v>0.14529914529914531</v>
      </c>
      <c r="BO618" s="25">
        <f t="shared" si="2382"/>
        <v>1.734113712374582</v>
      </c>
      <c r="BP618" s="7">
        <f t="shared" si="2383"/>
        <v>5</v>
      </c>
      <c r="BQ618" s="15">
        <f t="shared" si="2377"/>
        <v>3.4013605442176874E-2</v>
      </c>
      <c r="BR618" s="25">
        <f t="shared" si="2384"/>
        <v>0.4059449866903283</v>
      </c>
      <c r="BS618" s="7">
        <f t="shared" si="2385"/>
        <v>13</v>
      </c>
      <c r="BT618" s="15">
        <f t="shared" si="2378"/>
        <v>0.10077519379844961</v>
      </c>
      <c r="BU618" s="25">
        <f t="shared" si="2386"/>
        <v>1.2027300303336703</v>
      </c>
      <c r="BV618" s="15">
        <f t="shared" si="2387"/>
        <v>0</v>
      </c>
      <c r="BW618" s="15">
        <f t="shared" si="2388"/>
        <v>7.6923076923076927E-2</v>
      </c>
      <c r="BX618" s="15">
        <f t="shared" si="2389"/>
        <v>0</v>
      </c>
      <c r="BY618" s="15">
        <f t="shared" si="2390"/>
        <v>0.31428571428571428</v>
      </c>
      <c r="BZ618" s="15">
        <f t="shared" si="2391"/>
        <v>0</v>
      </c>
      <c r="CA618" s="15">
        <f t="shared" si="2342"/>
        <v>0</v>
      </c>
      <c r="CB618" s="15">
        <f t="shared" si="2392"/>
        <v>0.22222222222222221</v>
      </c>
      <c r="CC618" s="15">
        <f t="shared" si="2393"/>
        <v>3.2258064516129031E-2</v>
      </c>
      <c r="CD618" s="15">
        <f t="shared" si="2394"/>
        <v>0</v>
      </c>
      <c r="CE618" s="15">
        <f t="shared" si="2395"/>
        <v>0</v>
      </c>
      <c r="CF618" s="15">
        <f t="shared" si="2396"/>
        <v>0</v>
      </c>
      <c r="CG618" s="15">
        <f t="shared" si="2397"/>
        <v>0</v>
      </c>
      <c r="CH618" s="15">
        <f t="shared" si="2349"/>
        <v>0.13043478260869565</v>
      </c>
      <c r="CI618" s="15">
        <f t="shared" si="2398"/>
        <v>0.14705882352941177</v>
      </c>
      <c r="CJ618" s="15">
        <f t="shared" si="2399"/>
        <v>0</v>
      </c>
      <c r="CK618" s="15">
        <f t="shared" si="2400"/>
        <v>0.125</v>
      </c>
      <c r="CL618" s="15">
        <f t="shared" si="2401"/>
        <v>0.31034482758620691</v>
      </c>
    </row>
    <row r="619" spans="1:90" x14ac:dyDescent="0.3">
      <c r="A619" s="3">
        <v>619</v>
      </c>
      <c r="B619" s="15" t="s">
        <v>296</v>
      </c>
      <c r="C619" s="3" t="s">
        <v>301</v>
      </c>
      <c r="D619" s="6">
        <v>41122</v>
      </c>
      <c r="F619" s="3">
        <f t="shared" si="2313"/>
        <v>47</v>
      </c>
      <c r="G619" s="15">
        <f t="shared" si="2354"/>
        <v>8.5610200364298727E-2</v>
      </c>
      <c r="I619" s="17">
        <f t="shared" si="2355"/>
        <v>0.34285714285714286</v>
      </c>
      <c r="J619" s="17">
        <f t="shared" si="2356"/>
        <v>0</v>
      </c>
      <c r="K619" s="8">
        <v>0</v>
      </c>
      <c r="L619" s="15">
        <f t="shared" si="2357"/>
        <v>0</v>
      </c>
      <c r="M619" s="25">
        <f t="shared" si="2316"/>
        <v>0</v>
      </c>
      <c r="N619" s="8">
        <v>3</v>
      </c>
      <c r="O619" s="15">
        <f t="shared" si="2358"/>
        <v>0.11538461538461539</v>
      </c>
      <c r="P619" s="25">
        <f t="shared" si="2317"/>
        <v>1.3477905073649754</v>
      </c>
      <c r="Q619" s="8">
        <v>0</v>
      </c>
      <c r="R619" s="15">
        <f t="shared" si="2359"/>
        <v>0</v>
      </c>
      <c r="S619" s="25">
        <f t="shared" si="2318"/>
        <v>0</v>
      </c>
      <c r="T619" s="8">
        <v>12</v>
      </c>
      <c r="U619" s="15">
        <f t="shared" si="2360"/>
        <v>0.34285714285714286</v>
      </c>
      <c r="V619" s="25">
        <f t="shared" si="2319"/>
        <v>4.0048632218844986</v>
      </c>
      <c r="W619" s="8">
        <v>0</v>
      </c>
      <c r="X619" s="15">
        <f t="shared" si="2361"/>
        <v>0</v>
      </c>
      <c r="Y619" s="25">
        <f t="shared" si="2320"/>
        <v>0</v>
      </c>
      <c r="Z619" s="8">
        <v>0</v>
      </c>
      <c r="AA619" s="15">
        <f t="shared" si="2362"/>
        <v>0</v>
      </c>
      <c r="AB619" s="25">
        <f t="shared" si="2321"/>
        <v>0</v>
      </c>
      <c r="AC619" s="8">
        <v>9</v>
      </c>
      <c r="AD619" s="15">
        <f t="shared" si="2363"/>
        <v>0.2</v>
      </c>
      <c r="AE619" s="25">
        <f t="shared" si="2322"/>
        <v>2.3361702127659574</v>
      </c>
      <c r="AF619" s="8">
        <v>0</v>
      </c>
      <c r="AG619" s="15">
        <f t="shared" si="2364"/>
        <v>0</v>
      </c>
      <c r="AH619" s="25">
        <f t="shared" si="2323"/>
        <v>0</v>
      </c>
      <c r="AI619" s="8">
        <v>0</v>
      </c>
      <c r="AJ619" s="15">
        <f t="shared" si="2365"/>
        <v>0</v>
      </c>
      <c r="AK619" s="25">
        <f t="shared" si="2324"/>
        <v>0</v>
      </c>
      <c r="AL619" s="8">
        <v>0</v>
      </c>
      <c r="AM619" s="15">
        <f t="shared" si="2366"/>
        <v>0</v>
      </c>
      <c r="AN619" s="25">
        <f t="shared" si="2325"/>
        <v>0</v>
      </c>
      <c r="AO619" s="8">
        <v>0</v>
      </c>
      <c r="AP619" s="15">
        <f t="shared" si="2367"/>
        <v>0</v>
      </c>
      <c r="AQ619" s="25">
        <f t="shared" si="2326"/>
        <v>0</v>
      </c>
      <c r="AR619" s="8">
        <v>0</v>
      </c>
      <c r="AS619" s="15">
        <f t="shared" si="2368"/>
        <v>0</v>
      </c>
      <c r="AT619" s="25">
        <f t="shared" si="2327"/>
        <v>0</v>
      </c>
      <c r="AU619" s="8">
        <v>6</v>
      </c>
      <c r="AV619" s="15">
        <f t="shared" si="2369"/>
        <v>0.2608695652173913</v>
      </c>
      <c r="AW619" s="25">
        <f t="shared" si="2328"/>
        <v>3.0471785383903791</v>
      </c>
      <c r="AX619" s="8">
        <v>3</v>
      </c>
      <c r="AY619" s="15">
        <f t="shared" si="2370"/>
        <v>8.8235294117647065E-2</v>
      </c>
      <c r="AZ619" s="25">
        <f t="shared" si="2329"/>
        <v>1.0306633291614518</v>
      </c>
      <c r="BA619" s="8">
        <v>0</v>
      </c>
      <c r="BB619" s="15">
        <f t="shared" si="2371"/>
        <v>0</v>
      </c>
      <c r="BC619" s="25">
        <f t="shared" si="2330"/>
        <v>0</v>
      </c>
      <c r="BD619" s="8">
        <v>6</v>
      </c>
      <c r="BE619" s="15">
        <f t="shared" si="2372"/>
        <v>0.15</v>
      </c>
      <c r="BF619" s="25">
        <f t="shared" si="2331"/>
        <v>1.7521276595744679</v>
      </c>
      <c r="BG619" s="8">
        <v>8</v>
      </c>
      <c r="BH619" s="15">
        <f t="shared" si="2373"/>
        <v>0.27586206896551724</v>
      </c>
      <c r="BI619" s="25">
        <f t="shared" si="2374"/>
        <v>3.2223037417461482</v>
      </c>
      <c r="BJ619" s="7">
        <f t="shared" si="2379"/>
        <v>12</v>
      </c>
      <c r="BK619" s="15">
        <f t="shared" si="2375"/>
        <v>7.6923076923076927E-2</v>
      </c>
      <c r="BL619" s="25">
        <f t="shared" si="2380"/>
        <v>0.89852700490998361</v>
      </c>
      <c r="BM619" s="7">
        <f t="shared" si="2381"/>
        <v>17</v>
      </c>
      <c r="BN619" s="15">
        <f t="shared" si="2376"/>
        <v>0.14529914529914531</v>
      </c>
      <c r="BO619" s="25">
        <f t="shared" si="2382"/>
        <v>1.6972176759410802</v>
      </c>
      <c r="BP619" s="7">
        <f t="shared" si="2383"/>
        <v>6</v>
      </c>
      <c r="BQ619" s="15">
        <f t="shared" si="2377"/>
        <v>4.0816326530612242E-2</v>
      </c>
      <c r="BR619" s="25">
        <f t="shared" si="2384"/>
        <v>0.47676943117672593</v>
      </c>
      <c r="BS619" s="7">
        <f t="shared" si="2385"/>
        <v>12</v>
      </c>
      <c r="BT619" s="15">
        <f t="shared" si="2378"/>
        <v>9.3023255813953487E-2</v>
      </c>
      <c r="BU619" s="25">
        <f t="shared" si="2386"/>
        <v>1.086590796635329</v>
      </c>
      <c r="BV619" s="15">
        <f t="shared" si="2387"/>
        <v>0</v>
      </c>
      <c r="BW619" s="15">
        <f t="shared" si="2388"/>
        <v>0.11538461538461539</v>
      </c>
      <c r="BX619" s="15">
        <f t="shared" si="2389"/>
        <v>0</v>
      </c>
      <c r="BY619" s="15">
        <f t="shared" si="2390"/>
        <v>0.34285714285714286</v>
      </c>
      <c r="BZ619" s="15">
        <f t="shared" si="2391"/>
        <v>0</v>
      </c>
      <c r="CA619" s="15">
        <f t="shared" si="2342"/>
        <v>0</v>
      </c>
      <c r="CB619" s="15">
        <f t="shared" si="2392"/>
        <v>0.2</v>
      </c>
      <c r="CC619" s="15">
        <f t="shared" si="2393"/>
        <v>0</v>
      </c>
      <c r="CD619" s="15">
        <f t="shared" si="2394"/>
        <v>0</v>
      </c>
      <c r="CE619" s="15">
        <f t="shared" si="2395"/>
        <v>0</v>
      </c>
      <c r="CF619" s="15">
        <f t="shared" si="2396"/>
        <v>0</v>
      </c>
      <c r="CG619" s="15">
        <f t="shared" si="2397"/>
        <v>0</v>
      </c>
      <c r="CH619" s="15">
        <f t="shared" si="2349"/>
        <v>0.2608695652173913</v>
      </c>
      <c r="CI619" s="15">
        <f t="shared" si="2398"/>
        <v>8.8235294117647065E-2</v>
      </c>
      <c r="CJ619" s="15">
        <f t="shared" si="2399"/>
        <v>0</v>
      </c>
      <c r="CK619" s="15">
        <f t="shared" si="2400"/>
        <v>0.15</v>
      </c>
      <c r="CL619" s="15">
        <f t="shared" si="2401"/>
        <v>0.27586206896551724</v>
      </c>
    </row>
    <row r="620" spans="1:90" x14ac:dyDescent="0.3">
      <c r="A620" s="3">
        <v>620</v>
      </c>
      <c r="B620" s="15" t="s">
        <v>297</v>
      </c>
      <c r="C620" s="3" t="s">
        <v>301</v>
      </c>
      <c r="D620" s="6">
        <v>41122</v>
      </c>
      <c r="F620" s="3">
        <f t="shared" si="2313"/>
        <v>177</v>
      </c>
      <c r="G620" s="15">
        <f t="shared" si="2354"/>
        <v>0.32240437158469948</v>
      </c>
      <c r="I620" s="17">
        <f t="shared" si="2355"/>
        <v>0.87096774193548387</v>
      </c>
      <c r="J620" s="17">
        <f t="shared" si="2356"/>
        <v>0</v>
      </c>
      <c r="K620" s="8">
        <v>0</v>
      </c>
      <c r="L620" s="15">
        <f t="shared" si="2357"/>
        <v>0</v>
      </c>
      <c r="M620" s="25">
        <f t="shared" si="2316"/>
        <v>0</v>
      </c>
      <c r="N620" s="8">
        <v>0</v>
      </c>
      <c r="O620" s="15">
        <f t="shared" si="2358"/>
        <v>0</v>
      </c>
      <c r="P620" s="25">
        <f t="shared" si="2317"/>
        <v>0</v>
      </c>
      <c r="Q620" s="8">
        <v>4</v>
      </c>
      <c r="R620" s="15">
        <f t="shared" si="2359"/>
        <v>0.14814814814814814</v>
      </c>
      <c r="S620" s="25">
        <f t="shared" si="2318"/>
        <v>0.45951035781544253</v>
      </c>
      <c r="T620" s="8">
        <v>9</v>
      </c>
      <c r="U620" s="15">
        <f t="shared" si="2360"/>
        <v>0.25714285714285712</v>
      </c>
      <c r="V620" s="25">
        <f t="shared" si="2319"/>
        <v>0.79757869249394664</v>
      </c>
      <c r="W620" s="8">
        <v>7</v>
      </c>
      <c r="X620" s="15">
        <f t="shared" si="2361"/>
        <v>0.19444444444444445</v>
      </c>
      <c r="Y620" s="25">
        <f t="shared" si="2320"/>
        <v>0.60310734463276827</v>
      </c>
      <c r="Z620" s="8">
        <v>3</v>
      </c>
      <c r="AA620" s="15">
        <f t="shared" si="2362"/>
        <v>0.1111111111111111</v>
      </c>
      <c r="AB620" s="25">
        <f t="shared" si="2321"/>
        <v>0.34463276836158185</v>
      </c>
      <c r="AC620" s="8">
        <v>15</v>
      </c>
      <c r="AD620" s="15">
        <f t="shared" si="2363"/>
        <v>0.33333333333333331</v>
      </c>
      <c r="AE620" s="25">
        <f t="shared" si="2322"/>
        <v>1.0338983050847457</v>
      </c>
      <c r="AF620" s="8">
        <v>3</v>
      </c>
      <c r="AG620" s="15">
        <f t="shared" si="2364"/>
        <v>9.6774193548387094E-2</v>
      </c>
      <c r="AH620" s="25">
        <f t="shared" si="2323"/>
        <v>0.30016402405686166</v>
      </c>
      <c r="AI620" s="8">
        <v>13</v>
      </c>
      <c r="AJ620" s="15">
        <f t="shared" si="2365"/>
        <v>0.48148148148148145</v>
      </c>
      <c r="AK620" s="25">
        <f t="shared" si="2324"/>
        <v>1.4934086629001881</v>
      </c>
      <c r="AL620" s="8">
        <v>19</v>
      </c>
      <c r="AM620" s="15">
        <f t="shared" si="2366"/>
        <v>0.44186046511627908</v>
      </c>
      <c r="AN620" s="25">
        <f t="shared" si="2325"/>
        <v>1.3705163579030351</v>
      </c>
      <c r="AO620" s="8">
        <v>15</v>
      </c>
      <c r="AP620" s="15">
        <f t="shared" si="2367"/>
        <v>0.57692307692307687</v>
      </c>
      <c r="AQ620" s="25">
        <f t="shared" si="2326"/>
        <v>1.7894393741851367</v>
      </c>
      <c r="AR620" s="8">
        <v>27</v>
      </c>
      <c r="AS620" s="15">
        <f t="shared" si="2368"/>
        <v>0.87096774193548387</v>
      </c>
      <c r="AT620" s="25">
        <f t="shared" si="2327"/>
        <v>2.7014762165117547</v>
      </c>
      <c r="AU620" s="8">
        <v>14</v>
      </c>
      <c r="AV620" s="15">
        <f t="shared" si="2369"/>
        <v>0.60869565217391308</v>
      </c>
      <c r="AW620" s="25">
        <f t="shared" si="2328"/>
        <v>1.8879882092851878</v>
      </c>
      <c r="AX620" s="8">
        <v>7</v>
      </c>
      <c r="AY620" s="15">
        <f t="shared" si="2370"/>
        <v>0.20588235294117646</v>
      </c>
      <c r="AZ620" s="25">
        <f t="shared" si="2329"/>
        <v>0.63858424725822527</v>
      </c>
      <c r="BA620" s="8">
        <v>16</v>
      </c>
      <c r="BB620" s="15">
        <f t="shared" si="2371"/>
        <v>0.42105263157894735</v>
      </c>
      <c r="BC620" s="25">
        <f t="shared" si="2330"/>
        <v>1.3059768064228365</v>
      </c>
      <c r="BD620" s="8">
        <v>14</v>
      </c>
      <c r="BE620" s="15">
        <f t="shared" si="2372"/>
        <v>0.35</v>
      </c>
      <c r="BF620" s="25">
        <f t="shared" si="2331"/>
        <v>1.0855932203389829</v>
      </c>
      <c r="BG620" s="8">
        <v>11</v>
      </c>
      <c r="BH620" s="15">
        <f t="shared" si="2373"/>
        <v>0.37931034482758619</v>
      </c>
      <c r="BI620" s="25">
        <f t="shared" si="2374"/>
        <v>1.1765049678550554</v>
      </c>
      <c r="BJ620" s="7">
        <f t="shared" si="2379"/>
        <v>23</v>
      </c>
      <c r="BK620" s="15">
        <f t="shared" si="2375"/>
        <v>0.14743589743589744</v>
      </c>
      <c r="BL620" s="25">
        <f t="shared" si="2380"/>
        <v>0.4573011734028683</v>
      </c>
      <c r="BM620" s="7">
        <f t="shared" si="2381"/>
        <v>59</v>
      </c>
      <c r="BN620" s="15">
        <f t="shared" si="2376"/>
        <v>0.50427350427350426</v>
      </c>
      <c r="BO620" s="25">
        <f t="shared" si="2382"/>
        <v>1.5641025641025639</v>
      </c>
      <c r="BP620" s="7">
        <f t="shared" si="2383"/>
        <v>64</v>
      </c>
      <c r="BQ620" s="15">
        <f t="shared" si="2377"/>
        <v>0.43537414965986393</v>
      </c>
      <c r="BR620" s="25">
        <f t="shared" si="2384"/>
        <v>1.3503977862331371</v>
      </c>
      <c r="BS620" s="7">
        <f t="shared" si="2385"/>
        <v>31</v>
      </c>
      <c r="BT620" s="15">
        <f t="shared" si="2378"/>
        <v>0.24031007751937986</v>
      </c>
      <c r="BU620" s="25">
        <f t="shared" si="2386"/>
        <v>0.74536854552621201</v>
      </c>
      <c r="BV620" s="15">
        <f t="shared" si="2387"/>
        <v>0</v>
      </c>
      <c r="BW620" s="15">
        <f t="shared" si="2388"/>
        <v>0</v>
      </c>
      <c r="BX620" s="15">
        <f t="shared" si="2389"/>
        <v>0.14814814814814814</v>
      </c>
      <c r="BY620" s="15">
        <f t="shared" si="2390"/>
        <v>0.25714285714285712</v>
      </c>
      <c r="BZ620" s="15">
        <f t="shared" si="2391"/>
        <v>0.19444444444444445</v>
      </c>
      <c r="CA620" s="15">
        <f t="shared" si="2342"/>
        <v>0.1111111111111111</v>
      </c>
      <c r="CB620" s="15">
        <f t="shared" si="2392"/>
        <v>0.33333333333333331</v>
      </c>
      <c r="CC620" s="15">
        <f t="shared" si="2393"/>
        <v>9.6774193548387094E-2</v>
      </c>
      <c r="CD620" s="15">
        <f t="shared" si="2394"/>
        <v>0.48148148148148145</v>
      </c>
      <c r="CE620" s="15">
        <f t="shared" si="2395"/>
        <v>0.44186046511627908</v>
      </c>
      <c r="CF620" s="15">
        <f t="shared" si="2396"/>
        <v>0.57692307692307687</v>
      </c>
      <c r="CG620" s="15">
        <f t="shared" si="2397"/>
        <v>0.87096774193548387</v>
      </c>
      <c r="CH620" s="15">
        <f t="shared" si="2349"/>
        <v>0.60869565217391308</v>
      </c>
      <c r="CI620" s="15">
        <f t="shared" si="2398"/>
        <v>0.20588235294117646</v>
      </c>
      <c r="CJ620" s="15">
        <f t="shared" si="2399"/>
        <v>0.42105263157894735</v>
      </c>
      <c r="CK620" s="15">
        <f t="shared" si="2400"/>
        <v>0.35</v>
      </c>
      <c r="CL620" s="15">
        <f t="shared" si="2401"/>
        <v>0.37931034482758619</v>
      </c>
    </row>
    <row r="621" spans="1:90" x14ac:dyDescent="0.3">
      <c r="A621" s="3">
        <v>621</v>
      </c>
      <c r="B621" s="15" t="s">
        <v>298</v>
      </c>
      <c r="C621" s="3" t="s">
        <v>301</v>
      </c>
      <c r="D621" s="6">
        <v>41122</v>
      </c>
      <c r="F621" s="3">
        <f t="shared" si="2313"/>
        <v>50</v>
      </c>
      <c r="G621" s="15">
        <f t="shared" si="2354"/>
        <v>9.107468123861566E-2</v>
      </c>
      <c r="I621" s="17">
        <f t="shared" si="2355"/>
        <v>0.31034482758620691</v>
      </c>
      <c r="J621" s="17">
        <f t="shared" si="2356"/>
        <v>0</v>
      </c>
      <c r="K621" s="8">
        <v>0</v>
      </c>
      <c r="L621" s="15">
        <f t="shared" si="2357"/>
        <v>0</v>
      </c>
      <c r="M621" s="25">
        <f t="shared" si="2316"/>
        <v>0</v>
      </c>
      <c r="N621" s="8">
        <v>3</v>
      </c>
      <c r="O621" s="15">
        <f t="shared" si="2358"/>
        <v>0.11538461538461539</v>
      </c>
      <c r="P621" s="25">
        <f t="shared" si="2317"/>
        <v>1.266923076923077</v>
      </c>
      <c r="Q621" s="8">
        <v>0</v>
      </c>
      <c r="R621" s="15">
        <f t="shared" si="2359"/>
        <v>0</v>
      </c>
      <c r="S621" s="25">
        <f t="shared" si="2318"/>
        <v>0</v>
      </c>
      <c r="T621" s="8">
        <v>10</v>
      </c>
      <c r="U621" s="15">
        <f t="shared" si="2360"/>
        <v>0.2857142857142857</v>
      </c>
      <c r="V621" s="25">
        <f t="shared" si="2319"/>
        <v>3.137142857142857</v>
      </c>
      <c r="W621" s="8">
        <v>1</v>
      </c>
      <c r="X621" s="15">
        <f t="shared" si="2361"/>
        <v>2.7777777777777776E-2</v>
      </c>
      <c r="Y621" s="25">
        <f t="shared" si="2320"/>
        <v>0.30499999999999999</v>
      </c>
      <c r="Z621" s="8">
        <v>0</v>
      </c>
      <c r="AA621" s="15">
        <f t="shared" si="2362"/>
        <v>0</v>
      </c>
      <c r="AB621" s="25">
        <f t="shared" si="2321"/>
        <v>0</v>
      </c>
      <c r="AC621" s="8">
        <v>12</v>
      </c>
      <c r="AD621" s="15">
        <f t="shared" si="2363"/>
        <v>0.26666666666666666</v>
      </c>
      <c r="AE621" s="25">
        <f t="shared" si="2322"/>
        <v>2.9279999999999999</v>
      </c>
      <c r="AF621" s="8">
        <v>2</v>
      </c>
      <c r="AG621" s="15">
        <f t="shared" si="2364"/>
        <v>6.4516129032258063E-2</v>
      </c>
      <c r="AH621" s="25">
        <f t="shared" si="2323"/>
        <v>0.70838709677419354</v>
      </c>
      <c r="AI621" s="8">
        <v>0</v>
      </c>
      <c r="AJ621" s="15">
        <f t="shared" si="2365"/>
        <v>0</v>
      </c>
      <c r="AK621" s="25">
        <f t="shared" si="2324"/>
        <v>0</v>
      </c>
      <c r="AL621" s="8">
        <v>0</v>
      </c>
      <c r="AM621" s="15">
        <f t="shared" si="2366"/>
        <v>0</v>
      </c>
      <c r="AN621" s="25">
        <f t="shared" si="2325"/>
        <v>0</v>
      </c>
      <c r="AO621" s="8">
        <v>0</v>
      </c>
      <c r="AP621" s="15">
        <f t="shared" si="2367"/>
        <v>0</v>
      </c>
      <c r="AQ621" s="25">
        <f t="shared" si="2326"/>
        <v>0</v>
      </c>
      <c r="AR621" s="8">
        <v>0</v>
      </c>
      <c r="AS621" s="15">
        <f t="shared" si="2368"/>
        <v>0</v>
      </c>
      <c r="AT621" s="25">
        <f t="shared" si="2327"/>
        <v>0</v>
      </c>
      <c r="AU621" s="8">
        <v>4</v>
      </c>
      <c r="AV621" s="15">
        <f t="shared" si="2369"/>
        <v>0.17391304347826086</v>
      </c>
      <c r="AW621" s="25">
        <f t="shared" si="2328"/>
        <v>1.9095652173913045</v>
      </c>
      <c r="AX621" s="8">
        <v>2</v>
      </c>
      <c r="AY621" s="15">
        <f t="shared" si="2370"/>
        <v>5.8823529411764705E-2</v>
      </c>
      <c r="AZ621" s="25">
        <f t="shared" si="2329"/>
        <v>0.64588235294117646</v>
      </c>
      <c r="BA621" s="8">
        <v>0</v>
      </c>
      <c r="BB621" s="15">
        <f t="shared" si="2371"/>
        <v>0</v>
      </c>
      <c r="BC621" s="25">
        <f t="shared" si="2330"/>
        <v>0</v>
      </c>
      <c r="BD621" s="8">
        <v>7</v>
      </c>
      <c r="BE621" s="15">
        <f t="shared" si="2372"/>
        <v>0.17499999999999999</v>
      </c>
      <c r="BF621" s="25">
        <f t="shared" si="2331"/>
        <v>1.9215</v>
      </c>
      <c r="BG621" s="8">
        <v>9</v>
      </c>
      <c r="BH621" s="15">
        <f t="shared" si="2373"/>
        <v>0.31034482758620691</v>
      </c>
      <c r="BI621" s="25">
        <f t="shared" si="2374"/>
        <v>3.4075862068965521</v>
      </c>
      <c r="BJ621" s="7">
        <f t="shared" si="2379"/>
        <v>11</v>
      </c>
      <c r="BK621" s="15">
        <f t="shared" si="2375"/>
        <v>7.0512820512820512E-2</v>
      </c>
      <c r="BL621" s="25">
        <f t="shared" si="2380"/>
        <v>0.77423076923076928</v>
      </c>
      <c r="BM621" s="7">
        <f t="shared" si="2381"/>
        <v>15</v>
      </c>
      <c r="BN621" s="15">
        <f t="shared" si="2376"/>
        <v>0.12820512820512819</v>
      </c>
      <c r="BO621" s="25">
        <f t="shared" si="2382"/>
        <v>1.4076923076923076</v>
      </c>
      <c r="BP621" s="7">
        <f t="shared" si="2383"/>
        <v>7</v>
      </c>
      <c r="BQ621" s="15">
        <f t="shared" si="2377"/>
        <v>4.7619047619047616E-2</v>
      </c>
      <c r="BR621" s="25">
        <f t="shared" si="2384"/>
        <v>0.52285714285714291</v>
      </c>
      <c r="BS621" s="7">
        <f t="shared" si="2385"/>
        <v>17</v>
      </c>
      <c r="BT621" s="15">
        <f t="shared" si="2378"/>
        <v>0.13178294573643412</v>
      </c>
      <c r="BU621" s="25">
        <f t="shared" si="2386"/>
        <v>1.4469767441860468</v>
      </c>
      <c r="BV621" s="15">
        <f t="shared" si="2387"/>
        <v>0</v>
      </c>
      <c r="BW621" s="15">
        <f t="shared" si="2388"/>
        <v>0.11538461538461539</v>
      </c>
      <c r="BX621" s="15">
        <f t="shared" si="2389"/>
        <v>0</v>
      </c>
      <c r="BY621" s="15">
        <f t="shared" si="2390"/>
        <v>0.2857142857142857</v>
      </c>
      <c r="BZ621" s="15">
        <f t="shared" si="2391"/>
        <v>2.7777777777777776E-2</v>
      </c>
      <c r="CA621" s="15">
        <f t="shared" si="2342"/>
        <v>0</v>
      </c>
      <c r="CB621" s="15">
        <f t="shared" si="2392"/>
        <v>0.26666666666666666</v>
      </c>
      <c r="CC621" s="15">
        <f t="shared" si="2393"/>
        <v>6.4516129032258063E-2</v>
      </c>
      <c r="CD621" s="15">
        <f t="shared" si="2394"/>
        <v>0</v>
      </c>
      <c r="CE621" s="15">
        <f t="shared" si="2395"/>
        <v>0</v>
      </c>
      <c r="CF621" s="15">
        <f t="shared" si="2396"/>
        <v>0</v>
      </c>
      <c r="CG621" s="15">
        <f t="shared" si="2397"/>
        <v>0</v>
      </c>
      <c r="CH621" s="15">
        <f t="shared" si="2349"/>
        <v>0.17391304347826086</v>
      </c>
      <c r="CI621" s="15">
        <f t="shared" si="2398"/>
        <v>5.8823529411764705E-2</v>
      </c>
      <c r="CJ621" s="15">
        <f t="shared" si="2399"/>
        <v>0</v>
      </c>
      <c r="CK621" s="15">
        <f t="shared" si="2400"/>
        <v>0.17499999999999999</v>
      </c>
      <c r="CL621" s="15">
        <f t="shared" si="2401"/>
        <v>0.31034482758620691</v>
      </c>
    </row>
    <row r="622" spans="1:90" x14ac:dyDescent="0.3">
      <c r="A622" s="3">
        <v>622</v>
      </c>
      <c r="B622" s="15" t="s">
        <v>299</v>
      </c>
      <c r="C622" s="3" t="s">
        <v>301</v>
      </c>
      <c r="D622" s="6">
        <v>41122</v>
      </c>
      <c r="F622" s="3">
        <f t="shared" si="2313"/>
        <v>54</v>
      </c>
      <c r="G622" s="15">
        <f t="shared" si="2354"/>
        <v>9.8360655737704916E-2</v>
      </c>
      <c r="I622" s="17">
        <f t="shared" si="2355"/>
        <v>0.34482758620689657</v>
      </c>
      <c r="J622" s="17">
        <f t="shared" si="2356"/>
        <v>0</v>
      </c>
      <c r="K622" s="8">
        <v>0</v>
      </c>
      <c r="L622" s="15">
        <f t="shared" si="2357"/>
        <v>0</v>
      </c>
      <c r="M622" s="25">
        <f t="shared" si="2316"/>
        <v>0</v>
      </c>
      <c r="N622" s="8">
        <v>3</v>
      </c>
      <c r="O622" s="15">
        <f t="shared" si="2358"/>
        <v>0.11538461538461539</v>
      </c>
      <c r="P622" s="25">
        <f t="shared" si="2317"/>
        <v>1.1730769230769231</v>
      </c>
      <c r="Q622" s="8">
        <v>0</v>
      </c>
      <c r="R622" s="15">
        <f t="shared" si="2359"/>
        <v>0</v>
      </c>
      <c r="S622" s="25">
        <f t="shared" si="2318"/>
        <v>0</v>
      </c>
      <c r="T622" s="8">
        <v>11</v>
      </c>
      <c r="U622" s="15">
        <f t="shared" si="2360"/>
        <v>0.31428571428571428</v>
      </c>
      <c r="V622" s="25">
        <f t="shared" si="2319"/>
        <v>3.1952380952380954</v>
      </c>
      <c r="W622" s="8">
        <v>1</v>
      </c>
      <c r="X622" s="15">
        <f t="shared" si="2361"/>
        <v>2.7777777777777776E-2</v>
      </c>
      <c r="Y622" s="25">
        <f t="shared" si="2320"/>
        <v>0.28240740740740738</v>
      </c>
      <c r="Z622" s="8">
        <v>0</v>
      </c>
      <c r="AA622" s="15">
        <f t="shared" si="2362"/>
        <v>0</v>
      </c>
      <c r="AB622" s="25">
        <f t="shared" si="2321"/>
        <v>0</v>
      </c>
      <c r="AC622" s="8">
        <v>12</v>
      </c>
      <c r="AD622" s="15">
        <f t="shared" si="2363"/>
        <v>0.26666666666666666</v>
      </c>
      <c r="AE622" s="25">
        <f t="shared" si="2322"/>
        <v>2.7111111111111112</v>
      </c>
      <c r="AF622" s="8">
        <v>1</v>
      </c>
      <c r="AG622" s="15">
        <f t="shared" si="2364"/>
        <v>3.2258064516129031E-2</v>
      </c>
      <c r="AH622" s="25">
        <f t="shared" si="2323"/>
        <v>0.32795698924731181</v>
      </c>
      <c r="AI622" s="8">
        <v>0</v>
      </c>
      <c r="AJ622" s="15">
        <f t="shared" si="2365"/>
        <v>0</v>
      </c>
      <c r="AK622" s="25">
        <f t="shared" si="2324"/>
        <v>0</v>
      </c>
      <c r="AL622" s="8">
        <v>0</v>
      </c>
      <c r="AM622" s="15">
        <f t="shared" si="2366"/>
        <v>0</v>
      </c>
      <c r="AN622" s="25">
        <f t="shared" si="2325"/>
        <v>0</v>
      </c>
      <c r="AO622" s="8">
        <v>0</v>
      </c>
      <c r="AP622" s="15">
        <f t="shared" si="2367"/>
        <v>0</v>
      </c>
      <c r="AQ622" s="25">
        <f t="shared" si="2326"/>
        <v>0</v>
      </c>
      <c r="AR622" s="8">
        <v>0</v>
      </c>
      <c r="AS622" s="15">
        <f t="shared" si="2368"/>
        <v>0</v>
      </c>
      <c r="AT622" s="25">
        <f t="shared" si="2327"/>
        <v>0</v>
      </c>
      <c r="AU622" s="8">
        <v>5</v>
      </c>
      <c r="AV622" s="15">
        <f t="shared" si="2369"/>
        <v>0.21739130434782608</v>
      </c>
      <c r="AW622" s="25">
        <f t="shared" si="2328"/>
        <v>2.2101449275362319</v>
      </c>
      <c r="AX622" s="8">
        <v>4</v>
      </c>
      <c r="AY622" s="15">
        <f t="shared" si="2370"/>
        <v>0.11764705882352941</v>
      </c>
      <c r="AZ622" s="25">
        <f t="shared" si="2329"/>
        <v>1.196078431372549</v>
      </c>
      <c r="BA622" s="8">
        <v>0</v>
      </c>
      <c r="BB622" s="15">
        <f t="shared" si="2371"/>
        <v>0</v>
      </c>
      <c r="BC622" s="25">
        <f t="shared" si="2330"/>
        <v>0</v>
      </c>
      <c r="BD622" s="8">
        <v>7</v>
      </c>
      <c r="BE622" s="15">
        <f t="shared" si="2372"/>
        <v>0.17499999999999999</v>
      </c>
      <c r="BF622" s="25">
        <f t="shared" si="2331"/>
        <v>1.7791666666666666</v>
      </c>
      <c r="BG622" s="8">
        <v>10</v>
      </c>
      <c r="BH622" s="15">
        <f t="shared" si="2373"/>
        <v>0.34482758620689657</v>
      </c>
      <c r="BI622" s="25">
        <f t="shared" si="2374"/>
        <v>3.5057471264367819</v>
      </c>
      <c r="BJ622" s="7">
        <f t="shared" si="2379"/>
        <v>12</v>
      </c>
      <c r="BK622" s="15">
        <f t="shared" si="2375"/>
        <v>7.6923076923076927E-2</v>
      </c>
      <c r="BL622" s="25">
        <f t="shared" si="2380"/>
        <v>0.78205128205128216</v>
      </c>
      <c r="BM622" s="7">
        <f t="shared" si="2381"/>
        <v>19</v>
      </c>
      <c r="BN622" s="15">
        <f t="shared" si="2376"/>
        <v>0.1623931623931624</v>
      </c>
      <c r="BO622" s="25">
        <f t="shared" si="2382"/>
        <v>1.6509971509971511</v>
      </c>
      <c r="BP622" s="7">
        <f t="shared" si="2383"/>
        <v>7</v>
      </c>
      <c r="BQ622" s="15">
        <f t="shared" si="2377"/>
        <v>4.7619047619047616E-2</v>
      </c>
      <c r="BR622" s="25">
        <f t="shared" si="2384"/>
        <v>0.48412698412698413</v>
      </c>
      <c r="BS622" s="7">
        <f t="shared" si="2385"/>
        <v>16</v>
      </c>
      <c r="BT622" s="15">
        <f t="shared" si="2378"/>
        <v>0.12403100775193798</v>
      </c>
      <c r="BU622" s="25">
        <f t="shared" si="2386"/>
        <v>1.2609819121447028</v>
      </c>
      <c r="BV622" s="15">
        <f t="shared" si="2387"/>
        <v>0</v>
      </c>
      <c r="BW622" s="15">
        <f t="shared" si="2388"/>
        <v>0.11538461538461539</v>
      </c>
      <c r="BX622" s="15">
        <f t="shared" si="2389"/>
        <v>0</v>
      </c>
      <c r="BY622" s="15">
        <f t="shared" si="2390"/>
        <v>0.31428571428571428</v>
      </c>
      <c r="BZ622" s="15">
        <f t="shared" si="2391"/>
        <v>2.7777777777777776E-2</v>
      </c>
      <c r="CA622" s="15">
        <f t="shared" si="2342"/>
        <v>0</v>
      </c>
      <c r="CB622" s="15">
        <f t="shared" si="2392"/>
        <v>0.26666666666666666</v>
      </c>
      <c r="CC622" s="15">
        <f t="shared" si="2393"/>
        <v>3.2258064516129031E-2</v>
      </c>
      <c r="CD622" s="15">
        <f t="shared" si="2394"/>
        <v>0</v>
      </c>
      <c r="CE622" s="15">
        <f t="shared" si="2395"/>
        <v>0</v>
      </c>
      <c r="CF622" s="15">
        <f t="shared" si="2396"/>
        <v>0</v>
      </c>
      <c r="CG622" s="15">
        <f t="shared" si="2397"/>
        <v>0</v>
      </c>
      <c r="CH622" s="15">
        <f t="shared" si="2349"/>
        <v>0.21739130434782608</v>
      </c>
      <c r="CI622" s="15">
        <f t="shared" si="2398"/>
        <v>0.11764705882352941</v>
      </c>
      <c r="CJ622" s="15">
        <f t="shared" si="2399"/>
        <v>0</v>
      </c>
      <c r="CK622" s="15">
        <f t="shared" si="2400"/>
        <v>0.17499999999999999</v>
      </c>
      <c r="CL622" s="15">
        <f t="shared" si="2401"/>
        <v>0.34482758620689657</v>
      </c>
    </row>
    <row r="623" spans="1:90" x14ac:dyDescent="0.3">
      <c r="A623" s="3">
        <v>623</v>
      </c>
    </row>
    <row r="624" spans="1:90" x14ac:dyDescent="0.3">
      <c r="A624" s="3">
        <v>624</v>
      </c>
    </row>
    <row r="625" spans="1:90" x14ac:dyDescent="0.3">
      <c r="A625" s="3">
        <v>625</v>
      </c>
    </row>
    <row r="626" spans="1:90" x14ac:dyDescent="0.3">
      <c r="A626" s="3">
        <v>626</v>
      </c>
    </row>
    <row r="627" spans="1:90" x14ac:dyDescent="0.3">
      <c r="A627" s="3">
        <v>627</v>
      </c>
    </row>
    <row r="628" spans="1:90" x14ac:dyDescent="0.3">
      <c r="A628" s="3">
        <v>628</v>
      </c>
    </row>
    <row r="629" spans="1:90" x14ac:dyDescent="0.3">
      <c r="A629" s="3">
        <v>629</v>
      </c>
    </row>
    <row r="630" spans="1:90" x14ac:dyDescent="0.3">
      <c r="A630" s="3">
        <v>630</v>
      </c>
      <c r="B630" s="3" t="s">
        <v>309</v>
      </c>
    </row>
    <row r="631" spans="1:90" x14ac:dyDescent="0.3">
      <c r="A631" s="3">
        <v>631</v>
      </c>
      <c r="B631" s="3" t="s">
        <v>386</v>
      </c>
      <c r="C631" s="3" t="s">
        <v>388</v>
      </c>
      <c r="D631" s="6">
        <v>41275</v>
      </c>
      <c r="E631" s="154">
        <v>0.20399999999999999</v>
      </c>
      <c r="F631" s="27">
        <v>49059.958402378354</v>
      </c>
      <c r="G631" s="154">
        <v>0.21927334914436608</v>
      </c>
      <c r="I631" s="17">
        <f t="shared" ref="I631:I632" si="2402">LARGE(BV631:CL631,1)</f>
        <v>0.27012697298728811</v>
      </c>
      <c r="J631" s="17">
        <f t="shared" ref="J631:J632" si="2403">SMALL(BV631:CL631,1)</f>
        <v>0.16723495997438362</v>
      </c>
      <c r="K631" s="155">
        <v>1788.5653426758824</v>
      </c>
      <c r="L631" s="154">
        <v>0.17027468989679004</v>
      </c>
      <c r="M631" s="25">
        <f t="shared" ref="M631:M632" si="2404">L631/$G631</f>
        <v>0.77654074497071646</v>
      </c>
      <c r="N631" s="155">
        <v>1907.9579940919041</v>
      </c>
      <c r="O631" s="154">
        <v>0.20410333698030639</v>
      </c>
      <c r="P631" s="25">
        <f t="shared" ref="P631:P632" si="2405">O631/$G631</f>
        <v>0.93081689031861325</v>
      </c>
      <c r="Q631" s="155">
        <v>1920.420433583764</v>
      </c>
      <c r="R631" s="154">
        <v>0.19231127914918525</v>
      </c>
      <c r="S631" s="25">
        <f t="shared" ref="S631:S632" si="2406">R631/$G631</f>
        <v>0.87703900131780521</v>
      </c>
      <c r="T631" s="155">
        <v>4136.4543373543429</v>
      </c>
      <c r="U631" s="154">
        <v>0.27012697298728811</v>
      </c>
      <c r="V631" s="25">
        <f t="shared" ref="V631:V632" si="2407">U631/$G631</f>
        <v>1.2319188539845798</v>
      </c>
      <c r="W631" s="155">
        <v>2564.7153461671473</v>
      </c>
      <c r="X631" s="154">
        <v>0.16723495997438362</v>
      </c>
      <c r="Y631" s="25">
        <f t="shared" ref="Y631:Y632" si="2408">X631/$G631</f>
        <v>0.76267800271650332</v>
      </c>
      <c r="Z631" s="155">
        <v>1790.7370501869709</v>
      </c>
      <c r="AA631" s="154">
        <v>0.17087185593387128</v>
      </c>
      <c r="AB631" s="25">
        <f t="shared" ref="AB631:AB632" si="2409">AA631/$G631</f>
        <v>0.77926413128014005</v>
      </c>
      <c r="AC631" s="155">
        <v>5094.7108081131573</v>
      </c>
      <c r="AD631" s="154">
        <v>0.26763557512676811</v>
      </c>
      <c r="AE631" s="25">
        <f t="shared" ref="AE631:AE632" si="2410">AD631/$G631</f>
        <v>1.2205567898293062</v>
      </c>
      <c r="AF631" s="155">
        <v>1895.0138504464285</v>
      </c>
      <c r="AG631" s="154">
        <v>0.18646205357142856</v>
      </c>
      <c r="AH631" s="25">
        <f t="shared" ref="AH631:AH632" si="2411">AG631/$G631</f>
        <v>0.85036350427002838</v>
      </c>
      <c r="AI631" s="155">
        <v>2449.6778122712776</v>
      </c>
      <c r="AJ631" s="154">
        <v>0.20256990095685748</v>
      </c>
      <c r="AK631" s="25">
        <f t="shared" ref="AK631:AK632" si="2412">AJ631/$G631</f>
        <v>0.92382362812130303</v>
      </c>
      <c r="AL631" s="155">
        <v>3302.4939525360383</v>
      </c>
      <c r="AM631" s="154">
        <v>0.22429325947677523</v>
      </c>
      <c r="AN631" s="25">
        <f t="shared" ref="AN631:AN632" si="2413">AM631/$G631</f>
        <v>1.0228933901543324</v>
      </c>
      <c r="AO631" s="155">
        <v>2727.4486379226637</v>
      </c>
      <c r="AP631" s="154">
        <v>0.23049511010924226</v>
      </c>
      <c r="AQ631" s="25">
        <f t="shared" ref="AQ631:AQ632" si="2414">AP631/$G631</f>
        <v>1.0511770400218037</v>
      </c>
      <c r="AR631" s="155">
        <v>2622.4684962573569</v>
      </c>
      <c r="AS631" s="154">
        <v>0.19793708930918236</v>
      </c>
      <c r="AT631" s="25">
        <f t="shared" ref="AT631:AT632" si="2415">AS631/$G631</f>
        <v>0.90269560838815721</v>
      </c>
      <c r="AU631" s="155">
        <v>3906.4002871216562</v>
      </c>
      <c r="AV631" s="154">
        <v>0.22118794446076984</v>
      </c>
      <c r="AW631" s="25">
        <f t="shared" ref="AW631:AW632" si="2416">AV631/$G631</f>
        <v>1.0087315459168875</v>
      </c>
      <c r="AX631" s="155">
        <v>2937.9118934822632</v>
      </c>
      <c r="AY631" s="154">
        <v>0.2261497878132756</v>
      </c>
      <c r="AZ631" s="25">
        <f t="shared" ref="AZ631:AZ632" si="2417">AY631/$G631</f>
        <v>1.0313601205789136</v>
      </c>
      <c r="BA631" s="155">
        <v>3326.3786639637806</v>
      </c>
      <c r="BB631" s="154">
        <v>0.23613108993850931</v>
      </c>
      <c r="BC631" s="25">
        <f t="shared" ref="BC631:BC632" si="2418">BB631/$G631</f>
        <v>1.0768800260493325</v>
      </c>
      <c r="BD631" s="155">
        <v>3664.0304639683081</v>
      </c>
      <c r="BE631" s="154">
        <v>0.24812287289011364</v>
      </c>
      <c r="BF631" s="25">
        <f t="shared" ref="BF631:BF632" si="2419">BE631/$G631</f>
        <v>1.1315687650064281</v>
      </c>
      <c r="BG631" s="155">
        <v>3024.573032235397</v>
      </c>
      <c r="BH631" s="154">
        <v>0.26346454984628892</v>
      </c>
      <c r="BI631" s="25">
        <f t="shared" ref="BI631:BI632" si="2420">BH631/$G631</f>
        <v>1.2015347550186231</v>
      </c>
      <c r="BJ631" s="7">
        <f t="shared" ref="BJ631:BJ633" si="2421">K631+T631+W631+Z631+Q631</f>
        <v>12200.892509968107</v>
      </c>
      <c r="BK631" s="15">
        <f>BJ631/BJ$70</f>
        <v>0.19800536376715147</v>
      </c>
      <c r="BL631" s="25">
        <f>BK631/$G631</f>
        <v>0.90300697526532459</v>
      </c>
      <c r="BM631" s="7">
        <f t="shared" ref="BM631:BM633" si="2422">BG631+AU631+AR631+AX631</f>
        <v>12491.353709096675</v>
      </c>
      <c r="BN631" s="15">
        <f>BM631/BM$70</f>
        <v>0.22555305446085616</v>
      </c>
      <c r="BO631" s="25">
        <f>BN631/$G631</f>
        <v>1.0286387075355685</v>
      </c>
      <c r="BP631" s="7">
        <f t="shared" ref="BP631:BP633" si="2423">BA631+AO631+AL631+BD631</f>
        <v>13020.35171839079</v>
      </c>
      <c r="BQ631" s="15">
        <f>BP631/BP$70</f>
        <v>0.23497774301836802</v>
      </c>
      <c r="BR631" s="25">
        <f>BQ631/$G631</f>
        <v>1.0716201669527217</v>
      </c>
      <c r="BS631" s="7">
        <f t="shared" ref="BS631:BS633" si="2424">AI631+AF631+AC631+N631</f>
        <v>11347.360464922769</v>
      </c>
      <c r="BT631" s="15">
        <f>BS631/BS$70</f>
        <v>0.22407899812248755</v>
      </c>
      <c r="BU631" s="25">
        <f>BT631/$G631</f>
        <v>1.0219162474458194</v>
      </c>
      <c r="BV631" s="15">
        <f t="shared" ref="BV631:BV632" si="2425">L631</f>
        <v>0.17027468989679004</v>
      </c>
      <c r="BW631" s="15">
        <f t="shared" ref="BW631:BW632" si="2426">O631</f>
        <v>0.20410333698030639</v>
      </c>
      <c r="BX631" s="15">
        <f t="shared" ref="BX631:BX632" si="2427">R631</f>
        <v>0.19231127914918525</v>
      </c>
      <c r="BY631" s="15">
        <f t="shared" ref="BY631:BY632" si="2428">U631</f>
        <v>0.27012697298728811</v>
      </c>
      <c r="BZ631" s="15">
        <f t="shared" ref="BZ631:BZ632" si="2429">X631</f>
        <v>0.16723495997438362</v>
      </c>
      <c r="CA631" s="15">
        <f t="shared" ref="CA631:CA632" si="2430">AA631</f>
        <v>0.17087185593387128</v>
      </c>
      <c r="CB631" s="15">
        <f t="shared" ref="CB631:CB632" si="2431">AD631</f>
        <v>0.26763557512676811</v>
      </c>
      <c r="CC631" s="15">
        <f t="shared" ref="CC631:CC632" si="2432">AG631</f>
        <v>0.18646205357142856</v>
      </c>
      <c r="CD631" s="15">
        <f t="shared" ref="CD631:CD632" si="2433">AJ631</f>
        <v>0.20256990095685748</v>
      </c>
      <c r="CE631" s="15">
        <f t="shared" ref="CE631:CE632" si="2434">AM631</f>
        <v>0.22429325947677523</v>
      </c>
      <c r="CF631" s="15">
        <f t="shared" ref="CF631:CF632" si="2435">AP631</f>
        <v>0.23049511010924226</v>
      </c>
      <c r="CG631" s="15">
        <f t="shared" ref="CG631:CG632" si="2436">AS631</f>
        <v>0.19793708930918236</v>
      </c>
      <c r="CH631" s="15">
        <f t="shared" ref="CH631:CH632" si="2437">AV631</f>
        <v>0.22118794446076984</v>
      </c>
      <c r="CI631" s="15">
        <f t="shared" ref="CI631:CI632" si="2438">AY631</f>
        <v>0.2261497878132756</v>
      </c>
      <c r="CJ631" s="15">
        <f t="shared" ref="CJ631:CJ632" si="2439">BB631</f>
        <v>0.23613108993850931</v>
      </c>
      <c r="CK631" s="15">
        <f t="shared" ref="CK631:CK632" si="2440">BE631</f>
        <v>0.24812287289011364</v>
      </c>
      <c r="CL631" s="15">
        <f t="shared" ref="CL631:CL632" si="2441">BH631</f>
        <v>0.26346454984628892</v>
      </c>
    </row>
    <row r="632" spans="1:90" x14ac:dyDescent="0.3">
      <c r="A632" s="3">
        <v>632</v>
      </c>
      <c r="B632" s="3" t="s">
        <v>310</v>
      </c>
      <c r="C632" s="3" t="s">
        <v>387</v>
      </c>
      <c r="D632" s="6">
        <v>41640</v>
      </c>
      <c r="E632" s="17">
        <v>0.22214123364588587</v>
      </c>
      <c r="F632" s="7">
        <v>20472.085305993151</v>
      </c>
      <c r="G632" s="17">
        <v>0.21119612629204562</v>
      </c>
      <c r="I632" s="17">
        <f t="shared" si="2402"/>
        <v>0.35313988359046256</v>
      </c>
      <c r="J632" s="17">
        <f t="shared" si="2403"/>
        <v>0.10947810339549345</v>
      </c>
      <c r="K632" s="43">
        <v>789.00217338858636</v>
      </c>
      <c r="L632" s="17">
        <v>0.12754642311487008</v>
      </c>
      <c r="M632" s="25">
        <f t="shared" si="2404"/>
        <v>0.60392406505835572</v>
      </c>
      <c r="N632" s="43">
        <v>991.39601304129769</v>
      </c>
      <c r="O632" s="17">
        <v>0.1714624719891556</v>
      </c>
      <c r="P632" s="25">
        <f t="shared" si="2405"/>
        <v>0.8118637164398288</v>
      </c>
      <c r="Q632" s="43">
        <v>875.24157631977448</v>
      </c>
      <c r="R632" s="17">
        <v>0.17656678965498779</v>
      </c>
      <c r="S632" s="25">
        <f t="shared" si="2406"/>
        <v>0.83603233049278658</v>
      </c>
      <c r="T632" s="43">
        <v>2343.3775996202635</v>
      </c>
      <c r="U632" s="17">
        <v>0.30382180728902675</v>
      </c>
      <c r="V632" s="25">
        <f t="shared" si="2407"/>
        <v>1.4385766094445158</v>
      </c>
      <c r="W632" s="43">
        <v>889.31903390671562</v>
      </c>
      <c r="X632" s="17">
        <v>0.14224552685648043</v>
      </c>
      <c r="Y632" s="25">
        <f t="shared" si="2408"/>
        <v>0.67352337068806312</v>
      </c>
      <c r="Z632" s="43">
        <v>515.13242426851605</v>
      </c>
      <c r="AA632" s="17">
        <v>0.11506196655539783</v>
      </c>
      <c r="AB632" s="25">
        <f t="shared" si="2409"/>
        <v>0.54481097061547501</v>
      </c>
      <c r="AC632" s="43">
        <v>2511.1777122117792</v>
      </c>
      <c r="AD632" s="17">
        <v>0.35313988359046256</v>
      </c>
      <c r="AE632" s="25">
        <f t="shared" si="2410"/>
        <v>1.6720945113459831</v>
      </c>
      <c r="AF632" s="43">
        <v>718.06688017104159</v>
      </c>
      <c r="AG632" s="17">
        <v>0.10947810339549345</v>
      </c>
      <c r="AH632" s="25">
        <f t="shared" si="2411"/>
        <v>0.51837173966015482</v>
      </c>
      <c r="AI632" s="43">
        <v>531.2986807293878</v>
      </c>
      <c r="AJ632" s="17">
        <v>0.1236440960505906</v>
      </c>
      <c r="AK632" s="25">
        <f t="shared" si="2412"/>
        <v>0.58544679877136296</v>
      </c>
      <c r="AL632" s="43">
        <v>694.26167708194998</v>
      </c>
      <c r="AM632" s="17">
        <v>0.11329335461520072</v>
      </c>
      <c r="AN632" s="25">
        <f t="shared" si="2413"/>
        <v>0.53643670745426808</v>
      </c>
      <c r="AO632" s="43">
        <v>698.57569273857951</v>
      </c>
      <c r="AP632" s="17">
        <v>0.21898924537259545</v>
      </c>
      <c r="AQ632" s="25">
        <f t="shared" si="2414"/>
        <v>1.0368999148676306</v>
      </c>
      <c r="AR632" s="43">
        <v>1063.8231992346155</v>
      </c>
      <c r="AS632" s="17">
        <v>0.25161381249636128</v>
      </c>
      <c r="AT632" s="25">
        <f t="shared" si="2415"/>
        <v>1.191375130377275</v>
      </c>
      <c r="AU632" s="43">
        <v>1109.5921320581742</v>
      </c>
      <c r="AV632" s="17">
        <v>0.26046763663337424</v>
      </c>
      <c r="AW632" s="25">
        <f t="shared" si="2416"/>
        <v>1.233297415091767</v>
      </c>
      <c r="AX632" s="43">
        <v>1157.1416277695675</v>
      </c>
      <c r="AY632" s="17">
        <v>0.2475169257261107</v>
      </c>
      <c r="AZ632" s="25">
        <f t="shared" si="2417"/>
        <v>1.1719766364646294</v>
      </c>
      <c r="BA632" s="43">
        <v>1095.3818001820364</v>
      </c>
      <c r="BB632" s="17">
        <v>0.14968321948374369</v>
      </c>
      <c r="BC632" s="25">
        <f t="shared" si="2418"/>
        <v>0.70874036428470832</v>
      </c>
      <c r="BD632" s="43">
        <v>2088.3394815900515</v>
      </c>
      <c r="BE632" s="17">
        <v>0.27107210301013129</v>
      </c>
      <c r="BF632" s="25">
        <f t="shared" si="2419"/>
        <v>1.2835088775979164</v>
      </c>
      <c r="BG632" s="43">
        <v>1687.1973072937774</v>
      </c>
      <c r="BH632" s="17">
        <v>0.27672581717135925</v>
      </c>
      <c r="BI632" s="25">
        <f t="shared" si="2420"/>
        <v>1.3102788485272596</v>
      </c>
      <c r="BJ632" s="7">
        <f t="shared" si="2421"/>
        <v>5412.072807503856</v>
      </c>
      <c r="BK632" s="15">
        <f>BJ632/BJ$633</f>
        <v>0.18293300008463262</v>
      </c>
      <c r="BL632" s="25">
        <f>BK632/$G632</f>
        <v>0.86617592517615472</v>
      </c>
      <c r="BM632" s="7">
        <f t="shared" si="2422"/>
        <v>5017.7542663561344</v>
      </c>
      <c r="BN632" s="15">
        <f>BM632/BM$633</f>
        <v>0.26052722047539639</v>
      </c>
      <c r="BO632" s="25">
        <f>BN632/$G632</f>
        <v>1.2335795407304719</v>
      </c>
      <c r="BP632" s="7">
        <f t="shared" si="2423"/>
        <v>4576.558651592617</v>
      </c>
      <c r="BQ632" s="15">
        <f>BP632/BP$633</f>
        <v>0.18802623876715766</v>
      </c>
      <c r="BR632" s="25">
        <f>BQ632/$G632</f>
        <v>0.89029208095962775</v>
      </c>
      <c r="BS632" s="7">
        <f t="shared" si="2424"/>
        <v>4751.9392861535061</v>
      </c>
      <c r="BT632" s="15">
        <f>BS632/BS$633</f>
        <v>0.2000900789992634</v>
      </c>
      <c r="BU632" s="25">
        <f>BT632/$G632</f>
        <v>0.94741358429356515</v>
      </c>
      <c r="BV632" s="15">
        <f t="shared" si="2425"/>
        <v>0.12754642311487008</v>
      </c>
      <c r="BW632" s="15">
        <f t="shared" si="2426"/>
        <v>0.1714624719891556</v>
      </c>
      <c r="BX632" s="15">
        <f t="shared" si="2427"/>
        <v>0.17656678965498779</v>
      </c>
      <c r="BY632" s="15">
        <f t="shared" si="2428"/>
        <v>0.30382180728902675</v>
      </c>
      <c r="BZ632" s="15">
        <f t="shared" si="2429"/>
        <v>0.14224552685648043</v>
      </c>
      <c r="CA632" s="15">
        <f t="shared" si="2430"/>
        <v>0.11506196655539783</v>
      </c>
      <c r="CB632" s="15">
        <f t="shared" si="2431"/>
        <v>0.35313988359046256</v>
      </c>
      <c r="CC632" s="15">
        <f t="shared" si="2432"/>
        <v>0.10947810339549345</v>
      </c>
      <c r="CD632" s="15">
        <f t="shared" si="2433"/>
        <v>0.1236440960505906</v>
      </c>
      <c r="CE632" s="15">
        <f t="shared" si="2434"/>
        <v>0.11329335461520072</v>
      </c>
      <c r="CF632" s="15">
        <f t="shared" si="2435"/>
        <v>0.21898924537259545</v>
      </c>
      <c r="CG632" s="15">
        <f t="shared" si="2436"/>
        <v>0.25161381249636128</v>
      </c>
      <c r="CH632" s="15">
        <f t="shared" si="2437"/>
        <v>0.26046763663337424</v>
      </c>
      <c r="CI632" s="15">
        <f t="shared" si="2438"/>
        <v>0.2475169257261107</v>
      </c>
      <c r="CJ632" s="15">
        <f t="shared" si="2439"/>
        <v>0.14968321948374369</v>
      </c>
      <c r="CK632" s="15">
        <f t="shared" si="2440"/>
        <v>0.27107210301013129</v>
      </c>
      <c r="CL632" s="15">
        <f t="shared" si="2441"/>
        <v>0.27672581717135925</v>
      </c>
    </row>
    <row r="633" spans="1:90" x14ac:dyDescent="0.3">
      <c r="A633" s="3">
        <v>633</v>
      </c>
      <c r="F633" s="44">
        <v>96934</v>
      </c>
      <c r="G633" s="7"/>
      <c r="H633" s="7"/>
      <c r="I633" s="7"/>
      <c r="J633" s="7"/>
      <c r="K633" s="44">
        <v>6186</v>
      </c>
      <c r="L633" s="7"/>
      <c r="M633" s="7"/>
      <c r="N633" s="44">
        <v>5782</v>
      </c>
      <c r="O633" s="7"/>
      <c r="P633" s="7"/>
      <c r="Q633" s="44">
        <v>4957</v>
      </c>
      <c r="R633" s="7"/>
      <c r="S633" s="7"/>
      <c r="T633" s="44">
        <v>7713</v>
      </c>
      <c r="U633" s="7"/>
      <c r="V633" s="7"/>
      <c r="W633" s="44">
        <v>6252</v>
      </c>
      <c r="X633" s="7"/>
      <c r="Y633" s="7"/>
      <c r="Z633" s="44">
        <v>4477</v>
      </c>
      <c r="AA633" s="7"/>
      <c r="AB633" s="7"/>
      <c r="AC633" s="44">
        <v>7111</v>
      </c>
      <c r="AD633" s="7"/>
      <c r="AE633" s="7"/>
      <c r="AF633" s="44">
        <v>6559</v>
      </c>
      <c r="AG633" s="7"/>
      <c r="AH633" s="7"/>
      <c r="AI633" s="44">
        <v>4297</v>
      </c>
      <c r="AJ633" s="7"/>
      <c r="AK633" s="7"/>
      <c r="AL633" s="44">
        <v>6128</v>
      </c>
      <c r="AM633" s="7"/>
      <c r="AN633" s="7"/>
      <c r="AO633" s="44">
        <v>3190</v>
      </c>
      <c r="AP633" s="7"/>
      <c r="AQ633" s="7"/>
      <c r="AR633" s="44">
        <v>4228</v>
      </c>
      <c r="AS633" s="7"/>
      <c r="AT633" s="7"/>
      <c r="AU633" s="44">
        <v>4260</v>
      </c>
      <c r="AV633" s="7"/>
      <c r="AW633" s="7"/>
      <c r="AX633" s="44">
        <v>4675</v>
      </c>
      <c r="AY633" s="7"/>
      <c r="AZ633" s="7"/>
      <c r="BA633" s="44">
        <v>7318</v>
      </c>
      <c r="BB633" s="7"/>
      <c r="BC633" s="7"/>
      <c r="BD633" s="44">
        <v>7704</v>
      </c>
      <c r="BE633" s="7"/>
      <c r="BF633" s="7"/>
      <c r="BG633" s="44">
        <v>6097</v>
      </c>
      <c r="BH633" s="7"/>
      <c r="BI633" s="7"/>
      <c r="BJ633" s="7">
        <f t="shared" si="2421"/>
        <v>29585</v>
      </c>
      <c r="BM633" s="7">
        <f t="shared" si="2422"/>
        <v>19260</v>
      </c>
      <c r="BP633" s="7">
        <f t="shared" si="2423"/>
        <v>24340</v>
      </c>
      <c r="BS633" s="7">
        <f t="shared" si="2424"/>
        <v>23749</v>
      </c>
    </row>
    <row r="634" spans="1:90" x14ac:dyDescent="0.3">
      <c r="A634" s="3">
        <v>634</v>
      </c>
    </row>
    <row r="635" spans="1:90" x14ac:dyDescent="0.3">
      <c r="A635" s="3">
        <v>635</v>
      </c>
    </row>
    <row r="636" spans="1:90" x14ac:dyDescent="0.3">
      <c r="A636" s="3">
        <v>636</v>
      </c>
    </row>
    <row r="637" spans="1:90" x14ac:dyDescent="0.3">
      <c r="A637" s="3">
        <v>637</v>
      </c>
    </row>
    <row r="638" spans="1:90" x14ac:dyDescent="0.3">
      <c r="A638" s="3">
        <v>638</v>
      </c>
    </row>
    <row r="639" spans="1:90" x14ac:dyDescent="0.3">
      <c r="A639" s="3">
        <v>639</v>
      </c>
    </row>
    <row r="640" spans="1:90" x14ac:dyDescent="0.3">
      <c r="A640" s="3">
        <v>640</v>
      </c>
      <c r="B640" s="3" t="s">
        <v>311</v>
      </c>
      <c r="E640" s="3"/>
      <c r="F640" s="15" t="s">
        <v>12</v>
      </c>
      <c r="K640" s="15" t="s">
        <v>312</v>
      </c>
      <c r="N640" s="15" t="s">
        <v>313</v>
      </c>
      <c r="Q640" s="15" t="s">
        <v>314</v>
      </c>
      <c r="T640" s="3" t="s">
        <v>315</v>
      </c>
      <c r="W640" s="15" t="s">
        <v>316</v>
      </c>
      <c r="Z640" s="15" t="s">
        <v>317</v>
      </c>
      <c r="AC640" s="3" t="s">
        <v>318</v>
      </c>
      <c r="AF640" s="15" t="s">
        <v>319</v>
      </c>
      <c r="AI640" s="15" t="s">
        <v>320</v>
      </c>
      <c r="AL640" s="3" t="s">
        <v>321</v>
      </c>
      <c r="AO640" s="15" t="s">
        <v>322</v>
      </c>
      <c r="AR640" s="15" t="s">
        <v>323</v>
      </c>
      <c r="AU640" s="3" t="s">
        <v>324</v>
      </c>
      <c r="AX640" s="15" t="s">
        <v>325</v>
      </c>
      <c r="BA640" s="15" t="s">
        <v>326</v>
      </c>
      <c r="BD640" s="3" t="s">
        <v>327</v>
      </c>
      <c r="BG640" s="15" t="s">
        <v>328</v>
      </c>
    </row>
    <row r="641" spans="1:90" x14ac:dyDescent="0.3">
      <c r="A641" s="3">
        <v>641</v>
      </c>
      <c r="B641" s="3" t="s">
        <v>329</v>
      </c>
      <c r="C641" s="3" t="s">
        <v>332</v>
      </c>
      <c r="D641" s="2">
        <v>2014</v>
      </c>
      <c r="F641" s="156">
        <v>232</v>
      </c>
      <c r="G641" s="156"/>
      <c r="H641" s="156"/>
      <c r="I641" s="156"/>
      <c r="J641" s="156"/>
      <c r="K641" s="156">
        <v>11</v>
      </c>
      <c r="N641" s="156">
        <v>7</v>
      </c>
      <c r="Q641" s="156">
        <v>22</v>
      </c>
      <c r="T641" s="156">
        <v>55</v>
      </c>
      <c r="W641" s="156">
        <v>4</v>
      </c>
      <c r="Z641" s="156">
        <v>3</v>
      </c>
      <c r="AC641" s="156">
        <v>39</v>
      </c>
      <c r="AF641" s="156">
        <v>8</v>
      </c>
      <c r="AI641" s="156">
        <v>2</v>
      </c>
      <c r="AL641" s="156">
        <v>2</v>
      </c>
      <c r="AO641" s="156">
        <v>4</v>
      </c>
      <c r="AR641" s="156">
        <v>1</v>
      </c>
      <c r="AU641" s="156">
        <v>4</v>
      </c>
      <c r="AX641" s="156">
        <v>35</v>
      </c>
      <c r="BA641" s="156">
        <v>5</v>
      </c>
      <c r="BD641" s="156">
        <v>10</v>
      </c>
      <c r="BG641" s="156">
        <v>20</v>
      </c>
      <c r="BJ641" s="7">
        <f t="shared" ref="BJ641" si="2442">K641+T641+W641+Z641+Q641</f>
        <v>95</v>
      </c>
      <c r="BL641" s="25"/>
      <c r="BM641" s="7">
        <f t="shared" ref="BM641" si="2443">BG641+AU641+AR641+AX641</f>
        <v>60</v>
      </c>
      <c r="BO641" s="25"/>
      <c r="BP641" s="7">
        <f t="shared" ref="BP641" si="2444">BA641+AO641+AL641+BD641</f>
        <v>21</v>
      </c>
      <c r="BR641" s="25"/>
      <c r="BS641" s="7">
        <f t="shared" ref="BS641" si="2445">AI641+AF641+AC641+N641</f>
        <v>56</v>
      </c>
      <c r="BU641" s="25"/>
      <c r="BV641" s="15">
        <f t="shared" ref="BV641" si="2446">L641</f>
        <v>0</v>
      </c>
      <c r="BW641" s="15">
        <f t="shared" ref="BW641" si="2447">O641</f>
        <v>0</v>
      </c>
      <c r="BX641" s="15">
        <f t="shared" ref="BX641" si="2448">R641</f>
        <v>0</v>
      </c>
      <c r="BY641" s="15">
        <f t="shared" ref="BY641" si="2449">U641</f>
        <v>0</v>
      </c>
      <c r="BZ641" s="15">
        <f t="shared" ref="BZ641" si="2450">X641</f>
        <v>0</v>
      </c>
      <c r="CA641" s="15">
        <f t="shared" ref="CA641:CA643" si="2451">AA641</f>
        <v>0</v>
      </c>
      <c r="CB641" s="15">
        <f t="shared" ref="CB641" si="2452">AD641</f>
        <v>0</v>
      </c>
      <c r="CC641" s="15">
        <f t="shared" ref="CC641" si="2453">AG641</f>
        <v>0</v>
      </c>
      <c r="CD641" s="15">
        <f t="shared" ref="CD641" si="2454">AJ641</f>
        <v>0</v>
      </c>
      <c r="CE641" s="15">
        <f t="shared" ref="CE641" si="2455">AM641</f>
        <v>0</v>
      </c>
      <c r="CF641" s="15">
        <f t="shared" ref="CF641" si="2456">AP641</f>
        <v>0</v>
      </c>
      <c r="CG641" s="15">
        <f t="shared" ref="CG641" si="2457">AS641</f>
        <v>0</v>
      </c>
      <c r="CH641" s="15">
        <f t="shared" ref="CH641:CH643" si="2458">AV641</f>
        <v>0</v>
      </c>
      <c r="CI641" s="15">
        <f t="shared" ref="CI641" si="2459">AY641</f>
        <v>0</v>
      </c>
      <c r="CJ641" s="15">
        <f t="shared" ref="CJ641" si="2460">BB641</f>
        <v>0</v>
      </c>
      <c r="CK641" s="15">
        <f t="shared" ref="CK641" si="2461">BE641</f>
        <v>0</v>
      </c>
      <c r="CL641" s="15">
        <f t="shared" ref="CL641" si="2462">BH641</f>
        <v>0</v>
      </c>
    </row>
    <row r="642" spans="1:90" x14ac:dyDescent="0.3">
      <c r="A642" s="3">
        <v>642</v>
      </c>
      <c r="B642" s="3" t="s">
        <v>330</v>
      </c>
      <c r="C642" s="3" t="s">
        <v>332</v>
      </c>
      <c r="D642" s="2">
        <v>2013</v>
      </c>
      <c r="F642" s="156">
        <v>291</v>
      </c>
      <c r="G642" s="156"/>
      <c r="H642" s="156"/>
      <c r="I642" s="156"/>
      <c r="J642" s="156"/>
      <c r="K642" s="156">
        <v>15</v>
      </c>
      <c r="N642" s="156">
        <v>13</v>
      </c>
      <c r="Q642" s="156">
        <v>20</v>
      </c>
      <c r="T642" s="156">
        <v>54</v>
      </c>
      <c r="W642" s="156">
        <v>20</v>
      </c>
      <c r="Z642" s="156">
        <v>6</v>
      </c>
      <c r="AC642" s="156">
        <v>64</v>
      </c>
      <c r="AF642" s="156">
        <v>6</v>
      </c>
      <c r="AI642" s="156">
        <v>5</v>
      </c>
      <c r="AL642" s="156">
        <v>1</v>
      </c>
      <c r="AO642" s="156">
        <v>1</v>
      </c>
      <c r="AR642" s="156">
        <v>9</v>
      </c>
      <c r="AU642" s="156">
        <v>11</v>
      </c>
      <c r="AX642" s="156">
        <v>31</v>
      </c>
      <c r="BA642" s="156">
        <v>6</v>
      </c>
      <c r="BD642" s="156">
        <v>13</v>
      </c>
      <c r="BG642" s="156">
        <v>16</v>
      </c>
      <c r="BJ642" s="7">
        <f t="shared" ref="BJ642:BJ643" si="2463">K642+T642+W642+Z642+Q642</f>
        <v>115</v>
      </c>
      <c r="BL642" s="25"/>
      <c r="BM642" s="7">
        <f t="shared" ref="BM642:BM643" si="2464">BG642+AU642+AR642+AX642</f>
        <v>67</v>
      </c>
      <c r="BO642" s="25"/>
      <c r="BP642" s="7">
        <f t="shared" ref="BP642:BP643" si="2465">BA642+AO642+AL642+BD642</f>
        <v>21</v>
      </c>
      <c r="BR642" s="25"/>
      <c r="BS642" s="7">
        <f t="shared" ref="BS642:BS643" si="2466">AI642+AF642+AC642+N642</f>
        <v>88</v>
      </c>
      <c r="BV642" s="15">
        <f t="shared" ref="BV642:BV643" si="2467">L642</f>
        <v>0</v>
      </c>
      <c r="BW642" s="15">
        <f t="shared" ref="BW642:BW643" si="2468">O642</f>
        <v>0</v>
      </c>
      <c r="BX642" s="15">
        <f t="shared" ref="BX642:BX643" si="2469">R642</f>
        <v>0</v>
      </c>
      <c r="BY642" s="15">
        <f t="shared" ref="BY642:BY643" si="2470">U642</f>
        <v>0</v>
      </c>
      <c r="BZ642" s="15">
        <f t="shared" ref="BZ642:BZ643" si="2471">X642</f>
        <v>0</v>
      </c>
      <c r="CA642" s="15">
        <f t="shared" si="2451"/>
        <v>0</v>
      </c>
      <c r="CB642" s="15">
        <f t="shared" ref="CB642:CB643" si="2472">AD642</f>
        <v>0</v>
      </c>
      <c r="CC642" s="15">
        <f t="shared" ref="CC642:CC643" si="2473">AG642</f>
        <v>0</v>
      </c>
      <c r="CD642" s="15">
        <f t="shared" ref="CD642:CD643" si="2474">AJ642</f>
        <v>0</v>
      </c>
      <c r="CE642" s="15">
        <f t="shared" ref="CE642:CE643" si="2475">AM642</f>
        <v>0</v>
      </c>
      <c r="CF642" s="15">
        <f t="shared" ref="CF642:CF643" si="2476">AP642</f>
        <v>0</v>
      </c>
      <c r="CG642" s="15">
        <f t="shared" ref="CG642:CG643" si="2477">AS642</f>
        <v>0</v>
      </c>
      <c r="CH642" s="15">
        <f t="shared" si="2458"/>
        <v>0</v>
      </c>
      <c r="CI642" s="15">
        <f t="shared" ref="CI642:CI643" si="2478">AY642</f>
        <v>0</v>
      </c>
      <c r="CJ642" s="15">
        <f t="shared" ref="CJ642:CJ643" si="2479">BB642</f>
        <v>0</v>
      </c>
      <c r="CK642" s="15">
        <f t="shared" ref="CK642:CK643" si="2480">BE642</f>
        <v>0</v>
      </c>
      <c r="CL642" s="15">
        <f t="shared" ref="CL642:CL643" si="2481">BH642</f>
        <v>0</v>
      </c>
    </row>
    <row r="643" spans="1:90" x14ac:dyDescent="0.3">
      <c r="A643" s="3">
        <v>643</v>
      </c>
      <c r="B643" s="3" t="s">
        <v>331</v>
      </c>
      <c r="C643" s="3" t="s">
        <v>332</v>
      </c>
      <c r="D643" s="2">
        <v>2012</v>
      </c>
      <c r="F643" s="156">
        <v>270</v>
      </c>
      <c r="G643" s="156"/>
      <c r="H643" s="156"/>
      <c r="I643" s="156"/>
      <c r="J643" s="156"/>
      <c r="K643" s="156">
        <v>5</v>
      </c>
      <c r="N643" s="156">
        <v>3</v>
      </c>
      <c r="Q643" s="156">
        <v>19</v>
      </c>
      <c r="T643" s="156">
        <v>88</v>
      </c>
      <c r="W643" s="156">
        <v>10</v>
      </c>
      <c r="Z643" s="156">
        <v>27</v>
      </c>
      <c r="AC643" s="156">
        <v>22</v>
      </c>
      <c r="AF643" s="156">
        <v>4</v>
      </c>
      <c r="AI643" s="156">
        <v>10</v>
      </c>
      <c r="AL643" s="156">
        <v>3</v>
      </c>
      <c r="AO643" s="156">
        <v>3</v>
      </c>
      <c r="AR643" s="156">
        <v>4</v>
      </c>
      <c r="AU643" s="156">
        <v>7</v>
      </c>
      <c r="AX643" s="156">
        <v>10</v>
      </c>
      <c r="BA643" s="156">
        <v>4</v>
      </c>
      <c r="BD643" s="156">
        <v>31</v>
      </c>
      <c r="BG643" s="156">
        <v>20</v>
      </c>
      <c r="BJ643" s="7">
        <f t="shared" si="2463"/>
        <v>149</v>
      </c>
      <c r="BL643" s="25"/>
      <c r="BM643" s="7">
        <f t="shared" si="2464"/>
        <v>41</v>
      </c>
      <c r="BO643" s="25"/>
      <c r="BP643" s="7">
        <f t="shared" si="2465"/>
        <v>41</v>
      </c>
      <c r="BR643" s="25"/>
      <c r="BS643" s="7">
        <f t="shared" si="2466"/>
        <v>39</v>
      </c>
      <c r="BV643" s="15">
        <f t="shared" si="2467"/>
        <v>0</v>
      </c>
      <c r="BW643" s="15">
        <f t="shared" si="2468"/>
        <v>0</v>
      </c>
      <c r="BX643" s="15">
        <f t="shared" si="2469"/>
        <v>0</v>
      </c>
      <c r="BY643" s="15">
        <f t="shared" si="2470"/>
        <v>0</v>
      </c>
      <c r="BZ643" s="15">
        <f t="shared" si="2471"/>
        <v>0</v>
      </c>
      <c r="CA643" s="15">
        <f t="shared" si="2451"/>
        <v>0</v>
      </c>
      <c r="CB643" s="15">
        <f t="shared" si="2472"/>
        <v>0</v>
      </c>
      <c r="CC643" s="15">
        <f t="shared" si="2473"/>
        <v>0</v>
      </c>
      <c r="CD643" s="15">
        <f t="shared" si="2474"/>
        <v>0</v>
      </c>
      <c r="CE643" s="15">
        <f t="shared" si="2475"/>
        <v>0</v>
      </c>
      <c r="CF643" s="15">
        <f t="shared" si="2476"/>
        <v>0</v>
      </c>
      <c r="CG643" s="15">
        <f t="shared" si="2477"/>
        <v>0</v>
      </c>
      <c r="CH643" s="15">
        <f t="shared" si="2458"/>
        <v>0</v>
      </c>
      <c r="CI643" s="15">
        <f t="shared" si="2478"/>
        <v>0</v>
      </c>
      <c r="CJ643" s="15">
        <f t="shared" si="2479"/>
        <v>0</v>
      </c>
      <c r="CK643" s="15">
        <f t="shared" si="2480"/>
        <v>0</v>
      </c>
      <c r="CL643" s="15">
        <f t="shared" si="2481"/>
        <v>0</v>
      </c>
    </row>
    <row r="644" spans="1:90" x14ac:dyDescent="0.3">
      <c r="A644" s="3">
        <v>644</v>
      </c>
    </row>
    <row r="645" spans="1:90" x14ac:dyDescent="0.3">
      <c r="A645" s="3">
        <v>645</v>
      </c>
    </row>
    <row r="646" spans="1:90" x14ac:dyDescent="0.3">
      <c r="A646" s="3">
        <v>646</v>
      </c>
    </row>
    <row r="647" spans="1:90" x14ac:dyDescent="0.3">
      <c r="A647" s="3">
        <v>647</v>
      </c>
    </row>
    <row r="648" spans="1:90" x14ac:dyDescent="0.3">
      <c r="A648" s="3">
        <v>648</v>
      </c>
    </row>
    <row r="649" spans="1:90" x14ac:dyDescent="0.3">
      <c r="A649" s="3">
        <v>649</v>
      </c>
    </row>
    <row r="650" spans="1:90" x14ac:dyDescent="0.3">
      <c r="A650" s="3">
        <v>650</v>
      </c>
    </row>
    <row r="651" spans="1:90" x14ac:dyDescent="0.3">
      <c r="A651" s="3">
        <v>651</v>
      </c>
    </row>
    <row r="652" spans="1:90" x14ac:dyDescent="0.3">
      <c r="A652" s="3">
        <v>652</v>
      </c>
      <c r="G652" s="3"/>
    </row>
    <row r="653" spans="1:90" x14ac:dyDescent="0.3">
      <c r="A653" s="3">
        <v>653</v>
      </c>
    </row>
    <row r="654" spans="1:90" x14ac:dyDescent="0.3">
      <c r="A654" s="3">
        <v>654</v>
      </c>
    </row>
    <row r="655" spans="1:90" x14ac:dyDescent="0.3">
      <c r="A655" s="3">
        <v>655</v>
      </c>
    </row>
    <row r="656" spans="1:90" x14ac:dyDescent="0.3">
      <c r="A656" s="3">
        <v>656</v>
      </c>
      <c r="E656" s="15"/>
      <c r="F656" s="15"/>
      <c r="N656" s="15"/>
      <c r="Q656" s="15"/>
      <c r="W656" s="15"/>
      <c r="AF656" s="15"/>
      <c r="AI656" s="15"/>
      <c r="AO656" s="15"/>
      <c r="AU656" s="15"/>
      <c r="AX656" s="15"/>
      <c r="BA656" s="15"/>
      <c r="BD656" s="15"/>
      <c r="BG656" s="15"/>
    </row>
    <row r="657" spans="1:1" x14ac:dyDescent="0.3">
      <c r="A657" s="3">
        <v>657</v>
      </c>
    </row>
    <row r="658" spans="1:1" x14ac:dyDescent="0.3">
      <c r="A658" s="3">
        <v>658</v>
      </c>
    </row>
    <row r="659" spans="1:1" x14ac:dyDescent="0.3">
      <c r="A659" s="3">
        <v>659</v>
      </c>
    </row>
    <row r="660" spans="1:1" x14ac:dyDescent="0.3">
      <c r="A660" s="3">
        <v>660</v>
      </c>
    </row>
    <row r="661" spans="1:1" x14ac:dyDescent="0.3">
      <c r="A661" s="3">
        <v>661</v>
      </c>
    </row>
    <row r="662" spans="1:1" x14ac:dyDescent="0.3">
      <c r="A662" s="3">
        <v>662</v>
      </c>
    </row>
    <row r="663" spans="1:1" x14ac:dyDescent="0.3">
      <c r="A663" s="3">
        <v>663</v>
      </c>
    </row>
    <row r="664" spans="1:1" x14ac:dyDescent="0.3">
      <c r="A664" s="3">
        <v>664</v>
      </c>
    </row>
    <row r="665" spans="1:1" x14ac:dyDescent="0.3">
      <c r="A665" s="3">
        <v>665</v>
      </c>
    </row>
    <row r="666" spans="1:1" x14ac:dyDescent="0.3">
      <c r="A666" s="3">
        <v>666</v>
      </c>
    </row>
    <row r="667" spans="1:1" x14ac:dyDescent="0.3">
      <c r="A667" s="3">
        <v>667</v>
      </c>
    </row>
    <row r="668" spans="1:1" x14ac:dyDescent="0.3">
      <c r="A668" s="3">
        <v>668</v>
      </c>
    </row>
    <row r="669" spans="1:1" x14ac:dyDescent="0.3">
      <c r="A669" s="3">
        <v>669</v>
      </c>
    </row>
    <row r="670" spans="1:1" x14ac:dyDescent="0.3">
      <c r="A670" s="3">
        <v>670</v>
      </c>
    </row>
    <row r="671" spans="1:1" x14ac:dyDescent="0.3">
      <c r="A671" s="3">
        <v>671</v>
      </c>
    </row>
    <row r="672" spans="1:1" x14ac:dyDescent="0.3">
      <c r="A672" s="3">
        <v>672</v>
      </c>
    </row>
    <row r="673" spans="1:1" x14ac:dyDescent="0.3">
      <c r="A673" s="3">
        <v>673</v>
      </c>
    </row>
    <row r="674" spans="1:1" x14ac:dyDescent="0.3">
      <c r="A674" s="3">
        <v>674</v>
      </c>
    </row>
    <row r="675" spans="1:1" x14ac:dyDescent="0.3">
      <c r="A675" s="3">
        <v>675</v>
      </c>
    </row>
    <row r="676" spans="1:1" x14ac:dyDescent="0.3">
      <c r="A676" s="3">
        <v>676</v>
      </c>
    </row>
    <row r="677" spans="1:1" x14ac:dyDescent="0.3">
      <c r="A677" s="3">
        <v>677</v>
      </c>
    </row>
    <row r="678" spans="1:1" x14ac:dyDescent="0.3">
      <c r="A678" s="3">
        <v>678</v>
      </c>
    </row>
    <row r="679" spans="1:1" x14ac:dyDescent="0.3">
      <c r="A679" s="3">
        <v>679</v>
      </c>
    </row>
    <row r="680" spans="1:1" x14ac:dyDescent="0.3">
      <c r="A680" s="3">
        <v>680</v>
      </c>
    </row>
    <row r="681" spans="1:1" x14ac:dyDescent="0.3">
      <c r="A681" s="3">
        <v>681</v>
      </c>
    </row>
    <row r="682" spans="1:1" x14ac:dyDescent="0.3">
      <c r="A682" s="3">
        <v>682</v>
      </c>
    </row>
    <row r="683" spans="1:1" x14ac:dyDescent="0.3">
      <c r="A683" s="3">
        <v>683</v>
      </c>
    </row>
    <row r="684" spans="1:1" x14ac:dyDescent="0.3">
      <c r="A684" s="3">
        <v>684</v>
      </c>
    </row>
    <row r="685" spans="1:1" x14ac:dyDescent="0.3">
      <c r="A685" s="3">
        <v>685</v>
      </c>
    </row>
    <row r="686" spans="1:1" x14ac:dyDescent="0.3">
      <c r="A686" s="3">
        <v>686</v>
      </c>
    </row>
    <row r="687" spans="1:1" x14ac:dyDescent="0.3">
      <c r="A687" s="3">
        <v>687</v>
      </c>
    </row>
    <row r="688" spans="1:1" x14ac:dyDescent="0.3">
      <c r="A688" s="3">
        <v>688</v>
      </c>
    </row>
    <row r="689" spans="1:1" x14ac:dyDescent="0.3">
      <c r="A689" s="3">
        <v>689</v>
      </c>
    </row>
    <row r="690" spans="1:1" x14ac:dyDescent="0.3">
      <c r="A690" s="3">
        <v>690</v>
      </c>
    </row>
    <row r="691" spans="1:1" x14ac:dyDescent="0.3">
      <c r="A691" s="3">
        <v>691</v>
      </c>
    </row>
    <row r="692" spans="1:1" x14ac:dyDescent="0.3">
      <c r="A692" s="3">
        <v>692</v>
      </c>
    </row>
    <row r="693" spans="1:1" x14ac:dyDescent="0.3">
      <c r="A693" s="3">
        <v>693</v>
      </c>
    </row>
    <row r="694" spans="1:1" x14ac:dyDescent="0.3">
      <c r="A694" s="3">
        <v>694</v>
      </c>
    </row>
    <row r="695" spans="1:1" x14ac:dyDescent="0.3">
      <c r="A695" s="3">
        <v>695</v>
      </c>
    </row>
    <row r="696" spans="1:1" x14ac:dyDescent="0.3">
      <c r="A696" s="3">
        <v>696</v>
      </c>
    </row>
    <row r="697" spans="1:1" x14ac:dyDescent="0.3">
      <c r="A697" s="3">
        <v>697</v>
      </c>
    </row>
    <row r="698" spans="1:1" x14ac:dyDescent="0.3">
      <c r="A698" s="3">
        <v>698</v>
      </c>
    </row>
    <row r="699" spans="1:1" x14ac:dyDescent="0.3">
      <c r="A699" s="3">
        <v>699</v>
      </c>
    </row>
    <row r="700" spans="1:1" x14ac:dyDescent="0.3">
      <c r="A700" s="3">
        <v>700</v>
      </c>
    </row>
    <row r="701" spans="1:1" x14ac:dyDescent="0.3">
      <c r="A701" s="3">
        <v>701</v>
      </c>
    </row>
    <row r="702" spans="1:1" x14ac:dyDescent="0.3">
      <c r="A702" s="3">
        <v>702</v>
      </c>
    </row>
    <row r="703" spans="1:1" x14ac:dyDescent="0.3">
      <c r="A703" s="3">
        <v>703</v>
      </c>
    </row>
    <row r="704" spans="1:1" x14ac:dyDescent="0.3">
      <c r="A704" s="3">
        <v>704</v>
      </c>
    </row>
    <row r="705" spans="1:1" x14ac:dyDescent="0.3">
      <c r="A705" s="3">
        <v>705</v>
      </c>
    </row>
    <row r="706" spans="1:1" x14ac:dyDescent="0.3">
      <c r="A706" s="3">
        <v>706</v>
      </c>
    </row>
    <row r="707" spans="1:1" x14ac:dyDescent="0.3">
      <c r="A707" s="3">
        <v>707</v>
      </c>
    </row>
    <row r="708" spans="1:1" x14ac:dyDescent="0.3">
      <c r="A708" s="3">
        <v>708</v>
      </c>
    </row>
    <row r="709" spans="1:1" x14ac:dyDescent="0.3">
      <c r="A709" s="3">
        <v>709</v>
      </c>
    </row>
    <row r="710" spans="1:1" x14ac:dyDescent="0.3">
      <c r="A710" s="3">
        <v>710</v>
      </c>
    </row>
    <row r="711" spans="1:1" x14ac:dyDescent="0.3">
      <c r="A711" s="3">
        <v>711</v>
      </c>
    </row>
    <row r="712" spans="1:1" x14ac:dyDescent="0.3">
      <c r="A712" s="3">
        <v>712</v>
      </c>
    </row>
    <row r="713" spans="1:1" x14ac:dyDescent="0.3">
      <c r="A713" s="3">
        <v>713</v>
      </c>
    </row>
    <row r="714" spans="1:1" x14ac:dyDescent="0.3">
      <c r="A714" s="3">
        <v>714</v>
      </c>
    </row>
    <row r="715" spans="1:1" x14ac:dyDescent="0.3">
      <c r="A715" s="3">
        <v>715</v>
      </c>
    </row>
    <row r="716" spans="1:1" x14ac:dyDescent="0.3">
      <c r="A716" s="3">
        <v>716</v>
      </c>
    </row>
    <row r="717" spans="1:1" x14ac:dyDescent="0.3">
      <c r="A717" s="3">
        <v>717</v>
      </c>
    </row>
    <row r="718" spans="1:1" x14ac:dyDescent="0.3">
      <c r="A718" s="3">
        <v>718</v>
      </c>
    </row>
    <row r="719" spans="1:1" x14ac:dyDescent="0.3">
      <c r="A719" s="3">
        <v>719</v>
      </c>
    </row>
    <row r="720" spans="1:1" x14ac:dyDescent="0.3">
      <c r="A720" s="3">
        <v>720</v>
      </c>
    </row>
    <row r="721" spans="1:1" x14ac:dyDescent="0.3">
      <c r="A721" s="3">
        <v>721</v>
      </c>
    </row>
    <row r="722" spans="1:1" x14ac:dyDescent="0.3">
      <c r="A722" s="3">
        <v>722</v>
      </c>
    </row>
    <row r="723" spans="1:1" x14ac:dyDescent="0.3">
      <c r="A723" s="3">
        <v>723</v>
      </c>
    </row>
    <row r="724" spans="1:1" x14ac:dyDescent="0.3">
      <c r="A724" s="3">
        <v>724</v>
      </c>
    </row>
    <row r="725" spans="1:1" x14ac:dyDescent="0.3">
      <c r="A725" s="3">
        <v>725</v>
      </c>
    </row>
    <row r="726" spans="1:1" x14ac:dyDescent="0.3">
      <c r="A726" s="3">
        <v>726</v>
      </c>
    </row>
    <row r="727" spans="1:1" x14ac:dyDescent="0.3">
      <c r="A727" s="3">
        <v>727</v>
      </c>
    </row>
    <row r="728" spans="1:1" x14ac:dyDescent="0.3">
      <c r="A728" s="3">
        <v>728</v>
      </c>
    </row>
    <row r="729" spans="1:1" x14ac:dyDescent="0.3">
      <c r="A729" s="3">
        <v>729</v>
      </c>
    </row>
    <row r="730" spans="1:1" x14ac:dyDescent="0.3">
      <c r="A730" s="3">
        <v>730</v>
      </c>
    </row>
    <row r="731" spans="1:1" x14ac:dyDescent="0.3">
      <c r="A731" s="3">
        <v>731</v>
      </c>
    </row>
    <row r="732" spans="1:1" x14ac:dyDescent="0.3">
      <c r="A732" s="3">
        <v>732</v>
      </c>
    </row>
    <row r="733" spans="1:1" x14ac:dyDescent="0.3">
      <c r="A733" s="3">
        <v>733</v>
      </c>
    </row>
    <row r="734" spans="1:1" x14ac:dyDescent="0.3">
      <c r="A734" s="3">
        <v>734</v>
      </c>
    </row>
    <row r="735" spans="1:1" x14ac:dyDescent="0.3">
      <c r="A735" s="3">
        <v>735</v>
      </c>
    </row>
    <row r="736" spans="1:1" x14ac:dyDescent="0.3">
      <c r="A736" s="3">
        <v>736</v>
      </c>
    </row>
    <row r="737" spans="1:1" x14ac:dyDescent="0.3">
      <c r="A737" s="3">
        <v>737</v>
      </c>
    </row>
    <row r="738" spans="1:1" x14ac:dyDescent="0.3">
      <c r="A738" s="3">
        <v>738</v>
      </c>
    </row>
    <row r="739" spans="1:1" x14ac:dyDescent="0.3">
      <c r="A739" s="3">
        <v>739</v>
      </c>
    </row>
    <row r="740" spans="1:1" x14ac:dyDescent="0.3">
      <c r="A740" s="3">
        <v>740</v>
      </c>
    </row>
    <row r="741" spans="1:1" x14ac:dyDescent="0.3">
      <c r="A741" s="3">
        <v>741</v>
      </c>
    </row>
    <row r="742" spans="1:1" x14ac:dyDescent="0.3">
      <c r="A742" s="3">
        <v>742</v>
      </c>
    </row>
    <row r="743" spans="1:1" x14ac:dyDescent="0.3">
      <c r="A743" s="3">
        <v>743</v>
      </c>
    </row>
    <row r="744" spans="1:1" x14ac:dyDescent="0.3">
      <c r="A744" s="3">
        <v>744</v>
      </c>
    </row>
    <row r="745" spans="1:1" x14ac:dyDescent="0.3">
      <c r="A745" s="3">
        <v>745</v>
      </c>
    </row>
    <row r="746" spans="1:1" x14ac:dyDescent="0.3">
      <c r="A746" s="3">
        <v>746</v>
      </c>
    </row>
    <row r="747" spans="1:1" x14ac:dyDescent="0.3">
      <c r="A747" s="3">
        <v>747</v>
      </c>
    </row>
    <row r="748" spans="1:1" x14ac:dyDescent="0.3">
      <c r="A748" s="3">
        <v>748</v>
      </c>
    </row>
    <row r="749" spans="1:1" x14ac:dyDescent="0.3">
      <c r="A749" s="3">
        <v>749</v>
      </c>
    </row>
    <row r="750" spans="1:1" x14ac:dyDescent="0.3">
      <c r="A750" s="3">
        <v>750</v>
      </c>
    </row>
    <row r="751" spans="1:1" x14ac:dyDescent="0.3">
      <c r="A751" s="3">
        <v>751</v>
      </c>
    </row>
    <row r="752" spans="1:1" x14ac:dyDescent="0.3">
      <c r="A752" s="3">
        <v>752</v>
      </c>
    </row>
    <row r="753" spans="1:1" x14ac:dyDescent="0.3">
      <c r="A753" s="3">
        <v>753</v>
      </c>
    </row>
    <row r="754" spans="1:1" x14ac:dyDescent="0.3">
      <c r="A754" s="3">
        <v>754</v>
      </c>
    </row>
    <row r="755" spans="1:1" x14ac:dyDescent="0.3">
      <c r="A755" s="3">
        <v>755</v>
      </c>
    </row>
    <row r="756" spans="1:1" x14ac:dyDescent="0.3">
      <c r="A756" s="3">
        <v>756</v>
      </c>
    </row>
    <row r="757" spans="1:1" x14ac:dyDescent="0.3">
      <c r="A757" s="3">
        <v>757</v>
      </c>
    </row>
    <row r="758" spans="1:1" x14ac:dyDescent="0.3">
      <c r="A758" s="3">
        <v>758</v>
      </c>
    </row>
    <row r="759" spans="1:1" x14ac:dyDescent="0.3">
      <c r="A759" s="3">
        <v>759</v>
      </c>
    </row>
    <row r="760" spans="1:1" x14ac:dyDescent="0.3">
      <c r="A760" s="3">
        <v>760</v>
      </c>
    </row>
    <row r="761" spans="1:1" x14ac:dyDescent="0.3">
      <c r="A761" s="3">
        <v>761</v>
      </c>
    </row>
    <row r="762" spans="1:1" x14ac:dyDescent="0.3">
      <c r="A762" s="3">
        <v>762</v>
      </c>
    </row>
    <row r="763" spans="1:1" x14ac:dyDescent="0.3">
      <c r="A763" s="3">
        <v>763</v>
      </c>
    </row>
    <row r="764" spans="1:1" x14ac:dyDescent="0.3">
      <c r="A764" s="3">
        <v>764</v>
      </c>
    </row>
    <row r="765" spans="1:1" x14ac:dyDescent="0.3">
      <c r="A765" s="3">
        <v>765</v>
      </c>
    </row>
    <row r="766" spans="1:1" x14ac:dyDescent="0.3">
      <c r="A766" s="3">
        <v>766</v>
      </c>
    </row>
    <row r="767" spans="1:1" x14ac:dyDescent="0.3">
      <c r="A767" s="3">
        <v>767</v>
      </c>
    </row>
    <row r="768" spans="1:1" x14ac:dyDescent="0.3">
      <c r="A768" s="3">
        <v>768</v>
      </c>
    </row>
    <row r="769" spans="1:1" x14ac:dyDescent="0.3">
      <c r="A769" s="3">
        <v>769</v>
      </c>
    </row>
    <row r="770" spans="1:1" x14ac:dyDescent="0.3">
      <c r="A770" s="3">
        <v>770</v>
      </c>
    </row>
    <row r="771" spans="1:1" x14ac:dyDescent="0.3">
      <c r="A771" s="3">
        <v>771</v>
      </c>
    </row>
    <row r="772" spans="1:1" x14ac:dyDescent="0.3">
      <c r="A772" s="3">
        <v>772</v>
      </c>
    </row>
    <row r="773" spans="1:1" x14ac:dyDescent="0.3">
      <c r="A773" s="3">
        <v>773</v>
      </c>
    </row>
    <row r="774" spans="1:1" x14ac:dyDescent="0.3">
      <c r="A774" s="3">
        <v>774</v>
      </c>
    </row>
    <row r="775" spans="1:1" x14ac:dyDescent="0.3">
      <c r="A775" s="3">
        <v>775</v>
      </c>
    </row>
    <row r="776" spans="1:1" x14ac:dyDescent="0.3">
      <c r="A776" s="3">
        <v>776</v>
      </c>
    </row>
    <row r="777" spans="1:1" x14ac:dyDescent="0.3">
      <c r="A777" s="3">
        <v>777</v>
      </c>
    </row>
    <row r="778" spans="1:1" x14ac:dyDescent="0.3">
      <c r="A778" s="3">
        <v>778</v>
      </c>
    </row>
    <row r="779" spans="1:1" x14ac:dyDescent="0.3">
      <c r="A779" s="3">
        <v>779</v>
      </c>
    </row>
    <row r="780" spans="1:1" x14ac:dyDescent="0.3">
      <c r="A780" s="3">
        <v>780</v>
      </c>
    </row>
    <row r="781" spans="1:1" x14ac:dyDescent="0.3">
      <c r="A781" s="3">
        <v>781</v>
      </c>
    </row>
    <row r="782" spans="1:1" x14ac:dyDescent="0.3">
      <c r="A782" s="3">
        <v>782</v>
      </c>
    </row>
    <row r="783" spans="1:1" x14ac:dyDescent="0.3">
      <c r="A783" s="3">
        <v>783</v>
      </c>
    </row>
    <row r="784" spans="1:1" x14ac:dyDescent="0.3">
      <c r="A784" s="3">
        <v>784</v>
      </c>
    </row>
    <row r="785" spans="1:1" x14ac:dyDescent="0.3">
      <c r="A785" s="3">
        <v>785</v>
      </c>
    </row>
    <row r="786" spans="1:1" x14ac:dyDescent="0.3">
      <c r="A786" s="3">
        <v>786</v>
      </c>
    </row>
    <row r="787" spans="1:1" x14ac:dyDescent="0.3">
      <c r="A787" s="3">
        <v>787</v>
      </c>
    </row>
    <row r="788" spans="1:1" x14ac:dyDescent="0.3">
      <c r="A788" s="3">
        <v>788</v>
      </c>
    </row>
    <row r="789" spans="1:1" x14ac:dyDescent="0.3">
      <c r="A789" s="3">
        <v>789</v>
      </c>
    </row>
    <row r="790" spans="1:1" x14ac:dyDescent="0.3">
      <c r="A790" s="3">
        <v>790</v>
      </c>
    </row>
    <row r="791" spans="1:1" x14ac:dyDescent="0.3">
      <c r="A791" s="3">
        <v>791</v>
      </c>
    </row>
    <row r="792" spans="1:1" x14ac:dyDescent="0.3">
      <c r="A792" s="3">
        <v>792</v>
      </c>
    </row>
    <row r="793" spans="1:1" x14ac:dyDescent="0.3">
      <c r="A793" s="3">
        <v>793</v>
      </c>
    </row>
    <row r="794" spans="1:1" x14ac:dyDescent="0.3">
      <c r="A794" s="3">
        <v>794</v>
      </c>
    </row>
    <row r="795" spans="1:1" x14ac:dyDescent="0.3">
      <c r="A795" s="3">
        <v>795</v>
      </c>
    </row>
    <row r="796" spans="1:1" x14ac:dyDescent="0.3">
      <c r="A796" s="3">
        <v>796</v>
      </c>
    </row>
    <row r="797" spans="1:1" x14ac:dyDescent="0.3">
      <c r="A797" s="3">
        <v>797</v>
      </c>
    </row>
    <row r="798" spans="1:1" x14ac:dyDescent="0.3">
      <c r="A798" s="3">
        <v>798</v>
      </c>
    </row>
    <row r="799" spans="1:1" x14ac:dyDescent="0.3">
      <c r="A799" s="3">
        <v>799</v>
      </c>
    </row>
    <row r="800" spans="1:1" x14ac:dyDescent="0.3">
      <c r="A800" s="3">
        <v>800</v>
      </c>
    </row>
    <row r="801" spans="1:1" x14ac:dyDescent="0.3">
      <c r="A801" s="3">
        <v>801</v>
      </c>
    </row>
    <row r="802" spans="1:1" x14ac:dyDescent="0.3">
      <c r="A802" s="3">
        <v>802</v>
      </c>
    </row>
    <row r="803" spans="1:1" x14ac:dyDescent="0.3">
      <c r="A803" s="3">
        <v>803</v>
      </c>
    </row>
    <row r="804" spans="1:1" x14ac:dyDescent="0.3">
      <c r="A804" s="3">
        <v>804</v>
      </c>
    </row>
    <row r="805" spans="1:1" x14ac:dyDescent="0.3">
      <c r="A805" s="3">
        <v>805</v>
      </c>
    </row>
    <row r="806" spans="1:1" x14ac:dyDescent="0.3">
      <c r="A806" s="3">
        <v>806</v>
      </c>
    </row>
    <row r="807" spans="1:1" x14ac:dyDescent="0.3">
      <c r="A807" s="3">
        <v>807</v>
      </c>
    </row>
    <row r="808" spans="1:1" x14ac:dyDescent="0.3">
      <c r="A808" s="3">
        <v>808</v>
      </c>
    </row>
    <row r="809" spans="1:1" x14ac:dyDescent="0.3">
      <c r="A809" s="3">
        <v>809</v>
      </c>
    </row>
    <row r="810" spans="1:1" x14ac:dyDescent="0.3">
      <c r="A810" s="3">
        <v>810</v>
      </c>
    </row>
    <row r="811" spans="1:1" x14ac:dyDescent="0.3">
      <c r="A811" s="3">
        <v>811</v>
      </c>
    </row>
    <row r="812" spans="1:1" x14ac:dyDescent="0.3">
      <c r="A812" s="3">
        <v>812</v>
      </c>
    </row>
    <row r="813" spans="1:1" x14ac:dyDescent="0.3">
      <c r="A813" s="3">
        <v>813</v>
      </c>
    </row>
    <row r="814" spans="1:1" x14ac:dyDescent="0.3">
      <c r="A814" s="3">
        <v>814</v>
      </c>
    </row>
    <row r="815" spans="1:1" x14ac:dyDescent="0.3">
      <c r="A815" s="3">
        <v>815</v>
      </c>
    </row>
    <row r="816" spans="1:1" x14ac:dyDescent="0.3">
      <c r="A816" s="3">
        <v>816</v>
      </c>
    </row>
    <row r="817" spans="1:1" x14ac:dyDescent="0.3">
      <c r="A817" s="3">
        <v>817</v>
      </c>
    </row>
    <row r="818" spans="1:1" x14ac:dyDescent="0.3">
      <c r="A818" s="3">
        <v>818</v>
      </c>
    </row>
    <row r="819" spans="1:1" x14ac:dyDescent="0.3">
      <c r="A819" s="3">
        <v>819</v>
      </c>
    </row>
    <row r="820" spans="1:1" x14ac:dyDescent="0.3">
      <c r="A820" s="3">
        <v>820</v>
      </c>
    </row>
    <row r="821" spans="1:1" x14ac:dyDescent="0.3">
      <c r="A821" s="3">
        <v>821</v>
      </c>
    </row>
    <row r="822" spans="1:1" x14ac:dyDescent="0.3">
      <c r="A822" s="3">
        <v>822</v>
      </c>
    </row>
    <row r="823" spans="1:1" x14ac:dyDescent="0.3">
      <c r="A823" s="3">
        <v>823</v>
      </c>
    </row>
    <row r="824" spans="1:1" x14ac:dyDescent="0.3">
      <c r="A824" s="3">
        <v>824</v>
      </c>
    </row>
    <row r="825" spans="1:1" x14ac:dyDescent="0.3">
      <c r="A825" s="3">
        <v>825</v>
      </c>
    </row>
    <row r="826" spans="1:1" x14ac:dyDescent="0.3">
      <c r="A826" s="3">
        <v>826</v>
      </c>
    </row>
    <row r="827" spans="1:1" x14ac:dyDescent="0.3">
      <c r="A827" s="3">
        <v>827</v>
      </c>
    </row>
    <row r="828" spans="1:1" x14ac:dyDescent="0.3">
      <c r="A828" s="3">
        <v>828</v>
      </c>
    </row>
    <row r="829" spans="1:1" x14ac:dyDescent="0.3">
      <c r="A829" s="3">
        <v>829</v>
      </c>
    </row>
    <row r="830" spans="1:1" x14ac:dyDescent="0.3">
      <c r="A830" s="3">
        <v>830</v>
      </c>
    </row>
    <row r="831" spans="1:1" x14ac:dyDescent="0.3">
      <c r="A831" s="3">
        <v>831</v>
      </c>
    </row>
    <row r="832" spans="1:1" x14ac:dyDescent="0.3">
      <c r="A832" s="3">
        <v>832</v>
      </c>
    </row>
    <row r="833" spans="1:1" x14ac:dyDescent="0.3">
      <c r="A833" s="3">
        <v>833</v>
      </c>
    </row>
    <row r="834" spans="1:1" x14ac:dyDescent="0.3">
      <c r="A834" s="3">
        <v>834</v>
      </c>
    </row>
    <row r="835" spans="1:1" x14ac:dyDescent="0.3">
      <c r="A835" s="3">
        <v>835</v>
      </c>
    </row>
    <row r="836" spans="1:1" x14ac:dyDescent="0.3">
      <c r="A836" s="3">
        <v>836</v>
      </c>
    </row>
    <row r="837" spans="1:1" x14ac:dyDescent="0.3">
      <c r="A837" s="3">
        <v>837</v>
      </c>
    </row>
    <row r="838" spans="1:1" x14ac:dyDescent="0.3">
      <c r="A838" s="3">
        <v>838</v>
      </c>
    </row>
    <row r="839" spans="1:1" x14ac:dyDescent="0.3">
      <c r="A839" s="3">
        <v>839</v>
      </c>
    </row>
    <row r="840" spans="1:1" x14ac:dyDescent="0.3">
      <c r="A840" s="3">
        <v>840</v>
      </c>
    </row>
    <row r="841" spans="1:1" x14ac:dyDescent="0.3">
      <c r="A841" s="3">
        <v>841</v>
      </c>
    </row>
    <row r="842" spans="1:1" x14ac:dyDescent="0.3">
      <c r="A842" s="3">
        <v>842</v>
      </c>
    </row>
    <row r="843" spans="1:1" x14ac:dyDescent="0.3">
      <c r="A843" s="3">
        <v>843</v>
      </c>
    </row>
    <row r="844" spans="1:1" x14ac:dyDescent="0.3">
      <c r="A844" s="3">
        <v>844</v>
      </c>
    </row>
    <row r="845" spans="1:1" x14ac:dyDescent="0.3">
      <c r="A845" s="3">
        <v>845</v>
      </c>
    </row>
    <row r="846" spans="1:1" x14ac:dyDescent="0.3">
      <c r="A846" s="3">
        <v>846</v>
      </c>
    </row>
    <row r="847" spans="1:1" x14ac:dyDescent="0.3">
      <c r="A847" s="3">
        <v>847</v>
      </c>
    </row>
    <row r="848" spans="1:1" x14ac:dyDescent="0.3">
      <c r="A848" s="3">
        <v>848</v>
      </c>
    </row>
    <row r="849" spans="1:1" x14ac:dyDescent="0.3">
      <c r="A849" s="3">
        <v>849</v>
      </c>
    </row>
    <row r="850" spans="1:1" x14ac:dyDescent="0.3">
      <c r="A850" s="3">
        <v>850</v>
      </c>
    </row>
    <row r="851" spans="1:1" x14ac:dyDescent="0.3">
      <c r="A851" s="3">
        <v>851</v>
      </c>
    </row>
    <row r="852" spans="1:1" x14ac:dyDescent="0.3">
      <c r="A852" s="3">
        <v>852</v>
      </c>
    </row>
    <row r="853" spans="1:1" x14ac:dyDescent="0.3">
      <c r="A853" s="3">
        <v>853</v>
      </c>
    </row>
    <row r="854" spans="1:1" x14ac:dyDescent="0.3">
      <c r="A854" s="3">
        <v>854</v>
      </c>
    </row>
    <row r="855" spans="1:1" x14ac:dyDescent="0.3">
      <c r="A855" s="3">
        <v>855</v>
      </c>
    </row>
    <row r="856" spans="1:1" x14ac:dyDescent="0.3">
      <c r="A856" s="3">
        <v>856</v>
      </c>
    </row>
    <row r="857" spans="1:1" x14ac:dyDescent="0.3">
      <c r="A857" s="3">
        <v>857</v>
      </c>
    </row>
    <row r="858" spans="1:1" x14ac:dyDescent="0.3">
      <c r="A858" s="3">
        <v>858</v>
      </c>
    </row>
    <row r="859" spans="1:1" x14ac:dyDescent="0.3">
      <c r="A859" s="3">
        <v>859</v>
      </c>
    </row>
    <row r="860" spans="1:1" x14ac:dyDescent="0.3">
      <c r="A860" s="3">
        <v>860</v>
      </c>
    </row>
    <row r="861" spans="1:1" x14ac:dyDescent="0.3">
      <c r="A861" s="3">
        <v>861</v>
      </c>
    </row>
    <row r="862" spans="1:1" x14ac:dyDescent="0.3">
      <c r="A862" s="3">
        <v>862</v>
      </c>
    </row>
    <row r="863" spans="1:1" x14ac:dyDescent="0.3">
      <c r="A863" s="3">
        <v>863</v>
      </c>
    </row>
    <row r="864" spans="1:1" x14ac:dyDescent="0.3">
      <c r="A864" s="3">
        <v>864</v>
      </c>
    </row>
    <row r="865" spans="1:1" x14ac:dyDescent="0.3">
      <c r="A865" s="3">
        <v>865</v>
      </c>
    </row>
    <row r="866" spans="1:1" x14ac:dyDescent="0.3">
      <c r="A866" s="3">
        <v>866</v>
      </c>
    </row>
    <row r="867" spans="1:1" x14ac:dyDescent="0.3">
      <c r="A867" s="3">
        <v>867</v>
      </c>
    </row>
    <row r="868" spans="1:1" x14ac:dyDescent="0.3">
      <c r="A868" s="3">
        <v>868</v>
      </c>
    </row>
    <row r="869" spans="1:1" x14ac:dyDescent="0.3">
      <c r="A869" s="3">
        <v>869</v>
      </c>
    </row>
    <row r="870" spans="1:1" x14ac:dyDescent="0.3">
      <c r="A870" s="3">
        <v>870</v>
      </c>
    </row>
    <row r="871" spans="1:1" x14ac:dyDescent="0.3">
      <c r="A871" s="3">
        <v>871</v>
      </c>
    </row>
    <row r="872" spans="1:1" x14ac:dyDescent="0.3">
      <c r="A872" s="3">
        <v>872</v>
      </c>
    </row>
    <row r="873" spans="1:1" x14ac:dyDescent="0.3">
      <c r="A873" s="3">
        <v>873</v>
      </c>
    </row>
    <row r="874" spans="1:1" x14ac:dyDescent="0.3">
      <c r="A874" s="3">
        <v>874</v>
      </c>
    </row>
    <row r="875" spans="1:1" x14ac:dyDescent="0.3">
      <c r="A875" s="3">
        <v>875</v>
      </c>
    </row>
    <row r="876" spans="1:1" x14ac:dyDescent="0.3">
      <c r="A876" s="3">
        <v>876</v>
      </c>
    </row>
    <row r="877" spans="1:1" x14ac:dyDescent="0.3">
      <c r="A877" s="3">
        <v>877</v>
      </c>
    </row>
    <row r="878" spans="1:1" x14ac:dyDescent="0.3">
      <c r="A878" s="3">
        <v>878</v>
      </c>
    </row>
    <row r="879" spans="1:1" x14ac:dyDescent="0.3">
      <c r="A879" s="3">
        <v>879</v>
      </c>
    </row>
    <row r="880" spans="1:1" x14ac:dyDescent="0.3">
      <c r="A880" s="3">
        <v>880</v>
      </c>
    </row>
    <row r="881" spans="1:1" x14ac:dyDescent="0.3">
      <c r="A881" s="3">
        <v>881</v>
      </c>
    </row>
    <row r="882" spans="1:1" x14ac:dyDescent="0.3">
      <c r="A882" s="3">
        <v>882</v>
      </c>
    </row>
    <row r="883" spans="1:1" x14ac:dyDescent="0.3">
      <c r="A883" s="3">
        <v>883</v>
      </c>
    </row>
    <row r="884" spans="1:1" x14ac:dyDescent="0.3">
      <c r="A884" s="3">
        <v>884</v>
      </c>
    </row>
    <row r="885" spans="1:1" x14ac:dyDescent="0.3">
      <c r="A885" s="3">
        <v>885</v>
      </c>
    </row>
    <row r="886" spans="1:1" x14ac:dyDescent="0.3">
      <c r="A886" s="3">
        <v>886</v>
      </c>
    </row>
    <row r="887" spans="1:1" x14ac:dyDescent="0.3">
      <c r="A887" s="3">
        <v>887</v>
      </c>
    </row>
    <row r="888" spans="1:1" x14ac:dyDescent="0.3">
      <c r="A888" s="3">
        <v>888</v>
      </c>
    </row>
    <row r="889" spans="1:1" x14ac:dyDescent="0.3">
      <c r="A889" s="3">
        <v>889</v>
      </c>
    </row>
    <row r="890" spans="1:1" x14ac:dyDescent="0.3">
      <c r="A890" s="3">
        <v>890</v>
      </c>
    </row>
    <row r="891" spans="1:1" x14ac:dyDescent="0.3">
      <c r="A891" s="3">
        <v>891</v>
      </c>
    </row>
    <row r="892" spans="1:1" x14ac:dyDescent="0.3">
      <c r="A892" s="3">
        <v>892</v>
      </c>
    </row>
    <row r="893" spans="1:1" x14ac:dyDescent="0.3">
      <c r="A893" s="3">
        <v>893</v>
      </c>
    </row>
    <row r="894" spans="1:1" x14ac:dyDescent="0.3">
      <c r="A894" s="3">
        <v>894</v>
      </c>
    </row>
    <row r="895" spans="1:1" x14ac:dyDescent="0.3">
      <c r="A895" s="3">
        <v>895</v>
      </c>
    </row>
    <row r="896" spans="1:1" x14ac:dyDescent="0.3">
      <c r="A896" s="3">
        <v>896</v>
      </c>
    </row>
    <row r="897" spans="1:1" x14ac:dyDescent="0.3">
      <c r="A897" s="3">
        <v>897</v>
      </c>
    </row>
    <row r="898" spans="1:1" x14ac:dyDescent="0.3">
      <c r="A898" s="3">
        <v>898</v>
      </c>
    </row>
    <row r="899" spans="1:1" x14ac:dyDescent="0.3">
      <c r="A899" s="3">
        <v>899</v>
      </c>
    </row>
    <row r="900" spans="1:1" x14ac:dyDescent="0.3">
      <c r="A900" s="3">
        <v>900</v>
      </c>
    </row>
    <row r="901" spans="1:1" x14ac:dyDescent="0.3">
      <c r="A901" s="3">
        <v>901</v>
      </c>
    </row>
    <row r="902" spans="1:1" x14ac:dyDescent="0.3">
      <c r="A902" s="3">
        <v>902</v>
      </c>
    </row>
    <row r="903" spans="1:1" x14ac:dyDescent="0.3">
      <c r="A903" s="3">
        <v>903</v>
      </c>
    </row>
    <row r="904" spans="1:1" x14ac:dyDescent="0.3">
      <c r="A904" s="3">
        <v>904</v>
      </c>
    </row>
    <row r="905" spans="1:1" x14ac:dyDescent="0.3">
      <c r="A905" s="3">
        <v>905</v>
      </c>
    </row>
    <row r="906" spans="1:1" x14ac:dyDescent="0.3">
      <c r="A906" s="3">
        <v>906</v>
      </c>
    </row>
    <row r="907" spans="1:1" x14ac:dyDescent="0.3">
      <c r="A907" s="3">
        <v>907</v>
      </c>
    </row>
    <row r="908" spans="1:1" x14ac:dyDescent="0.3">
      <c r="A908" s="3">
        <v>908</v>
      </c>
    </row>
    <row r="909" spans="1:1" x14ac:dyDescent="0.3">
      <c r="A909" s="3">
        <v>909</v>
      </c>
    </row>
    <row r="910" spans="1:1" x14ac:dyDescent="0.3">
      <c r="A910" s="3">
        <v>910</v>
      </c>
    </row>
    <row r="911" spans="1:1" x14ac:dyDescent="0.3">
      <c r="A911" s="3">
        <v>911</v>
      </c>
    </row>
    <row r="912" spans="1:1" x14ac:dyDescent="0.3">
      <c r="A912" s="3">
        <v>912</v>
      </c>
    </row>
    <row r="913" spans="1:1" x14ac:dyDescent="0.3">
      <c r="A913" s="3">
        <v>913</v>
      </c>
    </row>
    <row r="914" spans="1:1" x14ac:dyDescent="0.3">
      <c r="A914" s="3">
        <v>914</v>
      </c>
    </row>
    <row r="915" spans="1:1" x14ac:dyDescent="0.3">
      <c r="A915" s="3">
        <v>915</v>
      </c>
    </row>
    <row r="916" spans="1:1" x14ac:dyDescent="0.3">
      <c r="A916" s="3">
        <v>916</v>
      </c>
    </row>
    <row r="917" spans="1:1" x14ac:dyDescent="0.3">
      <c r="A917" s="3">
        <v>917</v>
      </c>
    </row>
    <row r="918" spans="1:1" x14ac:dyDescent="0.3">
      <c r="A918" s="3">
        <v>918</v>
      </c>
    </row>
    <row r="919" spans="1:1" x14ac:dyDescent="0.3">
      <c r="A919" s="3">
        <v>919</v>
      </c>
    </row>
    <row r="920" spans="1:1" x14ac:dyDescent="0.3">
      <c r="A920" s="3">
        <v>920</v>
      </c>
    </row>
    <row r="921" spans="1:1" x14ac:dyDescent="0.3">
      <c r="A921" s="3">
        <v>921</v>
      </c>
    </row>
    <row r="922" spans="1:1" x14ac:dyDescent="0.3">
      <c r="A922" s="3">
        <v>922</v>
      </c>
    </row>
    <row r="923" spans="1:1" x14ac:dyDescent="0.3">
      <c r="A923" s="3">
        <v>923</v>
      </c>
    </row>
    <row r="924" spans="1:1" x14ac:dyDescent="0.3">
      <c r="A924" s="3">
        <v>924</v>
      </c>
    </row>
    <row r="925" spans="1:1" x14ac:dyDescent="0.3">
      <c r="A925" s="3">
        <v>925</v>
      </c>
    </row>
    <row r="926" spans="1:1" x14ac:dyDescent="0.3">
      <c r="A926" s="3">
        <v>926</v>
      </c>
    </row>
    <row r="927" spans="1:1" x14ac:dyDescent="0.3">
      <c r="A927" s="3">
        <v>927</v>
      </c>
    </row>
    <row r="928" spans="1:1" x14ac:dyDescent="0.3">
      <c r="A928" s="3">
        <v>928</v>
      </c>
    </row>
    <row r="929" spans="1:1" x14ac:dyDescent="0.3">
      <c r="A929" s="3">
        <v>929</v>
      </c>
    </row>
    <row r="930" spans="1:1" x14ac:dyDescent="0.3">
      <c r="A930" s="3">
        <v>930</v>
      </c>
    </row>
    <row r="931" spans="1:1" x14ac:dyDescent="0.3">
      <c r="A931" s="3">
        <v>931</v>
      </c>
    </row>
    <row r="932" spans="1:1" x14ac:dyDescent="0.3">
      <c r="A932" s="3">
        <v>932</v>
      </c>
    </row>
    <row r="933" spans="1:1" x14ac:dyDescent="0.3">
      <c r="A933" s="3">
        <v>933</v>
      </c>
    </row>
    <row r="934" spans="1:1" x14ac:dyDescent="0.3">
      <c r="A934" s="3">
        <v>934</v>
      </c>
    </row>
    <row r="935" spans="1:1" x14ac:dyDescent="0.3">
      <c r="A935" s="3">
        <v>935</v>
      </c>
    </row>
    <row r="936" spans="1:1" x14ac:dyDescent="0.3">
      <c r="A936" s="3">
        <v>936</v>
      </c>
    </row>
    <row r="937" spans="1:1" x14ac:dyDescent="0.3">
      <c r="A937" s="3">
        <v>937</v>
      </c>
    </row>
    <row r="938" spans="1:1" x14ac:dyDescent="0.3">
      <c r="A938" s="3">
        <v>938</v>
      </c>
    </row>
    <row r="939" spans="1:1" x14ac:dyDescent="0.3">
      <c r="A939" s="3">
        <v>939</v>
      </c>
    </row>
    <row r="940" spans="1:1" x14ac:dyDescent="0.3">
      <c r="A940" s="3">
        <v>940</v>
      </c>
    </row>
    <row r="941" spans="1:1" x14ac:dyDescent="0.3">
      <c r="A941" s="3">
        <v>941</v>
      </c>
    </row>
    <row r="942" spans="1:1" x14ac:dyDescent="0.3">
      <c r="A942" s="3">
        <v>942</v>
      </c>
    </row>
    <row r="943" spans="1:1" x14ac:dyDescent="0.3">
      <c r="A943" s="3">
        <v>943</v>
      </c>
    </row>
    <row r="944" spans="1:1" x14ac:dyDescent="0.3">
      <c r="A944" s="3">
        <v>944</v>
      </c>
    </row>
    <row r="945" spans="1:1" x14ac:dyDescent="0.3">
      <c r="A945" s="3">
        <v>945</v>
      </c>
    </row>
    <row r="946" spans="1:1" x14ac:dyDescent="0.3">
      <c r="A946" s="3">
        <v>946</v>
      </c>
    </row>
    <row r="947" spans="1:1" x14ac:dyDescent="0.3">
      <c r="A947" s="3">
        <v>947</v>
      </c>
    </row>
    <row r="948" spans="1:1" x14ac:dyDescent="0.3">
      <c r="A948" s="3">
        <v>948</v>
      </c>
    </row>
    <row r="949" spans="1:1" x14ac:dyDescent="0.3">
      <c r="A949" s="3">
        <v>949</v>
      </c>
    </row>
    <row r="950" spans="1:1" x14ac:dyDescent="0.3">
      <c r="A950" s="3">
        <v>950</v>
      </c>
    </row>
    <row r="951" spans="1:1" x14ac:dyDescent="0.3">
      <c r="A951" s="3">
        <v>951</v>
      </c>
    </row>
    <row r="952" spans="1:1" x14ac:dyDescent="0.3">
      <c r="A952" s="3">
        <v>952</v>
      </c>
    </row>
    <row r="953" spans="1:1" x14ac:dyDescent="0.3">
      <c r="A953" s="3">
        <v>953</v>
      </c>
    </row>
    <row r="954" spans="1:1" x14ac:dyDescent="0.3">
      <c r="A954" s="3">
        <v>954</v>
      </c>
    </row>
    <row r="955" spans="1:1" x14ac:dyDescent="0.3">
      <c r="A955" s="3">
        <v>955</v>
      </c>
    </row>
    <row r="956" spans="1:1" x14ac:dyDescent="0.3">
      <c r="A956" s="3">
        <v>956</v>
      </c>
    </row>
    <row r="957" spans="1:1" x14ac:dyDescent="0.3">
      <c r="A957" s="3">
        <v>957</v>
      </c>
    </row>
    <row r="958" spans="1:1" x14ac:dyDescent="0.3">
      <c r="A958" s="3">
        <v>958</v>
      </c>
    </row>
    <row r="959" spans="1:1" x14ac:dyDescent="0.3">
      <c r="A959" s="3">
        <v>959</v>
      </c>
    </row>
    <row r="960" spans="1:1" x14ac:dyDescent="0.3">
      <c r="A960" s="3">
        <v>960</v>
      </c>
    </row>
    <row r="961" spans="1:1" x14ac:dyDescent="0.3">
      <c r="A961" s="3">
        <v>961</v>
      </c>
    </row>
    <row r="962" spans="1:1" x14ac:dyDescent="0.3">
      <c r="A962" s="3">
        <v>962</v>
      </c>
    </row>
    <row r="963" spans="1:1" x14ac:dyDescent="0.3">
      <c r="A963" s="3">
        <v>963</v>
      </c>
    </row>
    <row r="964" spans="1:1" x14ac:dyDescent="0.3">
      <c r="A964" s="3">
        <v>964</v>
      </c>
    </row>
    <row r="965" spans="1:1" x14ac:dyDescent="0.3">
      <c r="A965" s="3">
        <v>965</v>
      </c>
    </row>
    <row r="966" spans="1:1" x14ac:dyDescent="0.3">
      <c r="A966" s="3">
        <v>966</v>
      </c>
    </row>
    <row r="967" spans="1:1" x14ac:dyDescent="0.3">
      <c r="A967" s="3">
        <v>967</v>
      </c>
    </row>
    <row r="968" spans="1:1" x14ac:dyDescent="0.3">
      <c r="A968" s="3">
        <v>968</v>
      </c>
    </row>
    <row r="969" spans="1:1" x14ac:dyDescent="0.3">
      <c r="A969" s="3">
        <v>969</v>
      </c>
    </row>
    <row r="970" spans="1:1" x14ac:dyDescent="0.3">
      <c r="A970" s="3">
        <v>970</v>
      </c>
    </row>
    <row r="971" spans="1:1" x14ac:dyDescent="0.3">
      <c r="A971" s="3">
        <v>971</v>
      </c>
    </row>
    <row r="972" spans="1:1" x14ac:dyDescent="0.3">
      <c r="A972" s="3">
        <v>972</v>
      </c>
    </row>
    <row r="973" spans="1:1" x14ac:dyDescent="0.3">
      <c r="A973" s="3">
        <v>973</v>
      </c>
    </row>
    <row r="974" spans="1:1" x14ac:dyDescent="0.3">
      <c r="A974" s="3">
        <v>974</v>
      </c>
    </row>
    <row r="975" spans="1:1" x14ac:dyDescent="0.3">
      <c r="A975" s="3">
        <v>975</v>
      </c>
    </row>
    <row r="976" spans="1:1" x14ac:dyDescent="0.3">
      <c r="A976" s="3">
        <v>976</v>
      </c>
    </row>
    <row r="977" spans="1:1" x14ac:dyDescent="0.3">
      <c r="A977" s="3">
        <v>977</v>
      </c>
    </row>
    <row r="978" spans="1:1" x14ac:dyDescent="0.3">
      <c r="A978" s="3">
        <v>978</v>
      </c>
    </row>
    <row r="979" spans="1:1" x14ac:dyDescent="0.3">
      <c r="A979" s="3">
        <v>979</v>
      </c>
    </row>
    <row r="980" spans="1:1" x14ac:dyDescent="0.3">
      <c r="A980" s="3">
        <v>980</v>
      </c>
    </row>
    <row r="981" spans="1:1" x14ac:dyDescent="0.3">
      <c r="A981" s="3">
        <v>981</v>
      </c>
    </row>
    <row r="982" spans="1:1" x14ac:dyDescent="0.3">
      <c r="A982" s="3">
        <v>982</v>
      </c>
    </row>
    <row r="983" spans="1:1" x14ac:dyDescent="0.3">
      <c r="A983" s="3">
        <v>983</v>
      </c>
    </row>
    <row r="984" spans="1:1" x14ac:dyDescent="0.3">
      <c r="A984" s="3">
        <v>984</v>
      </c>
    </row>
    <row r="985" spans="1:1" x14ac:dyDescent="0.3">
      <c r="A985" s="3">
        <v>985</v>
      </c>
    </row>
    <row r="986" spans="1:1" x14ac:dyDescent="0.3">
      <c r="A986" s="3">
        <v>986</v>
      </c>
    </row>
    <row r="987" spans="1:1" x14ac:dyDescent="0.3">
      <c r="A987" s="3">
        <v>987</v>
      </c>
    </row>
    <row r="988" spans="1:1" x14ac:dyDescent="0.3">
      <c r="A988" s="3">
        <v>988</v>
      </c>
    </row>
    <row r="989" spans="1:1" x14ac:dyDescent="0.3">
      <c r="A989" s="3">
        <v>989</v>
      </c>
    </row>
    <row r="990" spans="1:1" x14ac:dyDescent="0.3">
      <c r="A990" s="3">
        <v>990</v>
      </c>
    </row>
    <row r="991" spans="1:1" x14ac:dyDescent="0.3">
      <c r="A991" s="3">
        <v>991</v>
      </c>
    </row>
    <row r="992" spans="1:1" x14ac:dyDescent="0.3">
      <c r="A992" s="3">
        <v>992</v>
      </c>
    </row>
    <row r="993" spans="1:1" x14ac:dyDescent="0.3">
      <c r="A993" s="3">
        <v>993</v>
      </c>
    </row>
    <row r="994" spans="1:1" x14ac:dyDescent="0.3">
      <c r="A994" s="3">
        <v>994</v>
      </c>
    </row>
    <row r="995" spans="1:1" x14ac:dyDescent="0.3">
      <c r="A995" s="3">
        <v>995</v>
      </c>
    </row>
    <row r="996" spans="1:1" x14ac:dyDescent="0.3">
      <c r="A996" s="3">
        <v>996</v>
      </c>
    </row>
    <row r="997" spans="1:1" x14ac:dyDescent="0.3">
      <c r="A997" s="3">
        <v>997</v>
      </c>
    </row>
    <row r="998" spans="1:1" x14ac:dyDescent="0.3">
      <c r="A998" s="3">
        <v>998</v>
      </c>
    </row>
    <row r="999" spans="1:1" x14ac:dyDescent="0.3">
      <c r="A999" s="3">
        <v>999</v>
      </c>
    </row>
    <row r="1000" spans="1:1" x14ac:dyDescent="0.3">
      <c r="A1000" s="3">
        <v>1000</v>
      </c>
    </row>
  </sheetData>
  <sheetProtection password="C7FF" sheet="1" objects="1" scenarios="1"/>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3"/>
  <sheetViews>
    <sheetView workbookViewId="0">
      <selection sqref="A1:A23"/>
    </sheetView>
  </sheetViews>
  <sheetFormatPr defaultRowHeight="14.5" x14ac:dyDescent="0.35"/>
  <sheetData>
    <row r="1" spans="1:1" x14ac:dyDescent="0.35">
      <c r="A1" t="s">
        <v>145</v>
      </c>
    </row>
    <row r="2" spans="1:1" x14ac:dyDescent="0.35">
      <c r="A2" t="s">
        <v>12</v>
      </c>
    </row>
    <row r="3" spans="1:1" x14ac:dyDescent="0.35">
      <c r="A3" t="s">
        <v>265</v>
      </c>
    </row>
    <row r="4" spans="1:1" x14ac:dyDescent="0.35">
      <c r="A4" t="s">
        <v>259</v>
      </c>
    </row>
    <row r="5" spans="1:1" x14ac:dyDescent="0.35">
      <c r="A5" t="s">
        <v>260</v>
      </c>
    </row>
    <row r="6" spans="1:1" x14ac:dyDescent="0.35">
      <c r="A6" t="s">
        <v>261</v>
      </c>
    </row>
    <row r="7" spans="1:1" x14ac:dyDescent="0.35">
      <c r="A7" t="s">
        <v>11</v>
      </c>
    </row>
    <row r="8" spans="1:1" x14ac:dyDescent="0.35">
      <c r="A8" t="s">
        <v>137</v>
      </c>
    </row>
    <row r="9" spans="1:1" x14ac:dyDescent="0.35">
      <c r="A9" t="s">
        <v>134</v>
      </c>
    </row>
    <row r="10" spans="1:1" x14ac:dyDescent="0.35">
      <c r="A10" t="s">
        <v>132</v>
      </c>
    </row>
    <row r="11" spans="1:1" x14ac:dyDescent="0.35">
      <c r="A11" t="s">
        <v>140</v>
      </c>
    </row>
    <row r="12" spans="1:1" x14ac:dyDescent="0.35">
      <c r="A12" t="s">
        <v>129</v>
      </c>
    </row>
    <row r="13" spans="1:1" x14ac:dyDescent="0.35">
      <c r="A13" t="s">
        <v>130</v>
      </c>
    </row>
    <row r="14" spans="1:1" x14ac:dyDescent="0.35">
      <c r="A14" t="s">
        <v>135</v>
      </c>
    </row>
    <row r="15" spans="1:1" x14ac:dyDescent="0.35">
      <c r="A15" t="s">
        <v>131</v>
      </c>
    </row>
    <row r="16" spans="1:1" x14ac:dyDescent="0.35">
      <c r="A16" t="s">
        <v>139</v>
      </c>
    </row>
    <row r="17" spans="1:1" x14ac:dyDescent="0.35">
      <c r="A17" t="s">
        <v>138</v>
      </c>
    </row>
    <row r="18" spans="1:1" x14ac:dyDescent="0.35">
      <c r="A18" t="s">
        <v>142</v>
      </c>
    </row>
    <row r="19" spans="1:1" x14ac:dyDescent="0.35">
      <c r="A19" t="s">
        <v>136</v>
      </c>
    </row>
    <row r="20" spans="1:1" x14ac:dyDescent="0.35">
      <c r="A20" t="s">
        <v>128</v>
      </c>
    </row>
    <row r="21" spans="1:1" x14ac:dyDescent="0.35">
      <c r="A21" t="s">
        <v>143</v>
      </c>
    </row>
    <row r="22" spans="1:1" x14ac:dyDescent="0.35">
      <c r="A22" t="s">
        <v>133</v>
      </c>
    </row>
    <row r="23" spans="1:1" x14ac:dyDescent="0.35">
      <c r="A23" t="s">
        <v>141</v>
      </c>
    </row>
  </sheetData>
  <sortState ref="A7:A23">
    <sortCondition ref="A7"/>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pageSetUpPr fitToPage="1"/>
  </sheetPr>
  <dimension ref="A1:X59"/>
  <sheetViews>
    <sheetView zoomScaleNormal="100" zoomScaleSheetLayoutView="85" workbookViewId="0">
      <selection activeCell="T4" sqref="T4:V4"/>
    </sheetView>
  </sheetViews>
  <sheetFormatPr defaultColWidth="9.1796875" defaultRowHeight="13" x14ac:dyDescent="0.3"/>
  <cols>
    <col min="1" max="1" width="1.1796875" style="95" customWidth="1"/>
    <col min="2" max="2" width="28.7265625" style="95" customWidth="1"/>
    <col min="3" max="3" width="1.1796875" style="95" customWidth="1"/>
    <col min="4" max="6" width="8.7265625" style="95" customWidth="1"/>
    <col min="7" max="7" width="1.1796875" style="95" customWidth="1"/>
    <col min="8" max="10" width="8.7265625" style="95" customWidth="1"/>
    <col min="11" max="11" width="1.1796875" style="95" customWidth="1"/>
    <col min="12" max="14" width="8.7265625" style="95" customWidth="1"/>
    <col min="15" max="15" width="1.1796875" style="95" customWidth="1"/>
    <col min="16" max="18" width="8.7265625" style="95" customWidth="1"/>
    <col min="19" max="19" width="1.1796875" style="95" customWidth="1"/>
    <col min="20" max="22" width="8.7265625" style="95" customWidth="1"/>
    <col min="23" max="23" width="1.1796875" style="95" customWidth="1"/>
    <col min="24" max="24" width="28.7265625" style="95" customWidth="1"/>
    <col min="25" max="25" width="1.1796875" style="95" customWidth="1"/>
    <col min="26" max="16384" width="9.1796875" style="95"/>
  </cols>
  <sheetData>
    <row r="1" spans="1:24" ht="9" customHeight="1" x14ac:dyDescent="0.3"/>
    <row r="2" spans="1:24" ht="15.5" x14ac:dyDescent="0.3">
      <c r="B2" s="215" t="s">
        <v>258</v>
      </c>
      <c r="C2" s="215"/>
      <c r="D2" s="215"/>
      <c r="E2" s="215"/>
      <c r="F2" s="215"/>
      <c r="G2" s="215"/>
      <c r="H2" s="215"/>
      <c r="I2" s="215"/>
      <c r="J2" s="215"/>
      <c r="K2" s="215"/>
      <c r="L2" s="215"/>
      <c r="M2" s="215"/>
      <c r="N2" s="215"/>
    </row>
    <row r="3" spans="1:24" ht="9" customHeight="1" x14ac:dyDescent="0.3"/>
    <row r="4" spans="1:24" ht="51" customHeight="1" x14ac:dyDescent="0.3">
      <c r="B4" s="218" t="s">
        <v>267</v>
      </c>
      <c r="C4" s="218"/>
      <c r="D4" s="218"/>
      <c r="E4" s="218"/>
      <c r="F4" s="218"/>
      <c r="G4" s="96"/>
      <c r="H4" s="220" t="s">
        <v>306</v>
      </c>
      <c r="I4" s="220"/>
      <c r="J4" s="220"/>
      <c r="K4" s="96"/>
      <c r="L4" s="220" t="s">
        <v>305</v>
      </c>
      <c r="M4" s="220"/>
      <c r="N4" s="220"/>
      <c r="P4" s="220" t="s">
        <v>304</v>
      </c>
      <c r="Q4" s="220"/>
      <c r="R4" s="220"/>
      <c r="T4" s="220" t="s">
        <v>303</v>
      </c>
      <c r="U4" s="220"/>
      <c r="V4" s="220"/>
      <c r="X4" s="97"/>
    </row>
    <row r="5" spans="1:24" ht="9" customHeight="1" x14ac:dyDescent="0.3">
      <c r="A5" s="127"/>
    </row>
    <row r="6" spans="1:24" ht="30" customHeight="1" x14ac:dyDescent="0.35">
      <c r="A6" s="127"/>
      <c r="C6" s="98"/>
      <c r="D6" s="214" t="s">
        <v>12</v>
      </c>
      <c r="E6" s="214"/>
      <c r="F6" s="214"/>
      <c r="G6" s="98"/>
      <c r="H6" s="216" t="s">
        <v>265</v>
      </c>
      <c r="I6" s="216"/>
      <c r="J6" s="216"/>
      <c r="K6" s="98"/>
      <c r="L6" s="217" t="s">
        <v>259</v>
      </c>
      <c r="M6" s="217"/>
      <c r="N6" s="217"/>
      <c r="P6" s="221" t="s">
        <v>260</v>
      </c>
      <c r="Q6" s="221"/>
      <c r="R6" s="221"/>
      <c r="T6" s="219" t="s">
        <v>261</v>
      </c>
      <c r="U6" s="219"/>
      <c r="V6" s="219"/>
    </row>
    <row r="7" spans="1:24" ht="14.5" x14ac:dyDescent="0.35">
      <c r="A7" s="127"/>
      <c r="C7" s="98"/>
      <c r="D7" s="74"/>
      <c r="E7" s="74" t="s">
        <v>263</v>
      </c>
      <c r="F7" s="74" t="s">
        <v>263</v>
      </c>
      <c r="G7" s="98"/>
      <c r="H7" s="199"/>
      <c r="I7" s="199"/>
      <c r="J7" s="199"/>
      <c r="K7" s="98"/>
      <c r="L7" s="200"/>
      <c r="M7" s="200"/>
      <c r="N7" s="200"/>
      <c r="P7" s="198"/>
      <c r="Q7" s="198"/>
      <c r="R7" s="198"/>
      <c r="T7" s="197"/>
      <c r="U7" s="197"/>
      <c r="V7" s="197"/>
    </row>
    <row r="8" spans="1:24" x14ac:dyDescent="0.3">
      <c r="A8" s="127"/>
      <c r="B8" s="99" t="s">
        <v>10</v>
      </c>
      <c r="C8" s="100"/>
      <c r="D8" s="69" t="s">
        <v>262</v>
      </c>
      <c r="E8" s="69" t="s">
        <v>146</v>
      </c>
      <c r="F8" s="69" t="s">
        <v>147</v>
      </c>
      <c r="G8" s="100"/>
      <c r="H8" s="70" t="s">
        <v>0</v>
      </c>
      <c r="I8" s="70" t="s">
        <v>144</v>
      </c>
      <c r="J8" s="70" t="s">
        <v>2</v>
      </c>
      <c r="K8" s="100"/>
      <c r="L8" s="72" t="s">
        <v>0</v>
      </c>
      <c r="M8" s="72" t="s">
        <v>144</v>
      </c>
      <c r="N8" s="72" t="s">
        <v>2</v>
      </c>
      <c r="P8" s="73" t="s">
        <v>0</v>
      </c>
      <c r="Q8" s="73" t="s">
        <v>144</v>
      </c>
      <c r="R8" s="73" t="s">
        <v>2</v>
      </c>
      <c r="T8" s="71" t="s">
        <v>0</v>
      </c>
      <c r="U8" s="71" t="s">
        <v>144</v>
      </c>
      <c r="V8" s="71" t="s">
        <v>2</v>
      </c>
      <c r="X8" s="99" t="s">
        <v>10</v>
      </c>
    </row>
    <row r="9" spans="1:24" x14ac:dyDescent="0.3">
      <c r="A9" s="127">
        <v>2</v>
      </c>
      <c r="B9" s="87" t="str">
        <f>VLOOKUP($A9,Data!$A$1:$BI$1000,2,FALSE)</f>
        <v>Total population</v>
      </c>
      <c r="C9" s="96"/>
      <c r="D9" s="103">
        <f>IF($D$6="First Area","",HLOOKUP($D$6,Data!$E$1:$BU$1000,A9,FALSE))</f>
        <v>476626</v>
      </c>
      <c r="E9" s="104" t="str">
        <f>IF(ISBLANK(VLOOKUP($A9,Data!$A$1:$BU$1000,9,FALSE)),"N/A",VLOOKUP($A9,Data!$A$1:$BU$1000,9,FALSE))</f>
        <v>N/A</v>
      </c>
      <c r="F9" s="104" t="str">
        <f>IF(ISBLANK(VLOOKUP($A9,Data!$A$1:$BI$1000,10,FALSE)),"N/A",VLOOKUP($A9,Data!$A$1:$BI$1000,10,FALSE))</f>
        <v>N/A</v>
      </c>
      <c r="G9" s="96"/>
      <c r="H9" s="105">
        <f>IF($H$6="First Area","",HLOOKUP($H$6,Data!$E$1:$BU$1000,A9,FALSE))</f>
        <v>134527</v>
      </c>
      <c r="I9" s="106" t="str">
        <f>IF($H$6="First Area","",IF(E9="N/A","-",HLOOKUP($H$6&amp;"%",Data!$E$1:$BU$1000,A9,FALSE)))</f>
        <v>-</v>
      </c>
      <c r="J9" s="106" t="str">
        <f>IF($H$6="First Area","",IF(E9="N/A","-",IF($H$6="Edinburgh","-",IF($H$6="Scotland","-",HLOOKUP($H$6&amp;"Index",Data!$E$1:$BU$1000,A9,FALSE)))))</f>
        <v>-</v>
      </c>
      <c r="K9" s="96"/>
      <c r="L9" s="105">
        <f>IF($L$6="Second Area","",HLOOKUP($L$6,Data!$E$1:$BU$1000,A9,FALSE))</f>
        <v>107924</v>
      </c>
      <c r="M9" s="106" t="str">
        <f>IF($L$6="Second Area","",IF(E9="N/A","-",HLOOKUP($L$6&amp;"%",Data!$E$1:$BU$1000,A9,FALSE)))</f>
        <v>-</v>
      </c>
      <c r="N9" s="106" t="str">
        <f>IF($L$6="Second Area","",IF(E9="N/A","-",IF($L$6="Edinburgh","-",IF($L$6="Scotland","-",HLOOKUP($L$6&amp;"Index",Data!$E$1:$BU$1000,A9,FALSE)))))</f>
        <v>-</v>
      </c>
      <c r="P9" s="105">
        <f>IF($P$6="Second Area","",HLOOKUP($P$6,Data!$E$1:$BU$1000,A9,FALSE))</f>
        <v>124930</v>
      </c>
      <c r="Q9" s="106" t="str">
        <f>IF($P$6="Second Area","",IF(E9="N/A","-",HLOOKUP($P$6&amp;"%",Data!$E$1:$BU$1000,A9,FALSE)))</f>
        <v>-</v>
      </c>
      <c r="R9" s="106" t="str">
        <f>IF($L$6="Second Area","",IF(E9="N/A","-",IF($L$6="Edinburgh","-",IF($L$6="Scotland","-",HLOOKUP($L$6&amp;"Index",Data!$E$1:$BU$1000,A9,FALSE)))))</f>
        <v>-</v>
      </c>
      <c r="T9" s="105">
        <f>IF($T$6="Second Area","",HLOOKUP($T$6,Data!$E$1:$BU$1000,A9,FALSE))</f>
        <v>109245</v>
      </c>
      <c r="U9" s="106" t="str">
        <f>IF($L$6="Second Area","",IF(E9="N/A","-",HLOOKUP($L$6&amp;"%",Data!$E$1:$BU$1000,A9,FALSE)))</f>
        <v>-</v>
      </c>
      <c r="V9" s="106" t="str">
        <f>IF($L$6="Second Area","",IF(E9="N/A","-",IF($L$6="Edinburgh","-",IF($L$6="Scotland","-",HLOOKUP($L$6&amp;"Index",Data!$E$1:$BU$1000,A9,FALSE)))))</f>
        <v>-</v>
      </c>
      <c r="X9" s="87" t="str">
        <f>VLOOKUP($A9,Data!$A$1:$BI$1000,2,FALSE)</f>
        <v>Total population</v>
      </c>
    </row>
    <row r="10" spans="1:24" x14ac:dyDescent="0.3">
      <c r="A10" s="127">
        <v>13</v>
      </c>
      <c r="B10" s="87" t="str">
        <f>VLOOKUP($A10,Data!$A$1:$BI$1000,2,FALSE)</f>
        <v>Age: 0-15</v>
      </c>
      <c r="C10" s="96"/>
      <c r="D10" s="107">
        <f>IF($D$6="First Area","",IF(E10="N/A","-",HLOOKUP($D$6&amp;"%",Data!$E$1:$BU$1000,A10,FALSE)))</f>
        <v>0.15148565122339108</v>
      </c>
      <c r="E10" s="107">
        <f>IF(ISBLANK(VLOOKUP($A10,Data!$A$1:$BU$1000,9,FALSE)),"N/A",VLOOKUP($A10,Data!$A$1:$BU$1000,9,FALSE))</f>
        <v>0.20297491794887237</v>
      </c>
      <c r="F10" s="107">
        <f>IF(ISBLANK(VLOOKUP($A10,Data!$A$1:$BU$1000,10,FALSE)),"N/A",VLOOKUP($A10,Data!$A$1:$BU$1000,10,FALSE))</f>
        <v>6.7577639751552801E-2</v>
      </c>
      <c r="G10" s="96"/>
      <c r="H10" s="105">
        <f>IF($H$6="First Area","",HLOOKUP($H$6,Data!$E$1:$BU$1000,A10,FALSE))</f>
        <v>23891</v>
      </c>
      <c r="I10" s="104">
        <f>IF($H$6="First Area","",IF(E10="N/A","-",HLOOKUP($H$6&amp;"%",Data!$E$1:$BU$1000,A10,FALSE)))</f>
        <v>0.17759260222854892</v>
      </c>
      <c r="J10" s="108">
        <f>IF($H$6="First Area","",IF(E10="N/A","-",IF($H$6="Edinburgh","-",IF($H$6="Scotland","-",HLOOKUP($H$6&amp;"Index",Data!$E$1:$BU$1000,A10,FALSE)))))</f>
        <v>1.1723394314532056</v>
      </c>
      <c r="K10" s="96"/>
      <c r="L10" s="105">
        <f>IF($L$6="Second Area","",HLOOKUP($L$6,Data!$E$1:$BU$1000,A10,FALSE))</f>
        <v>15185</v>
      </c>
      <c r="M10" s="109">
        <f>IF($L$6="Second Area","",IF(E10="N/A","-",HLOOKUP($L$6&amp;"%",Data!$E$1:$BU$1000,A10,FALSE)))</f>
        <v>0.14070086357066083</v>
      </c>
      <c r="N10" s="108">
        <f>IF($L$6="Second Area","",IF(E10="N/A","-",IF($L$6="Edinburgh","-",IF($L$6="Scotland","-",HLOOKUP($L$6&amp;"Index",Data!$E$1:$BU$1000,A10,FALSE)))))</f>
        <v>0.9288065399882246</v>
      </c>
      <c r="P10" s="105">
        <f>IF($P$6="Second Area","",HLOOKUP($P$6,Data!$E$1:$BU$1000,A10,FALSE))</f>
        <v>15745</v>
      </c>
      <c r="Q10" s="109">
        <f>IF($P$6="Second Area","",IF(E10="N/A","-",HLOOKUP($P$6&amp;"%",Data!$E$1:$BU$1000,A10,FALSE)))</f>
        <v>0.12603057712318899</v>
      </c>
      <c r="R10" s="108">
        <f>IF($P$6="Second Area","",IF(E10="N/A","-",IF($P$6="Edinburgh","-",IF($P$6="Scotland","-",HLOOKUP($P$6&amp;"Index",Data!$E$1:$BU$1000,A10,FALSE)))))</f>
        <v>0.83196379396577769</v>
      </c>
      <c r="T10" s="105">
        <f>IF($T$6="Second Area","",HLOOKUP($T$6,Data!$E$1:$BU$1000,A10,FALSE))</f>
        <v>17381</v>
      </c>
      <c r="U10" s="109">
        <f>IF($T$6="Second Area","",IF(E10="N/A","-",HLOOKUP($T$6&amp;"%",Data!$E$1:$BU$1000,A10,FALSE)))</f>
        <v>0.15910110302531008</v>
      </c>
      <c r="V10" s="108">
        <f>IF($T$6="Second Area","",IF(E10="N/A","-",IF($T$6="Edinburgh","-",IF($T$6="Scotland","-",HLOOKUP($T$6&amp;"Index",Data!$E$1:$BU$1000,A10,FALSE)))))</f>
        <v>1.0502717699030697</v>
      </c>
      <c r="X10" s="87" t="str">
        <f>VLOOKUP($A10,Data!$A$1:$BI$1000,2,FALSE)</f>
        <v>Age: 0-15</v>
      </c>
    </row>
    <row r="11" spans="1:24" x14ac:dyDescent="0.3">
      <c r="A11" s="127">
        <v>17</v>
      </c>
      <c r="B11" s="87" t="str">
        <f>VLOOKUP($A11,Data!$A$1:$BI$1000,2,FALSE)</f>
        <v>Age: 65+</v>
      </c>
      <c r="C11" s="96"/>
      <c r="D11" s="107">
        <f>IF($D$6="First Area","",IF(E11="N/A","-",HLOOKUP($D$6&amp;"%",Data!$E$1:$BU$1000,A11,FALSE)))</f>
        <v>0.14369127995535283</v>
      </c>
      <c r="E11" s="107">
        <f>IF(ISBLANK(VLOOKUP($A11,Data!$A$1:$BU$1000,9,FALSE)),"N/A",VLOOKUP($A11,Data!$A$1:$BU$1000,9,FALSE))</f>
        <v>0.20546871598380284</v>
      </c>
      <c r="F11" s="107">
        <f>IF(ISBLANK(VLOOKUP($A11,Data!$A$1:$BU$1000,10,FALSE)),"N/A",VLOOKUP($A11,Data!$A$1:$BU$1000,10,FALSE))</f>
        <v>8.3354037267080752E-2</v>
      </c>
      <c r="G11" s="96"/>
      <c r="H11" s="105">
        <f>IF($H$6="First Area","",HLOOKUP($H$6,Data!$E$1:$BU$1000,A11,FALSE))</f>
        <v>23077</v>
      </c>
      <c r="I11" s="104">
        <f>IF($H$6="First Area","",IF(E11="N/A","-",HLOOKUP($H$6&amp;"%",Data!$E$1:$BU$1000,A11,FALSE)))</f>
        <v>0.17154177228363079</v>
      </c>
      <c r="J11" s="108">
        <f>IF($H$6="First Area","",IF(E11="N/A","-",IF($H$6="Edinburgh","-",IF($H$6="Scotland","-",HLOOKUP($H$6&amp;"Index",Data!$E$1:$BU$1000,A11,FALSE)))))</f>
        <v>1.1938217290355515</v>
      </c>
      <c r="K11" s="96"/>
      <c r="L11" s="105">
        <f>IF($L$6="Second Area","",HLOOKUP($L$6,Data!$E$1:$BU$1000,A11,FALSE))</f>
        <v>14076</v>
      </c>
      <c r="M11" s="109">
        <f>IF($L$6="Second Area","",IF(E11="N/A","-",HLOOKUP($L$6&amp;"%",Data!$E$1:$BU$1000,A11,FALSE)))</f>
        <v>0.13042511396908935</v>
      </c>
      <c r="N11" s="108">
        <f>IF($L$6="Second Area","",IF(E11="N/A","-",IF($L$6="Edinburgh","-",IF($L$6="Scotland","-",HLOOKUP($L$6&amp;"Index",Data!$E$1:$BU$1000,A11,FALSE)))))</f>
        <v>0.90767591470835607</v>
      </c>
      <c r="P11" s="105">
        <f>IF($P$6="Second Area","",HLOOKUP($P$6,Data!$E$1:$BU$1000,A11,FALSE))</f>
        <v>16024</v>
      </c>
      <c r="Q11" s="109">
        <f>IF($P$6="Second Area","",IF(E11="N/A","-",HLOOKUP($P$6&amp;"%",Data!$E$1:$BU$1000,A11,FALSE)))</f>
        <v>0.12826382774353637</v>
      </c>
      <c r="R11" s="108">
        <f>IF($P$6="Second Area","",IF(E11="N/A","-",IF($P$6="Edinburgh","-",IF($P$6="Scotland","-",HLOOKUP($P$6&amp;"Index",Data!$E$1:$BU$1000,A11,FALSE)))))</f>
        <v>0.89263473596581489</v>
      </c>
      <c r="T11" s="105">
        <f>IF($T$6="Second Area","",HLOOKUP($T$6,Data!$E$1:$BU$1000,A11,FALSE))</f>
        <v>15310</v>
      </c>
      <c r="U11" s="109">
        <f>IF($T$6="Second Area","",IF(E11="N/A","-",HLOOKUP($T$6&amp;"%",Data!$E$1:$BU$1000,A11,FALSE)))</f>
        <v>0.14014371367110623</v>
      </c>
      <c r="V11" s="108">
        <f>IF($T$6="Second Area","",IF(E11="N/A","-",IF($T$6="Edinburgh","-",IF($T$6="Scotland","-",HLOOKUP($T$6&amp;"Index",Data!$E$1:$BU$1000,A11,FALSE)))))</f>
        <v>0.97531119295931612</v>
      </c>
      <c r="X11" s="87" t="str">
        <f>VLOOKUP($A11,Data!$A$1:$BI$1000,2,FALSE)</f>
        <v>Age: 65+</v>
      </c>
    </row>
    <row r="12" spans="1:24" ht="6" customHeight="1" x14ac:dyDescent="0.3">
      <c r="A12" s="127"/>
      <c r="B12" s="96"/>
      <c r="C12" s="96"/>
      <c r="D12" s="64"/>
      <c r="E12" s="64"/>
      <c r="F12" s="64"/>
      <c r="G12" s="96"/>
      <c r="H12" s="50"/>
      <c r="I12" s="63"/>
      <c r="J12" s="52"/>
      <c r="K12" s="96"/>
      <c r="L12" s="50"/>
      <c r="M12" s="51"/>
      <c r="N12" s="52"/>
      <c r="P12" s="50"/>
      <c r="Q12" s="51"/>
      <c r="R12" s="52"/>
      <c r="T12" s="50"/>
      <c r="U12" s="51"/>
      <c r="V12" s="52"/>
      <c r="X12" s="96"/>
    </row>
    <row r="13" spans="1:24" x14ac:dyDescent="0.3">
      <c r="A13" s="127">
        <v>49</v>
      </c>
      <c r="B13" s="87" t="str">
        <f>VLOOKUP($A13,Data!$A$1:$BI$1000,2,FALSE)</f>
        <v>Household tenure: total</v>
      </c>
      <c r="C13" s="96"/>
      <c r="D13" s="103">
        <f>IF($D$6="First Area","",HLOOKUP($D$6,Data!$E$1:$BU$1000,A13,FALSE))</f>
        <v>223051</v>
      </c>
      <c r="E13" s="104" t="str">
        <f>IF(ISBLANK(VLOOKUP($A13,Data!$A$1:$BU$1000,9,FALSE)),"N/A",VLOOKUP($A13,Data!$A$1:$BU$1000,9,FALSE))</f>
        <v>N/A</v>
      </c>
      <c r="F13" s="104" t="str">
        <f>IF(ISBLANK(VLOOKUP($A13,Data!$A$1:$BU$1000,10,FALSE)),"N/A",VLOOKUP($A13,Data!$A$1:$BU$1000,10,FALSE))</f>
        <v>N/A</v>
      </c>
      <c r="G13" s="96"/>
      <c r="H13" s="105">
        <f>IF($H$6="First Area","",HLOOKUP($H$6,Data!$E$1:$BU$1000,A13,FALSE))</f>
        <v>61619</v>
      </c>
      <c r="I13" s="104" t="str">
        <f>IF($H$6="First Area","",IF(E13="N/A","-",HLOOKUP($H$6&amp;"%",Data!$E$1:$BU$1000,A13,FALSE)))</f>
        <v>-</v>
      </c>
      <c r="J13" s="108" t="str">
        <f>IF($H$6="First Area","",IF(E13="N/A","-",IF($H$6="Edinburgh","-",IF($H$6="Scotland","-",HLOOKUP($H$6&amp;"Index",Data!$E$1:$BU$1000,A13,FALSE)))))</f>
        <v>-</v>
      </c>
      <c r="K13" s="96"/>
      <c r="L13" s="105">
        <f>IF($L$6="Second Area","",HLOOKUP($L$6,Data!$E$1:$BU$1000,A13,FALSE))</f>
        <v>55381</v>
      </c>
      <c r="M13" s="109" t="str">
        <f>IF($L$6="Second Area","",IF(E13="N/A","-",HLOOKUP($L$6&amp;"%",Data!$E$1:$BU$1000,A13,FALSE)))</f>
        <v>-</v>
      </c>
      <c r="N13" s="108" t="str">
        <f>IF($L$6="Second Area","",IF(E13="N/A","-",IF($L$6="Edinburgh","-",IF($L$6="Scotland","-",HLOOKUP($L$6&amp;"Index",Data!$E$1:$BU$1000,A13,FALSE)))))</f>
        <v>-</v>
      </c>
      <c r="P13" s="105">
        <f>IF($P$6="Second Area","",HLOOKUP($P$6,Data!$E$1:$BU$1000,A13,FALSE))</f>
        <v>55411</v>
      </c>
      <c r="Q13" s="109" t="str">
        <f>IF($P$6="Second Area","",IF(E13="N/A","-",HLOOKUP($P$6&amp;"%",Data!$E$1:$BU$1000,A13,FALSE)))</f>
        <v>-</v>
      </c>
      <c r="R13" s="108" t="str">
        <f>IF($P$6="Second Area","",IF(E13="N/A","-",IF($P$6="Edinburgh","-",IF($P$6="Scotland","-",HLOOKUP($P$6&amp;"Index",Data!$E$1:$BU$1000,A13,FALSE)))))</f>
        <v>-</v>
      </c>
      <c r="T13" s="105">
        <f>IF($T$6="Second Area","",HLOOKUP($T$6,Data!$E$1:$BU$1000,A13,FALSE))</f>
        <v>50640</v>
      </c>
      <c r="U13" s="109" t="str">
        <f>IF($T$6="Second Area","",IF(E13="N/A","-",HLOOKUP($T$6&amp;"%",Data!$E$1:$BU$1000,A13,FALSE)))</f>
        <v>-</v>
      </c>
      <c r="V13" s="108" t="str">
        <f>IF($T$6="Second Area","",IF(E13="N/A","-",IF($T$6="Edinburgh","-",IF($T$6="Scotland","-",HLOOKUP($T$6&amp;"Index",Data!$E$1:$BU$1000,A13,FALSE)))))</f>
        <v>-</v>
      </c>
      <c r="X13" s="87" t="str">
        <f>VLOOKUP($A13,Data!$A$1:$BI$1000,2,FALSE)</f>
        <v>Household tenure: total</v>
      </c>
    </row>
    <row r="14" spans="1:24" x14ac:dyDescent="0.3">
      <c r="A14" s="127">
        <v>91</v>
      </c>
      <c r="B14" s="87" t="str">
        <f>VLOOKUP($A14,Data!$A$1:$BI$1000,2,FALSE)</f>
        <v>1 person</v>
      </c>
      <c r="C14" s="96"/>
      <c r="D14" s="107">
        <f>IF($D$6="First Area","",IF(E14="N/A","-",HLOOKUP($D$6&amp;"%",Data!$E$1:$BU$1000,A14,FALSE)))</f>
        <v>0.39083438316797503</v>
      </c>
      <c r="E14" s="107">
        <f>IF(ISBLANK(VLOOKUP($A14,Data!$A$1:$BU$1000,9,FALSE)),"N/A",VLOOKUP($A14,Data!$A$1:$BU$1000,9,FALSE))</f>
        <v>0.48445727874978767</v>
      </c>
      <c r="F14" s="107">
        <f>IF(ISBLANK(VLOOKUP($A14,Data!$A$1:$BU$1000,10,FALSE)),"N/A",VLOOKUP($A14,Data!$A$1:$BU$1000,10,FALSE))</f>
        <v>0.27142041127189642</v>
      </c>
      <c r="G14" s="96"/>
      <c r="H14" s="105">
        <f>IF($H$6="First Area","",HLOOKUP($H$6,Data!$E$1:$BU$1000,A14,FALSE))</f>
        <v>21968</v>
      </c>
      <c r="I14" s="104">
        <f>IF($H$6="First Area","",IF(E14="N/A","-",HLOOKUP($H$6&amp;"%",Data!$E$1:$BU$1000,A14,FALSE)))</f>
        <v>0.35651341307064377</v>
      </c>
      <c r="J14" s="108">
        <f>IF($H$6="First Area","",IF(E14="N/A","-",IF($H$6="Edinburgh","-",IF($H$6="Scotland","-",HLOOKUP($H$6&amp;"Index",Data!$E$1:$BU$1000,A14,FALSE)))))</f>
        <v>0.9121853870195944</v>
      </c>
      <c r="K14" s="96"/>
      <c r="L14" s="105">
        <f>IF($L$6="Second Area","",HLOOKUP($L$6,Data!$E$1:$BU$1000,A14,FALSE))</f>
        <v>24275</v>
      </c>
      <c r="M14" s="109">
        <f>IF($L$6="Second Area","",IF(E14="N/A","-",HLOOKUP($L$6&amp;"%",Data!$E$1:$BU$1000,A14,FALSE)))</f>
        <v>0.43832722413824238</v>
      </c>
      <c r="N14" s="108">
        <f>IF($L$6="Second Area","",IF(E14="N/A","-",IF($L$6="Edinburgh","-",IF($L$6="Scotland","-",HLOOKUP($L$6&amp;"Index",Data!$E$1:$BU$1000,A14,FALSE)))))</f>
        <v>1.1215165374788829</v>
      </c>
      <c r="P14" s="105">
        <f>IF($P$6="Second Area","",HLOOKUP($P$6,Data!$E$1:$BU$1000,A14,FALSE))</f>
        <v>21459</v>
      </c>
      <c r="Q14" s="109">
        <f>IF($P$6="Second Area","",IF(E14="N/A","-",HLOOKUP($P$6&amp;"%",Data!$E$1:$BU$1000,A14,FALSE)))</f>
        <v>0.38726967569616139</v>
      </c>
      <c r="R14" s="108">
        <f>IF($P$6="Second Area","",IF(E14="N/A","-",IF($P$6="Edinburgh","-",IF($P$6="Scotland","-",HLOOKUP($P$6&amp;"Index",Data!$E$1:$BU$1000,A14,FALSE)))))</f>
        <v>0.99087923779141618</v>
      </c>
      <c r="T14" s="105">
        <f>IF($T$6="Second Area","",HLOOKUP($T$6,Data!$E$1:$BU$1000,A14,FALSE))</f>
        <v>19474</v>
      </c>
      <c r="U14" s="109">
        <f>IF($T$6="Second Area","",IF(E14="N/A","-",HLOOKUP($T$6&amp;"%",Data!$E$1:$BU$1000,A14,FALSE)))</f>
        <v>0.38455766192733015</v>
      </c>
      <c r="V14" s="108">
        <f>IF($T$6="Second Area","",IF(E14="N/A","-",IF($T$6="Edinburgh","-",IF($T$6="Scotland","-",HLOOKUP($T$6&amp;"Index",Data!$E$1:$BU$1000,A14,FALSE)))))</f>
        <v>0.98394020201148158</v>
      </c>
      <c r="X14" s="87" t="str">
        <f>VLOOKUP($A14,Data!$A$1:$BI$1000,2,FALSE)</f>
        <v>1 person</v>
      </c>
    </row>
    <row r="15" spans="1:24" x14ac:dyDescent="0.3">
      <c r="A15" s="127">
        <v>92</v>
      </c>
      <c r="B15" s="87" t="str">
        <f>VLOOKUP($A15,Data!$A$1:$BI$1000,2,FALSE)</f>
        <v>2 persons</v>
      </c>
      <c r="C15" s="96"/>
      <c r="D15" s="107">
        <f>IF($D$6="First Area","",IF(E15="N/A","-",HLOOKUP($D$6&amp;"%",Data!$E$1:$BU$1000,A15,FALSE)))</f>
        <v>0.33486512053297229</v>
      </c>
      <c r="E15" s="107">
        <f>IF(ISBLANK(VLOOKUP($A15,Data!$A$1:$BU$1000,9,FALSE)),"N/A",VLOOKUP($A15,Data!$A$1:$BU$1000,9,FALSE))</f>
        <v>0.36567022086824069</v>
      </c>
      <c r="F15" s="107">
        <f>IF(ISBLANK(VLOOKUP($A15,Data!$A$1:$BU$1000,10,FALSE)),"N/A",VLOOKUP($A15,Data!$A$1:$BU$1000,10,FALSE))</f>
        <v>0.31234718826405866</v>
      </c>
      <c r="G15" s="96"/>
      <c r="H15" s="105">
        <f>IF($H$6="First Area","",HLOOKUP($H$6,Data!$E$1:$BU$1000,A15,FALSE))</f>
        <v>21114</v>
      </c>
      <c r="I15" s="104">
        <f>IF($H$6="First Area","",IF(E15="N/A","-",HLOOKUP($H$6&amp;"%",Data!$E$1:$BU$1000,A15,FALSE)))</f>
        <v>0.34265405151008616</v>
      </c>
      <c r="J15" s="108">
        <f>IF($H$6="First Area","",IF(E15="N/A","-",IF($H$6="Edinburgh","-",IF($H$6="Scotland","-",HLOOKUP($H$6&amp;"Index",Data!$E$1:$BU$1000,A15,FALSE)))))</f>
        <v>1.0232599052559339</v>
      </c>
      <c r="K15" s="96"/>
      <c r="L15" s="105">
        <f>IF($L$6="Second Area","",HLOOKUP($L$6,Data!$E$1:$BU$1000,A15,FALSE))</f>
        <v>18658</v>
      </c>
      <c r="M15" s="109">
        <f>IF($L$6="Second Area","",IF(E15="N/A","-",HLOOKUP($L$6&amp;"%",Data!$E$1:$BU$1000,A15,FALSE)))</f>
        <v>0.33690254780520396</v>
      </c>
      <c r="N15" s="108">
        <f>IF($L$6="Second Area","",IF(E15="N/A","-",IF($L$6="Edinburgh","-",IF($L$6="Scotland","-",HLOOKUP($L$6&amp;"Index",Data!$E$1:$BU$1000,A15,FALSE)))))</f>
        <v>1.0060843221563025</v>
      </c>
      <c r="P15" s="105">
        <f>IF($P$6="Second Area","",HLOOKUP($P$6,Data!$E$1:$BU$1000,A15,FALSE))</f>
        <v>17788</v>
      </c>
      <c r="Q15" s="109">
        <f>IF($P$6="Second Area","",IF(E15="N/A","-",HLOOKUP($P$6&amp;"%",Data!$E$1:$BU$1000,A15,FALSE)))</f>
        <v>0.3210192921983</v>
      </c>
      <c r="R15" s="108">
        <f>IF($P$6="Second Area","",IF(E15="N/A","-",IF($P$6="Edinburgh","-",IF($P$6="Scotland","-",HLOOKUP($P$6&amp;"Index",Data!$E$1:$BU$1000,A15,FALSE)))))</f>
        <v>0.95865252161038683</v>
      </c>
      <c r="T15" s="105">
        <f>IF($T$6="Second Area","",HLOOKUP($T$6,Data!$E$1:$BU$1000,A15,FALSE))</f>
        <v>17132</v>
      </c>
      <c r="U15" s="109">
        <f>IF($T$6="Second Area","",IF(E15="N/A","-",HLOOKUP($T$6&amp;"%",Data!$E$1:$BU$1000,A15,FALSE)))</f>
        <v>0.33830963665086888</v>
      </c>
      <c r="V15" s="108">
        <f>IF($T$6="Second Area","",IF(E15="N/A","-",IF($T$6="Edinburgh","-",IF($T$6="Scotland","-",HLOOKUP($T$6&amp;"Index",Data!$E$1:$BU$1000,A15,FALSE)))))</f>
        <v>1.0102862791813441</v>
      </c>
      <c r="X15" s="87" t="str">
        <f>VLOOKUP($A15,Data!$A$1:$BI$1000,2,FALSE)</f>
        <v>2 persons</v>
      </c>
    </row>
    <row r="16" spans="1:24" x14ac:dyDescent="0.3">
      <c r="A16" s="127">
        <v>93</v>
      </c>
      <c r="B16" s="87" t="str">
        <f>VLOOKUP($A16,Data!$A$1:$BI$1000,2,FALSE)</f>
        <v>3 to 4 persons</v>
      </c>
      <c r="C16" s="96"/>
      <c r="D16" s="107">
        <f>IF($D$6="First Area","",IF(E16="N/A","-",HLOOKUP($D$6&amp;"%",Data!$E$1:$BU$1000,A16,FALSE)))</f>
        <v>0.23479831966680265</v>
      </c>
      <c r="E16" s="107">
        <f>IF(ISBLANK(VLOOKUP($A16,Data!$A$1:$BU$1000,9,FALSE)),"N/A",VLOOKUP($A16,Data!$A$1:$BU$1000,9,FALSE))</f>
        <v>0.31260454590180065</v>
      </c>
      <c r="F16" s="107">
        <f>IF(ISBLANK(VLOOKUP($A16,Data!$A$1:$BU$1000,10,FALSE)),"N/A",VLOOKUP($A16,Data!$A$1:$BU$1000,10,FALSE))</f>
        <v>0.15497423701942131</v>
      </c>
      <c r="G16" s="96"/>
      <c r="H16" s="105">
        <f>IF($H$6="First Area","",HLOOKUP($H$6,Data!$E$1:$BU$1000,A16,FALSE))</f>
        <v>15979</v>
      </c>
      <c r="I16" s="104">
        <f>IF($H$6="First Area","",IF(E16="N/A","-",HLOOKUP($H$6&amp;"%",Data!$E$1:$BU$1000,A16,FALSE)))</f>
        <v>0.25931936578003539</v>
      </c>
      <c r="J16" s="108">
        <f>IF($H$6="First Area","",IF(E16="N/A","-",IF($H$6="Edinburgh","-",IF($H$6="Scotland","-",HLOOKUP($H$6&amp;"Index",Data!$E$1:$BU$1000,A16,FALSE)))))</f>
        <v>1.104434504250414</v>
      </c>
      <c r="K16" s="96"/>
      <c r="L16" s="105">
        <f>IF($L$6="Second Area","",HLOOKUP($L$6,Data!$E$1:$BU$1000,A16,FALSE))</f>
        <v>10830</v>
      </c>
      <c r="M16" s="109">
        <f>IF($L$6="Second Area","",IF(E16="N/A","-",HLOOKUP($L$6&amp;"%",Data!$E$1:$BU$1000,A16,FALSE)))</f>
        <v>0.19555443202542389</v>
      </c>
      <c r="N16" s="108">
        <f>IF($L$6="Second Area","",IF(E16="N/A","-",IF($L$6="Edinburgh","-",IF($L$6="Scotland","-",HLOOKUP($L$6&amp;"Index",Data!$E$1:$BU$1000,A16,FALSE)))))</f>
        <v>0.83286129263161279</v>
      </c>
      <c r="P16" s="105">
        <f>IF($P$6="Second Area","",HLOOKUP($P$6,Data!$E$1:$BU$1000,A16,FALSE))</f>
        <v>13508</v>
      </c>
      <c r="Q16" s="109">
        <f>IF($P$6="Second Area","",IF(E16="N/A","-",HLOOKUP($P$6&amp;"%",Data!$E$1:$BU$1000,A16,FALSE)))</f>
        <v>0.24377831116565302</v>
      </c>
      <c r="R16" s="108">
        <f>IF($P$6="Second Area","",IF(E16="N/A","-",IF($P$6="Edinburgh","-",IF($P$6="Scotland","-",HLOOKUP($P$6&amp;"Index",Data!$E$1:$BU$1000,A16,FALSE)))))</f>
        <v>1.0382455526581011</v>
      </c>
      <c r="T16" s="105">
        <f>IF($T$6="Second Area","",HLOOKUP($T$6,Data!$E$1:$BU$1000,A16,FALSE))</f>
        <v>12055</v>
      </c>
      <c r="U16" s="109">
        <f>IF($T$6="Second Area","",IF(E16="N/A","-",HLOOKUP($T$6&amp;"%",Data!$E$1:$BU$1000,A16,FALSE)))</f>
        <v>0.2380529225908373</v>
      </c>
      <c r="V16" s="108">
        <f>IF($T$6="Second Area","",IF(E16="N/A","-",IF($T$6="Edinburgh","-",IF($T$6="Scotland","-",HLOOKUP($T$6&amp;"Index",Data!$E$1:$BU$1000,A16,FALSE)))))</f>
        <v>1.0138612700834195</v>
      </c>
      <c r="X16" s="87" t="str">
        <f>VLOOKUP($A16,Data!$A$1:$BI$1000,2,FALSE)</f>
        <v>3 to 4 persons</v>
      </c>
    </row>
    <row r="17" spans="1:24" ht="6" customHeight="1" x14ac:dyDescent="0.3">
      <c r="A17" s="127"/>
      <c r="B17" s="96"/>
      <c r="C17" s="96"/>
      <c r="D17" s="64"/>
      <c r="E17" s="64"/>
      <c r="F17" s="64"/>
      <c r="G17" s="96"/>
      <c r="H17" s="50"/>
      <c r="I17" s="63"/>
      <c r="J17" s="52"/>
      <c r="K17" s="96"/>
      <c r="L17" s="50"/>
      <c r="M17" s="51"/>
      <c r="N17" s="52"/>
      <c r="P17" s="50"/>
      <c r="Q17" s="51"/>
      <c r="R17" s="52"/>
      <c r="T17" s="50"/>
      <c r="U17" s="51"/>
      <c r="V17" s="52"/>
      <c r="X17" s="96"/>
    </row>
    <row r="18" spans="1:24" x14ac:dyDescent="0.3">
      <c r="A18" s="127">
        <v>76</v>
      </c>
      <c r="B18" s="93" t="str">
        <f>VLOOKUP($A18,Data!$A$1:$BI$1000,2,FALSE)</f>
        <v>Average rooms per household</v>
      </c>
      <c r="C18" s="96"/>
      <c r="D18" s="132">
        <f>IF($D$6="First Area","",HLOOKUP($D$6,Data!$E$1:$BU$1000,A18,FALSE))</f>
        <v>4.5999999999999996</v>
      </c>
      <c r="E18" s="117" t="str">
        <f>IF(ISBLANK(VLOOKUP($A18,Data!$A$1:$BU$1000,9,FALSE)),"N/A",VLOOKUP($A18,Data!$A$1:$BU$1000,9,FALSE))</f>
        <v>N/A</v>
      </c>
      <c r="F18" s="117" t="str">
        <f>IF(ISBLANK(VLOOKUP($A18,Data!$A$1:$BU$1000,10,FALSE)),"N/A",VLOOKUP($A18,Data!$A$1:$BU$1000,10,FALSE))</f>
        <v>N/A</v>
      </c>
      <c r="G18" s="96"/>
      <c r="H18" s="131">
        <f>IF($H$6="First Area","",HLOOKUP($H$6,Data!$E$1:$BU$1000,A18,FALSE))</f>
        <v>4.9456497123963947</v>
      </c>
      <c r="I18" s="117" t="str">
        <f>IF($H$6="First Area","",IF(E18="N/A","-",HLOOKUP($H$6&amp;"%",Data!$E$1:$BU$1000,A18,FALSE)))</f>
        <v>-</v>
      </c>
      <c r="J18" s="118" t="str">
        <f>IF($H$6="First Area","",IF(E18="N/A","-",IF($H$6="Edinburgh","-",IF($H$6="Scotland","-",HLOOKUP($H$6&amp;"Index",Data!$E$1:$BU$1000,A18,FALSE)))))</f>
        <v>-</v>
      </c>
      <c r="K18" s="96"/>
      <c r="L18" s="131">
        <f>IF($L$6="Second Area","",HLOOKUP($L$6,Data!$E$1:$BU$1000,A18,FALSE))</f>
        <v>4.0943162758856753</v>
      </c>
      <c r="M18" s="119" t="str">
        <f>IF($L$6="Second Area","",IF(E18="N/A","-",HLOOKUP($L$6&amp;"%",Data!$E$1:$BU$1000,A18,FALSE)))</f>
        <v>-</v>
      </c>
      <c r="N18" s="118" t="str">
        <f>IF($L$6="Second Area","",IF(E18="N/A","-",IF($L$6="Edinburgh","-",IF($L$6="Scotland","-",HLOOKUP($L$6&amp;"Index",Data!$E$1:$BU$1000,A18,FALSE)))))</f>
        <v>-</v>
      </c>
      <c r="P18" s="131">
        <f>IF($P$6="Second Area","",HLOOKUP($P$6,Data!$E$1:$BU$1000,A18,FALSE))</f>
        <v>4.6893766849113634</v>
      </c>
      <c r="Q18" s="119" t="str">
        <f>IF($P$6="Second Area","",IF(E18="N/A","-",HLOOKUP($P$6&amp;"%",Data!$E$1:$BU$1000,A18,FALSE)))</f>
        <v>-</v>
      </c>
      <c r="R18" s="118" t="str">
        <f>IF($P$6="Second Area","",IF(E18="N/A","-",IF($P$6="Edinburgh","-",IF($P$6="Scotland","-",HLOOKUP($P$6&amp;"Index",Data!$E$1:$BU$1000,A18,FALSE)))))</f>
        <v>-</v>
      </c>
      <c r="T18" s="131">
        <f>IF($T$6="Second Area","",HLOOKUP($T$6,Data!$E$1:$BU$1000,A18,FALSE))</f>
        <v>4.6364517511975993</v>
      </c>
      <c r="U18" s="119" t="str">
        <f>IF($T$6="Second Area","",IF(E18="N/A","-",HLOOKUP($T$6&amp;"%",Data!$E$1:$BU$1000,A18,FALSE)))</f>
        <v>-</v>
      </c>
      <c r="V18" s="118" t="str">
        <f>IF($T$6="Second Area","",IF(E18="N/A","-",IF($T$6="Edinburgh","-",IF($T$6="Scotland","-",HLOOKUP($T$6&amp;"Index",Data!$E$1:$BU$1000,A18,FALSE)))))</f>
        <v>-</v>
      </c>
      <c r="X18" s="93" t="str">
        <f>VLOOKUP($A18,Data!$A$1:$BI$1000,2,FALSE)</f>
        <v>Average rooms per household</v>
      </c>
    </row>
    <row r="19" spans="1:24" x14ac:dyDescent="0.3">
      <c r="A19" s="127">
        <v>131</v>
      </c>
      <c r="B19" s="93" t="str">
        <f>VLOOKUP($A19,Data!$A$1:$BI$1000,2,FALSE)</f>
        <v>Vacant dwellings</v>
      </c>
      <c r="C19" s="96"/>
      <c r="D19" s="115">
        <f>IF($D$6="First Area","",IF(E19="N/A","-",HLOOKUP($D$6&amp;"%",Data!$E$1:$BU$1000,A19,FALSE)))</f>
        <v>2.2016187222352625E-2</v>
      </c>
      <c r="E19" s="115">
        <f>IF(ISBLANK(VLOOKUP($A19,Data!$A$1:$BU$1000,9,FALSE)),"N/A",VLOOKUP($A19,Data!$A$1:$BU$1000,9,FALSE))</f>
        <v>3.7071290944123314E-2</v>
      </c>
      <c r="F19" s="115">
        <f>IF(ISBLANK(VLOOKUP($A19,Data!$A$1:$BU$1000,10,FALSE)),"N/A",VLOOKUP($A19,Data!$A$1:$BU$1000,10,FALSE))</f>
        <v>1.1712567268122824E-2</v>
      </c>
      <c r="G19" s="96"/>
      <c r="H19" s="116">
        <f>IF($H$6="First Area","",HLOOKUP($H$6,Data!$E$1:$BU$1000,A19,FALSE))</f>
        <v>1456</v>
      </c>
      <c r="I19" s="117">
        <f>IF($H$6="First Area","",IF(E19="N/A","-",HLOOKUP($H$6&amp;"%",Data!$E$1:$BU$1000,A19,FALSE)))</f>
        <v>2.2917945569879271E-2</v>
      </c>
      <c r="J19" s="118">
        <f>IF($H$6="First Area","",IF(E19="N/A","-",IF($H$6="Edinburgh","-",IF($H$6="Scotland","-",HLOOKUP($H$6&amp;"Index",Data!$E$1:$BU$1000,A19,FALSE)))))</f>
        <v>1.0409588789566209</v>
      </c>
      <c r="K19" s="96"/>
      <c r="L19" s="116">
        <f>IF($L$6="Second Area","",HLOOKUP($L$6,Data!$E$1:$BU$1000,A19,FALSE))</f>
        <v>1326</v>
      </c>
      <c r="M19" s="119">
        <f>IF($L$6="Second Area","",IF(E19="N/A","-",HLOOKUP($L$6&amp;"%",Data!$E$1:$BU$1000,A19,FALSE)))</f>
        <v>2.3191954525579362E-2</v>
      </c>
      <c r="N19" s="118">
        <f>IF($L$6="Second Area","",IF(E19="N/A","-",IF($L$6="Edinburgh","-",IF($L$6="Scotland","-",HLOOKUP($L$6&amp;"Index",Data!$E$1:$BU$1000,A19,FALSE)))))</f>
        <v>1.053404674086029</v>
      </c>
      <c r="P19" s="116">
        <f>IF($P$6="Second Area","",HLOOKUP($P$6,Data!$E$1:$BU$1000,A19,FALSE))</f>
        <v>1280</v>
      </c>
      <c r="Q19" s="119">
        <f>IF($P$6="Second Area","",IF(E19="N/A","-",HLOOKUP($P$6&amp;"%",Data!$E$1:$BU$1000,A19,FALSE)))</f>
        <v>2.223650608898077E-2</v>
      </c>
      <c r="R19" s="118">
        <f>IF($P$6="Second Area","",IF(E19="N/A","-",IF($P$6="Edinburgh","-",IF($P$6="Scotland","-",HLOOKUP($P$6&amp;"Index",Data!$E$1:$BU$1000,A19,FALSE)))))</f>
        <v>1.0100071308625347</v>
      </c>
      <c r="T19" s="116">
        <f>IF($T$6="Second Area","",HLOOKUP($T$6,Data!$E$1:$BU$1000,A19,FALSE))</f>
        <v>1003</v>
      </c>
      <c r="U19" s="119">
        <f>IF($T$6="Second Area","",IF(E19="N/A","-",HLOOKUP($T$6&amp;"%",Data!$E$1:$BU$1000,A19,FALSE)))</f>
        <v>1.9367047056324704E-2</v>
      </c>
      <c r="V19" s="118">
        <f>IF($T$6="Second Area","",IF(E19="N/A","-",IF($T$6="Edinburgh","-",IF($T$6="Scotland","-",HLOOKUP($T$6&amp;"Index",Data!$E$1:$BU$1000,A19,FALSE)))))</f>
        <v>0.87967307239564629</v>
      </c>
      <c r="X19" s="93" t="str">
        <f>VLOOKUP($A19,Data!$A$1:$BI$1000,2,FALSE)</f>
        <v>Vacant dwellings</v>
      </c>
    </row>
    <row r="20" spans="1:24" x14ac:dyDescent="0.3">
      <c r="A20" s="127">
        <v>97</v>
      </c>
      <c r="B20" s="93" t="str">
        <f>VLOOKUP($A20,Data!$A$1:$BI$1000,2,FALSE)</f>
        <v>Under occupied hh spaces</v>
      </c>
      <c r="C20" s="96"/>
      <c r="D20" s="115">
        <f>IF($D$6="First Area","",IF(E20="N/A","-",HLOOKUP($D$6&amp;"%",Data!$E$1:$BU$1000,A20,FALSE)))</f>
        <v>0.30792957664390658</v>
      </c>
      <c r="E20" s="115">
        <f>IF(ISBLANK(VLOOKUP($A20,Data!$A$1:$BU$1000,9,FALSE)),"N/A",VLOOKUP($A20,Data!$A$1:$BU$1000,9,FALSE))</f>
        <v>0.57102056359482101</v>
      </c>
      <c r="F20" s="115">
        <f>IF(ISBLANK(VLOOKUP($A20,Data!$A$1:$BU$1000,10,FALSE)),"N/A",VLOOKUP($A20,Data!$A$1:$BU$1000,10,FALSE))</f>
        <v>0.11041277390861219</v>
      </c>
      <c r="G20" s="96"/>
      <c r="H20" s="116">
        <f>IF($H$6="First Area","",HLOOKUP($H$6,Data!$E$1:$BU$1000,A20,FALSE))</f>
        <v>24528</v>
      </c>
      <c r="I20" s="117">
        <f>IF($H$6="First Area","",IF(E20="N/A","-",HLOOKUP($H$6&amp;"%",Data!$E$1:$BU$1000,A20,FALSE)))</f>
        <v>0</v>
      </c>
      <c r="J20" s="118">
        <f>IF($H$6="First Area","",IF(E20="N/A","-",IF($H$6="Edinburgh","-",IF($H$6="Scotland","-",HLOOKUP($H$6&amp;"Index",Data!$E$1:$BU$1000,A20,FALSE)))))</f>
        <v>0</v>
      </c>
      <c r="K20" s="96"/>
      <c r="L20" s="116">
        <f>IF($L$6="Second Area","",HLOOKUP($L$6,Data!$E$1:$BU$1000,A20,FALSE))</f>
        <v>10884</v>
      </c>
      <c r="M20" s="119">
        <f>IF($L$6="Second Area","",IF(E20="N/A","-",HLOOKUP($L$6&amp;"%",Data!$E$1:$BU$1000,A20,FALSE)))</f>
        <v>0</v>
      </c>
      <c r="N20" s="118">
        <f>IF($L$6="Second Area","",IF(E20="N/A","-",IF($L$6="Edinburgh","-",IF($L$6="Scotland","-",HLOOKUP($L$6&amp;"Index",Data!$E$1:$BU$1000,A20,FALSE)))))</f>
        <v>0</v>
      </c>
      <c r="P20" s="116">
        <f>IF($P$6="Second Area","",HLOOKUP($P$6,Data!$E$1:$BU$1000,A20,FALSE))</f>
        <v>17251</v>
      </c>
      <c r="Q20" s="119">
        <f>IF($P$6="Second Area","",IF(E20="N/A","-",HLOOKUP($P$6&amp;"%",Data!$E$1:$BU$1000,A20,FALSE)))</f>
        <v>0</v>
      </c>
      <c r="R20" s="118">
        <f>IF($P$6="Second Area","",IF(E20="N/A","-",IF($P$6="Edinburgh","-",IF($P$6="Scotland","-",HLOOKUP($P$6&amp;"Index",Data!$E$1:$BU$1000,A20,FALSE)))))</f>
        <v>0</v>
      </c>
      <c r="T20" s="116">
        <f>IF($T$6="Second Area","",HLOOKUP($T$6,Data!$E$1:$BU$1000,A20,FALSE))</f>
        <v>16021</v>
      </c>
      <c r="U20" s="119">
        <f>IF($T$6="Second Area","",IF(E20="N/A","-",HLOOKUP($T$6&amp;"%",Data!$E$1:$BU$1000,A20,FALSE)))</f>
        <v>0</v>
      </c>
      <c r="V20" s="118">
        <f>IF($T$6="Second Area","",IF(E20="N/A","-",IF($T$6="Edinburgh","-",IF($T$6="Scotland","-",HLOOKUP($T$6&amp;"Index",Data!$E$1:$BU$1000,A20,FALSE)))))</f>
        <v>0</v>
      </c>
      <c r="X20" s="93" t="str">
        <f>VLOOKUP($A20,Data!$A$1:$BI$1000,2,FALSE)</f>
        <v>Under occupied hh spaces</v>
      </c>
    </row>
    <row r="21" spans="1:24" ht="6" customHeight="1" x14ac:dyDescent="0.3">
      <c r="A21" s="127"/>
      <c r="B21" s="96"/>
      <c r="C21" s="96"/>
      <c r="D21" s="48"/>
      <c r="E21" s="48"/>
      <c r="F21" s="48"/>
      <c r="G21" s="96"/>
      <c r="H21" s="50"/>
      <c r="I21" s="63"/>
      <c r="J21" s="52"/>
      <c r="K21" s="96"/>
      <c r="L21" s="50"/>
      <c r="M21" s="51"/>
      <c r="N21" s="52"/>
      <c r="P21" s="50"/>
      <c r="Q21" s="51"/>
      <c r="R21" s="52"/>
      <c r="T21" s="50"/>
      <c r="U21" s="51"/>
      <c r="V21" s="52"/>
      <c r="X21" s="96"/>
    </row>
    <row r="22" spans="1:24" x14ac:dyDescent="0.3">
      <c r="A22" s="127">
        <v>50</v>
      </c>
      <c r="B22" s="93" t="str">
        <f>VLOOKUP($A22,Data!$A$1:$BI$1000,2,FALSE)</f>
        <v>Owner occupied</v>
      </c>
      <c r="C22" s="96"/>
      <c r="D22" s="115">
        <f>IF($D$6="First Area","",IF(E22="N/A","-",HLOOKUP($D$6&amp;"%",Data!$E$1:$BU$1000,A22,FALSE)))</f>
        <v>0.58944815311296517</v>
      </c>
      <c r="E22" s="115">
        <f>IF(ISBLANK(VLOOKUP($A22,Data!$A$1:$BU$1000,9,FALSE)),"N/A",VLOOKUP($A22,Data!$A$1:$BU$1000,9,FALSE))</f>
        <v>0.81759329779131762</v>
      </c>
      <c r="F22" s="115">
        <f>IF(ISBLANK(VLOOKUP($A22,Data!$A$1:$BU$1000,10,FALSE)),"N/A",VLOOKUP($A22,Data!$A$1:$BU$1000,10,FALSE))</f>
        <v>0.38722217527254288</v>
      </c>
      <c r="G22" s="96"/>
      <c r="H22" s="116">
        <f>IF($H$6="First Area","",HLOOKUP($H$6,Data!$E$1:$BU$1000,A22,FALSE))</f>
        <v>42403</v>
      </c>
      <c r="I22" s="117">
        <f>IF($H$6="First Area","",IF(E22="N/A","-",HLOOKUP($H$6&amp;"%",Data!$E$1:$BU$1000,A22,FALSE)))</f>
        <v>0.688148136126844</v>
      </c>
      <c r="J22" s="118">
        <f>IF($H$6="First Area","",IF(E22="N/A","-",IF($H$6="Edinburgh","-",IF($H$6="Scotland","-",HLOOKUP($H$6&amp;"Index",Data!$E$1:$BU$1000,A22,FALSE)))))</f>
        <v>1.1674447234971035</v>
      </c>
      <c r="K22" s="96"/>
      <c r="L22" s="116">
        <f>IF($L$6="Second Area","",HLOOKUP($L$6,Data!$E$1:$BU$1000,A22,FALSE))</f>
        <v>29175</v>
      </c>
      <c r="M22" s="119">
        <f>IF($L$6="Second Area","",IF(E22="N/A","-",HLOOKUP($L$6&amp;"%",Data!$E$1:$BU$1000,A22,FALSE)))</f>
        <v>0.52680522200754776</v>
      </c>
      <c r="N22" s="118">
        <f>IF($L$6="Second Area","",IF(E22="N/A","-",IF($L$6="Edinburgh","-",IF($L$6="Scotland","-",HLOOKUP($L$6&amp;"Index",Data!$E$1:$BU$1000,A22,FALSE)))))</f>
        <v>0.89372613897491993</v>
      </c>
      <c r="P22" s="116">
        <f>IF($P$6="Second Area","",HLOOKUP($P$6,Data!$E$1:$BU$1000,A22,FALSE))</f>
        <v>29907</v>
      </c>
      <c r="Q22" s="119">
        <f>IF($P$6="Second Area","",IF(E22="N/A","-",HLOOKUP($P$6&amp;"%",Data!$E$1:$BU$1000,A22,FALSE)))</f>
        <v>0.53973037844471317</v>
      </c>
      <c r="R22" s="118">
        <f>IF($P$6="Second Area","",IF(E22="N/A","-",IF($P$6="Edinburgh","-",IF($P$6="Scotland","-",HLOOKUP($P$6&amp;"Index",Data!$E$1:$BU$1000,A22,FALSE)))))</f>
        <v>0.91565369336440383</v>
      </c>
      <c r="T22" s="116">
        <f>IF($T$6="Second Area","",HLOOKUP($T$6,Data!$E$1:$BU$1000,A22,FALSE))</f>
        <v>29992</v>
      </c>
      <c r="U22" s="119">
        <f>IF($T$6="Second Area","",IF(E22="N/A","-",HLOOKUP($T$6&amp;"%",Data!$E$1:$BU$1000,A22,FALSE)))</f>
        <v>0.59225908372827807</v>
      </c>
      <c r="V22" s="118">
        <f>IF($T$6="Second Area","",IF(E22="N/A","-",IF($T$6="Edinburgh","-",IF($T$6="Scotland","-",HLOOKUP($T$6&amp;"Index",Data!$E$1:$BU$1000,A22,FALSE)))))</f>
        <v>1.0047687495506907</v>
      </c>
      <c r="X22" s="93" t="str">
        <f>VLOOKUP($A22,Data!$A$1:$BI$1000,2,FALSE)</f>
        <v>Owner occupied</v>
      </c>
    </row>
    <row r="23" spans="1:24" x14ac:dyDescent="0.3">
      <c r="A23" s="127">
        <v>52</v>
      </c>
      <c r="B23" s="93" t="str">
        <f>VLOOKUP($A23,Data!$A$1:$BI$1000,2,FALSE)</f>
        <v>Rented: Council</v>
      </c>
      <c r="C23" s="96"/>
      <c r="D23" s="115">
        <f>IF($D$6="First Area","",IF(E23="N/A","-",HLOOKUP($D$6&amp;"%",Data!$E$1:$BU$1000,A23,FALSE)))</f>
        <v>9.1032992454640416E-2</v>
      </c>
      <c r="E23" s="115">
        <f>IF(ISBLANK(VLOOKUP($A23,Data!$A$1:$BU$1000,9,FALSE)),"N/A",VLOOKUP($A23,Data!$A$1:$BU$1000,9,FALSE))</f>
        <v>0.21445830340233787</v>
      </c>
      <c r="F23" s="115">
        <f>IF(ISBLANK(VLOOKUP($A23,Data!$A$1:$BU$1000,10,FALSE)),"N/A",VLOOKUP($A23,Data!$A$1:$BU$1000,10,FALSE))</f>
        <v>9.1687041564792182E-3</v>
      </c>
      <c r="G23" s="96"/>
      <c r="H23" s="116">
        <f>IF($H$6="First Area","",HLOOKUP($H$6,Data!$E$1:$BU$1000,A23,FALSE))</f>
        <v>5373</v>
      </c>
      <c r="I23" s="117">
        <f>IF($H$6="First Area","",IF(E23="N/A","-",HLOOKUP($H$6&amp;"%",Data!$E$1:$BU$1000,A23,FALSE)))</f>
        <v>8.7197130755124225E-2</v>
      </c>
      <c r="J23" s="118">
        <f>IF($H$6="First Area","",IF(E23="N/A","-",IF($H$6="Edinburgh","-",IF($H$6="Scotland","-",HLOOKUP($H$6&amp;"Index",Data!$E$1:$BU$1000,A23,FALSE)))))</f>
        <v>0.95786295060631443</v>
      </c>
      <c r="K23" s="96"/>
      <c r="L23" s="116">
        <f>IF($L$6="Second Area","",HLOOKUP($L$6,Data!$E$1:$BU$1000,A23,FALSE))</f>
        <v>5366</v>
      </c>
      <c r="M23" s="119">
        <f>IF($L$6="Second Area","",IF(E23="N/A","-",HLOOKUP($L$6&amp;"%",Data!$E$1:$BU$1000,A23,FALSE)))</f>
        <v>9.6892436034018883E-2</v>
      </c>
      <c r="N23" s="118">
        <f>IF($L$6="Second Area","",IF(E23="N/A","-",IF($L$6="Edinburgh","-",IF($L$6="Scotland","-",HLOOKUP($L$6&amp;"Index",Data!$E$1:$BU$1000,A23,FALSE)))))</f>
        <v>1.0643661536480644</v>
      </c>
      <c r="P23" s="116">
        <f>IF($P$6="Second Area","",HLOOKUP($P$6,Data!$E$1:$BU$1000,A23,FALSE))</f>
        <v>3755</v>
      </c>
      <c r="Q23" s="119">
        <f>IF($P$6="Second Area","",IF(E23="N/A","-",HLOOKUP($P$6&amp;"%",Data!$E$1:$BU$1000,A23,FALSE)))</f>
        <v>6.7766327985418054E-2</v>
      </c>
      <c r="R23" s="118">
        <f>IF($P$6="Second Area","",IF(E23="N/A","-",IF($P$6="Edinburgh","-",IF($P$6="Scotland","-",HLOOKUP($P$6&amp;"Index",Data!$E$1:$BU$1000,A23,FALSE)))))</f>
        <v>0.74441503193673886</v>
      </c>
      <c r="T23" s="116">
        <f>IF($T$6="Second Area","",HLOOKUP($T$6,Data!$E$1:$BU$1000,A23,FALSE))</f>
        <v>5811</v>
      </c>
      <c r="U23" s="119">
        <f>IF($T$6="Second Area","",IF(E23="N/A","-",HLOOKUP($T$6&amp;"%",Data!$E$1:$BU$1000,A23,FALSE)))</f>
        <v>0.11475118483412322</v>
      </c>
      <c r="V23" s="118">
        <f>IF($T$6="Second Area","",IF(E23="N/A","-",IF($T$6="Edinburgh","-",IF($T$6="Scotland","-",HLOOKUP($T$6&amp;"Index",Data!$E$1:$BU$1000,A23,FALSE)))))</f>
        <v>1.2605450149439064</v>
      </c>
      <c r="X23" s="93" t="str">
        <f>VLOOKUP($A23,Data!$A$1:$BI$1000,2,FALSE)</f>
        <v>Rented: Council</v>
      </c>
    </row>
    <row r="24" spans="1:24" x14ac:dyDescent="0.3">
      <c r="A24" s="127">
        <v>53</v>
      </c>
      <c r="B24" s="93" t="str">
        <f>VLOOKUP($A24,Data!$A$1:$BI$1000,2,FALSE)</f>
        <v>Rented: Other social</v>
      </c>
      <c r="C24" s="96"/>
      <c r="D24" s="115">
        <f>IF($D$6="First Area","",IF(E24="N/A","-",HLOOKUP($D$6&amp;"%",Data!$E$1:$BU$1000,A24,FALSE)))</f>
        <v>7.9134368373152325E-2</v>
      </c>
      <c r="E24" s="115">
        <f>IF(ISBLANK(VLOOKUP($A24,Data!$A$1:$BU$1000,9,FALSE)),"N/A",VLOOKUP($A24,Data!$A$1:$BU$1000,9,FALSE))</f>
        <v>0.15391986062717769</v>
      </c>
      <c r="F24" s="115">
        <f>IF(ISBLANK(VLOOKUP($A24,Data!$A$1:$BU$1000,10,FALSE)),"N/A",VLOOKUP($A24,Data!$A$1:$BU$1000,10,FALSE))</f>
        <v>2.4942878903274943E-2</v>
      </c>
      <c r="G24" s="96"/>
      <c r="H24" s="116">
        <f>IF($H$6="First Area","",HLOOKUP($H$6,Data!$E$1:$BU$1000,A24,FALSE))</f>
        <v>3291</v>
      </c>
      <c r="I24" s="117">
        <f>IF($H$6="First Area","",IF(E24="N/A","-",HLOOKUP($H$6&amp;"%",Data!$E$1:$BU$1000,A24,FALSE)))</f>
        <v>5.3408851166036449E-2</v>
      </c>
      <c r="J24" s="118">
        <f>IF($H$6="First Area","",IF(E24="N/A","-",IF($H$6="Edinburgh","-",IF($H$6="Scotland","-",HLOOKUP($H$6&amp;"Index",Data!$E$1:$BU$1000,A24,FALSE)))))</f>
        <v>0.67491347013968594</v>
      </c>
      <c r="K24" s="96"/>
      <c r="L24" s="116">
        <f>IF($L$6="Second Area","",HLOOKUP($L$6,Data!$E$1:$BU$1000,A24,FALSE))</f>
        <v>5984</v>
      </c>
      <c r="M24" s="119">
        <f>IF($L$6="Second Area","",IF(E24="N/A","-",HLOOKUP($L$6&amp;"%",Data!$E$1:$BU$1000,A24,FALSE)))</f>
        <v>0.10805149780610679</v>
      </c>
      <c r="N24" s="118">
        <f>IF($L$6="Second Area","",IF(E24="N/A","-",IF($L$6="Edinburgh","-",IF($L$6="Scotland","-",HLOOKUP($L$6&amp;"Index",Data!$E$1:$BU$1000,A24,FALSE)))))</f>
        <v>1.3654180860659411</v>
      </c>
      <c r="P24" s="116">
        <f>IF($P$6="Second Area","",HLOOKUP($P$6,Data!$E$1:$BU$1000,A24,FALSE))</f>
        <v>4220</v>
      </c>
      <c r="Q24" s="119">
        <f>IF($P$6="Second Area","",IF(E24="N/A","-",HLOOKUP($P$6&amp;"%",Data!$E$1:$BU$1000,A24,FALSE)))</f>
        <v>7.6158163541535068E-2</v>
      </c>
      <c r="R24" s="118">
        <f>IF($P$6="Second Area","",IF(E24="N/A","-",IF($P$6="Edinburgh","-",IF($P$6="Scotland","-",HLOOKUP($P$6&amp;"Index",Data!$E$1:$BU$1000,A24,FALSE)))))</f>
        <v>0.96239048983643638</v>
      </c>
      <c r="T24" s="116">
        <f>IF($T$6="Second Area","",HLOOKUP($T$6,Data!$E$1:$BU$1000,A24,FALSE))</f>
        <v>4156</v>
      </c>
      <c r="U24" s="119">
        <f>IF($T$6="Second Area","",IF(E24="N/A","-",HLOOKUP($T$6&amp;"%",Data!$E$1:$BU$1000,A24,FALSE)))</f>
        <v>8.2069510268562407E-2</v>
      </c>
      <c r="V24" s="118">
        <f>IF($T$6="Second Area","",IF(E24="N/A","-",IF($T$6="Edinburgh","-",IF($T$6="Scotland","-",HLOOKUP($T$6&amp;"Index",Data!$E$1:$BU$1000,A24,FALSE)))))</f>
        <v>1.0370906087424574</v>
      </c>
      <c r="X24" s="93" t="str">
        <f>VLOOKUP($A24,Data!$A$1:$BI$1000,2,FALSE)</f>
        <v>Rented: Other social</v>
      </c>
    </row>
    <row r="25" spans="1:24" x14ac:dyDescent="0.3">
      <c r="A25" s="127">
        <v>54</v>
      </c>
      <c r="B25" s="93" t="str">
        <f>VLOOKUP($A25,Data!$A$1:$BI$1000,2,FALSE)</f>
        <v>Rented: Private landlord</v>
      </c>
      <c r="C25" s="96"/>
      <c r="D25" s="115">
        <f>IF($D$6="First Area","",IF(E25="N/A","-",HLOOKUP($D$6&amp;"%",Data!$E$1:$BU$1000,A25,FALSE)))</f>
        <v>0.22361702032270647</v>
      </c>
      <c r="E25" s="115">
        <f>IF(ISBLANK(VLOOKUP($A25,Data!$A$1:$BU$1000,9,FALSE)),"N/A",VLOOKUP($A25,Data!$A$1:$BU$1000,9,FALSE))</f>
        <v>0.44671680892419507</v>
      </c>
      <c r="F25" s="115">
        <f>IF(ISBLANK(VLOOKUP($A25,Data!$A$1:$BU$1000,10,FALSE)),"N/A",VLOOKUP($A25,Data!$A$1:$BU$1000,10,FALSE))</f>
        <v>6.4398801882755666E-2</v>
      </c>
      <c r="G25" s="96"/>
      <c r="H25" s="116">
        <f>IF($H$6="First Area","",HLOOKUP($H$6,Data!$E$1:$BU$1000,A25,FALSE))</f>
        <v>9686</v>
      </c>
      <c r="I25" s="117">
        <f>IF($H$6="First Area","",IF(E25="N/A","-",HLOOKUP($H$6&amp;"%",Data!$E$1:$BU$1000,A25,FALSE)))</f>
        <v>0.15719177526412309</v>
      </c>
      <c r="J25" s="118">
        <f>IF($H$6="First Area","",IF(E25="N/A","-",IF($H$6="Edinburgh","-",IF($H$6="Scotland","-",HLOOKUP($H$6&amp;"Index",Data!$E$1:$BU$1000,A25,FALSE)))))</f>
        <v>0.70295085337098362</v>
      </c>
      <c r="K25" s="96"/>
      <c r="L25" s="116">
        <f>IF($L$6="Second Area","",HLOOKUP($L$6,Data!$E$1:$BU$1000,A25,FALSE))</f>
        <v>13883</v>
      </c>
      <c r="M25" s="119">
        <f>IF($L$6="Second Area","",IF(E25="N/A","-",HLOOKUP($L$6&amp;"%",Data!$E$1:$BU$1000,A25,FALSE)))</f>
        <v>0.25068164171827884</v>
      </c>
      <c r="N25" s="118">
        <f>IF($L$6="Second Area","",IF(E25="N/A","-",IF($L$6="Edinburgh","-",IF($L$6="Scotland","-",HLOOKUP($L$6&amp;"Index",Data!$E$1:$BU$1000,A25,FALSE)))))</f>
        <v>1.1210311333033363</v>
      </c>
      <c r="P25" s="116">
        <f>IF($P$6="Second Area","",HLOOKUP($P$6,Data!$E$1:$BU$1000,A25,FALSE))</f>
        <v>16436</v>
      </c>
      <c r="Q25" s="119">
        <f>IF($P$6="Second Area","",IF(E25="N/A","-",HLOOKUP($P$6&amp;"%",Data!$E$1:$BU$1000,A25,FALSE)))</f>
        <v>0.29661980473191246</v>
      </c>
      <c r="R25" s="118">
        <f>IF($P$6="Second Area","",IF(E25="N/A","-",IF($P$6="Edinburgh","-",IF($P$6="Scotland","-",HLOOKUP($P$6&amp;"Index",Data!$E$1:$BU$1000,A25,FALSE)))))</f>
        <v>1.3264634521283494</v>
      </c>
      <c r="T25" s="116">
        <f>IF($T$6="Second Area","",HLOOKUP($T$6,Data!$E$1:$BU$1000,A25,FALSE))</f>
        <v>9873</v>
      </c>
      <c r="U25" s="119">
        <f>IF($T$6="Second Area","",IF(E25="N/A","-",HLOOKUP($T$6&amp;"%",Data!$E$1:$BU$1000,A25,FALSE)))</f>
        <v>0.19496445497630333</v>
      </c>
      <c r="V25" s="118">
        <f>IF($T$6="Second Area","",IF(E25="N/A","-",IF($T$6="Edinburgh","-",IF($T$6="Scotland","-",HLOOKUP($T$6&amp;"Index",Data!$E$1:$BU$1000,A25,FALSE)))))</f>
        <v>0.87186769010223808</v>
      </c>
      <c r="X25" s="93" t="str">
        <f>VLOOKUP($A25,Data!$A$1:$BI$1000,2,FALSE)</f>
        <v>Rented: Private landlord</v>
      </c>
    </row>
    <row r="26" spans="1:24" ht="6" customHeight="1" x14ac:dyDescent="0.3">
      <c r="A26" s="127"/>
      <c r="B26" s="96"/>
      <c r="C26" s="96"/>
      <c r="D26" s="48"/>
      <c r="E26" s="48"/>
      <c r="F26" s="48"/>
      <c r="G26" s="96"/>
      <c r="H26" s="50"/>
      <c r="I26" s="63"/>
      <c r="J26" s="52"/>
      <c r="K26" s="96"/>
      <c r="L26" s="50"/>
      <c r="M26" s="51"/>
      <c r="N26" s="52"/>
      <c r="P26" s="50"/>
      <c r="Q26" s="51"/>
      <c r="R26" s="52"/>
      <c r="T26" s="50"/>
      <c r="U26" s="51"/>
      <c r="V26" s="52"/>
      <c r="X26" s="96"/>
    </row>
    <row r="27" spans="1:24" x14ac:dyDescent="0.3">
      <c r="A27" s="127">
        <v>236</v>
      </c>
      <c r="B27" s="91" t="str">
        <f>VLOOKUP($A27,Data!$A$1:$BI$1000,2,FALSE)</f>
        <v>% with no qualifications</v>
      </c>
      <c r="C27" s="96"/>
      <c r="D27" s="120">
        <f>IF($D$6="First Area","",IF(E27="N/A","-",HLOOKUP($D$6&amp;"%",Data!$E$1:$BU$1000,A27,FALSE)))</f>
        <v>0.17136965165272092</v>
      </c>
      <c r="E27" s="120">
        <f>IF(ISBLANK(VLOOKUP($A27,Data!$A$1:$BU$1000,9,FALSE)),"N/A",VLOOKUP($A27,Data!$A$1:$BU$1000,9,FALSE))</f>
        <v>0.2854192279321367</v>
      </c>
      <c r="F27" s="120">
        <f>IF(ISBLANK(VLOOKUP($A27,Data!$A$1:$BU$1000,10,FALSE)),"N/A",VLOOKUP($A27,Data!$A$1:$BU$1000,10,FALSE))</f>
        <v>6.2562197306441983E-2</v>
      </c>
      <c r="G27" s="96"/>
      <c r="H27" s="121">
        <f>IF($H$6="First Area","",HLOOKUP($H$6,Data!$E$1:$BU$1000,A27,FALSE))</f>
        <v>19761</v>
      </c>
      <c r="I27" s="122">
        <f>IF($H$6="First Area","",IF(E27="N/A","-",HLOOKUP($H$6&amp;"%",Data!$E$1:$BU$1000,A27,FALSE)))</f>
        <v>0.17861274811092231</v>
      </c>
      <c r="J27" s="123">
        <f>IF($H$6="First Area","",IF(E27="N/A","-",IF($H$6="Edinburgh","-",IF($H$6="Scotland","-",HLOOKUP($H$6&amp;"Index",Data!$E$1:$BU$1000,A27,FALSE)))))</f>
        <v>1.0422659227485591</v>
      </c>
      <c r="K27" s="96"/>
      <c r="L27" s="121">
        <f>IF($L$6="Second Area","",HLOOKUP($L$6,Data!$E$1:$BU$1000,A27,FALSE))</f>
        <v>18968</v>
      </c>
      <c r="M27" s="124">
        <f>IF($L$6="Second Area","",IF(E27="N/A","-",HLOOKUP($L$6&amp;"%",Data!$E$1:$BU$1000,A27,FALSE)))</f>
        <v>0.20453099558977345</v>
      </c>
      <c r="N27" s="123">
        <f>IF($L$6="Second Area","",IF(E27="N/A","-",IF($L$6="Edinburgh","-",IF($L$6="Scotland","-",HLOOKUP($L$6&amp;"Index",Data!$E$1:$BU$1000,A27,FALSE)))))</f>
        <v>1.1935076813031849</v>
      </c>
      <c r="P27" s="121">
        <f>IF($P$6="Second Area","",HLOOKUP($P$6,Data!$E$1:$BU$1000,A27,FALSE))</f>
        <v>13977</v>
      </c>
      <c r="Q27" s="124">
        <f>IF($P$6="Second Area","",IF(E27="N/A","-",HLOOKUP($P$6&amp;"%",Data!$E$1:$BU$1000,A27,FALSE)))</f>
        <v>0.12801208957274351</v>
      </c>
      <c r="R27" s="123">
        <f>IF($P$6="Second Area","",IF(E27="N/A","-",IF($P$6="Edinburgh","-",IF($P$6="Scotland","-",HLOOKUP($P$6&amp;"Index",Data!$E$1:$BU$1000,A27,FALSE)))))</f>
        <v>0.74699393001135861</v>
      </c>
      <c r="T27" s="121">
        <f>IF($T$6="Second Area","",HLOOKUP($T$6,Data!$E$1:$BU$1000,A27,FALSE))</f>
        <v>16600</v>
      </c>
      <c r="U27" s="124">
        <f>IF($T$6="Second Area","",IF(E27="N/A","-",HLOOKUP($T$6&amp;"%",Data!$E$1:$BU$1000,A27,FALSE)))</f>
        <v>0.18070190716711659</v>
      </c>
      <c r="V27" s="123">
        <f>IF($T$6="Second Area","",IF(E27="N/A","-",IF($T$6="Edinburgh","-",IF($T$6="Scotland","-",HLOOKUP($T$6&amp;"Index",Data!$E$1:$BU$1000,A27,FALSE)))))</f>
        <v>1.0544568739236713</v>
      </c>
      <c r="X27" s="91" t="str">
        <f>VLOOKUP($A27,Data!$A$1:$BI$1000,2,FALSE)</f>
        <v>% with no qualifications</v>
      </c>
    </row>
    <row r="28" spans="1:24" x14ac:dyDescent="0.3">
      <c r="A28" s="127">
        <v>152</v>
      </c>
      <c r="B28" s="91" t="str">
        <f>VLOOKUP($A28,Data!$A$1:$BI$1000,2,FALSE)</f>
        <v>Economically active</v>
      </c>
      <c r="C28" s="96"/>
      <c r="D28" s="120">
        <f>IF($D$6="First Area","",IF(E28="N/A","-",HLOOKUP($D$6&amp;"%",Data!$E$1:$BU$1000,A28,FALSE)))</f>
        <v>0.69035830689317812</v>
      </c>
      <c r="E28" s="120">
        <f>IF(ISBLANK(VLOOKUP($A28,Data!$A$1:$BU$1000,9,FALSE)),"N/A",VLOOKUP($A28,Data!$A$1:$BU$1000,9,FALSE))</f>
        <v>0.79252261159324766</v>
      </c>
      <c r="F28" s="120">
        <f>IF(ISBLANK(VLOOKUP($A28,Data!$A$1:$BU$1000,10,FALSE)),"N/A",VLOOKUP($A28,Data!$A$1:$BU$1000,10,FALSE))</f>
        <v>0.53699345443847912</v>
      </c>
      <c r="G28" s="96"/>
      <c r="H28" s="121">
        <f>IF($H$6="First Area","",HLOOKUP($H$6,Data!$E$1:$BU$1000,A28,FALSE))</f>
        <v>71325</v>
      </c>
      <c r="I28" s="122">
        <f>IF($H$6="First Area","",IF(E28="N/A","-",HLOOKUP($H$6&amp;"%",Data!$E$1:$BU$1000,A28,FALSE)))</f>
        <v>0.72275421796625627</v>
      </c>
      <c r="J28" s="123">
        <f>IF($H$6="First Area","",IF(E28="N/A","-",IF($H$6="Edinburgh","-",IF($H$6="Scotland","-",HLOOKUP($H$6&amp;"Index",Data!$E$1:$BU$1000,A28,FALSE)))))</f>
        <v>1.0469262276554179</v>
      </c>
      <c r="K28" s="96"/>
      <c r="L28" s="121">
        <f>IF($L$6="Second Area","",HLOOKUP($L$6,Data!$E$1:$BU$1000,A28,FALSE))</f>
        <v>63400</v>
      </c>
      <c r="M28" s="124">
        <f>IF($L$6="Second Area","",IF(E28="N/A","-",HLOOKUP($L$6&amp;"%",Data!$E$1:$BU$1000,A28,FALSE)))</f>
        <v>0.73895357646537763</v>
      </c>
      <c r="N28" s="123">
        <f>IF($L$6="Second Area","",IF(E28="N/A","-",IF($L$6="Edinburgh","-",IF($L$6="Scotland","-",HLOOKUP($L$6&amp;"Index",Data!$E$1:$BU$1000,A28,FALSE)))))</f>
        <v>1.0703913737069275</v>
      </c>
      <c r="P28" s="121">
        <f>IF($P$6="Second Area","",HLOOKUP($P$6,Data!$E$1:$BU$1000,A28,FALSE))</f>
        <v>62506</v>
      </c>
      <c r="Q28" s="124">
        <f>IF($P$6="Second Area","",IF(E28="N/A","-",HLOOKUP($P$6&amp;"%",Data!$E$1:$BU$1000,A28,FALSE)))</f>
        <v>0.61972417485450271</v>
      </c>
      <c r="R28" s="123">
        <f>IF($P$6="Second Area","",IF(E28="N/A","-",IF($P$6="Edinburgh","-",IF($P$6="Scotland","-",HLOOKUP($P$6&amp;"Index",Data!$E$1:$BU$1000,A28,FALSE)))))</f>
        <v>0.89768482347007539</v>
      </c>
      <c r="T28" s="121">
        <f>IF($T$6="Second Area","",HLOOKUP($T$6,Data!$E$1:$BU$1000,A28,FALSE))</f>
        <v>58214</v>
      </c>
      <c r="U28" s="124">
        <f>IF($T$6="Second Area","",IF(E28="N/A","-",HLOOKUP($T$6&amp;"%",Data!$E$1:$BU$1000,A28,FALSE)))</f>
        <v>0.68749926188367283</v>
      </c>
      <c r="V28" s="123">
        <f>IF($T$6="Second Area","",IF(E28="N/A","-",IF($T$6="Edinburgh","-",IF($T$6="Scotland","-",HLOOKUP($T$6&amp;"Index",Data!$E$1:$BU$1000,A28,FALSE)))))</f>
        <v>0.99585860707264917</v>
      </c>
      <c r="X28" s="91" t="str">
        <f>VLOOKUP($A28,Data!$A$1:$BI$1000,2,FALSE)</f>
        <v>Economically active</v>
      </c>
    </row>
    <row r="29" spans="1:24" x14ac:dyDescent="0.3">
      <c r="A29" s="127">
        <v>255</v>
      </c>
      <c r="B29" s="91" t="str">
        <f>VLOOKUP($A29,Data!$A$1:$BI$1000,2,FALSE)</f>
        <v>Total JSA claimants</v>
      </c>
      <c r="C29" s="96"/>
      <c r="D29" s="208" t="str">
        <f>IF($D$6="First Area","",HLOOKUP($D$6&amp;"%",Data!$E$1:$BU$1000,A29,FALSE))</f>
        <v>199/10k</v>
      </c>
      <c r="E29" s="122" t="str">
        <f>IF(ISBLANK(VLOOKUP($A29,Data!$A$1:$BU$1000,9,FALSE)),"N/A",VLOOKUP($A29,Data!$A$1:$BU$1000,9,FALSE))</f>
        <v>368/10k</v>
      </c>
      <c r="F29" s="122" t="str">
        <f>IF(ISBLANK(VLOOKUP($A29,Data!$A$1:$BU$1000,10,FALSE)),"N/A",VLOOKUP($A29,Data!$A$1:$BU$1000,10,FALSE))</f>
        <v>86/10k</v>
      </c>
      <c r="G29" s="96"/>
      <c r="H29" s="121">
        <f>IF($H$6="First Area","",HLOOKUP($H$6,Data!$E$1:$BU$1000,A29,FALSE))</f>
        <v>1895</v>
      </c>
      <c r="I29" s="122" t="str">
        <f>IF($H$6="First Area","",HLOOKUP($H$6&amp;"%",Data!$E$1:$BU$1000,A29,FALSE))</f>
        <v>171/10k</v>
      </c>
      <c r="J29" s="123">
        <f>IF($H$6="First Area","",IF(E29="N/A","-",IF($H$6="Edinburgh","-",IF($H$6="Scotland","-",HLOOKUP($H$6&amp;"Index",Data!$E$1:$BU$1000,A29,FALSE)))))</f>
        <v>0.85997162975026464</v>
      </c>
      <c r="K29" s="96"/>
      <c r="L29" s="121">
        <f>IF($L$6="Second Area","",HLOOKUP($L$6,Data!$E$1:$BU$1000,A29,FALSE))</f>
        <v>2500</v>
      </c>
      <c r="M29" s="124" t="str">
        <f>IF($L$6="Second Area","",HLOOKUP($L$6&amp;"%",Data!$E$1:$BU$1000,A29,FALSE))</f>
        <v>269/10k</v>
      </c>
      <c r="N29" s="123">
        <f>IF($L$6="Second Area","",IF(E29="N/A","-",IF($L$6="Edinburgh","-",IF($L$6="Scotland","-",HLOOKUP($L$6&amp;"Index",Data!$E$1:$BU$1000,A29,FALSE)))))</f>
        <v>1.3534710647367958</v>
      </c>
      <c r="P29" s="121">
        <f>IF($P$6="Second Area","",HLOOKUP($P$6,Data!$E$1:$BU$1000,A29,FALSE))</f>
        <v>1700</v>
      </c>
      <c r="Q29" s="124" t="str">
        <f>IF($P$6="Second Area","",HLOOKUP($P$6&amp;"%",Data!$E$1:$BU$1000,A29,FALSE))</f>
        <v>155/10k</v>
      </c>
      <c r="R29" s="123">
        <f>IF($P$6="Second Area","",IF(E29="N/A","-",IF($P$6="Edinburgh","-",IF($P$6="Scotland","-",HLOOKUP($P$6&amp;"Index",Data!$E$1:$BU$1000,A29,FALSE)))))</f>
        <v>0.78173097119004886</v>
      </c>
      <c r="T29" s="121">
        <f>IF($T$6="Second Area","",HLOOKUP($T$6,Data!$E$1:$BU$1000,A29,FALSE))</f>
        <v>1960</v>
      </c>
      <c r="U29" s="124" t="str">
        <f>IF($T$6="Second Area","",HLOOKUP($T$6&amp;"%",Data!$E$1:$BU$1000,A29,FALSE))</f>
        <v>213/10k</v>
      </c>
      <c r="V29" s="123">
        <f>IF($T$6="Second Area","",IF(E29="N/A","-",IF($T$6="Edinburgh","-",IF($T$6="Scotland","-",HLOOKUP($T$6&amp;"Index",Data!$E$1:$BU$1000,A29,FALSE)))))</f>
        <v>1.0712284421420637</v>
      </c>
      <c r="X29" s="91" t="str">
        <f>VLOOKUP($A29,Data!$A$1:$BI$1000,2,FALSE)</f>
        <v>Total JSA claimants</v>
      </c>
    </row>
    <row r="30" spans="1:24" ht="6" customHeight="1" x14ac:dyDescent="0.3">
      <c r="A30" s="127"/>
      <c r="B30" s="96"/>
      <c r="C30" s="96"/>
      <c r="D30" s="64"/>
      <c r="E30" s="64"/>
      <c r="F30" s="64"/>
      <c r="G30" s="96"/>
      <c r="H30" s="50"/>
      <c r="I30" s="63"/>
      <c r="J30" s="52"/>
      <c r="K30" s="96"/>
      <c r="L30" s="50"/>
      <c r="M30" s="51"/>
      <c r="N30" s="52"/>
      <c r="P30" s="50"/>
      <c r="Q30" s="51"/>
      <c r="R30" s="52"/>
      <c r="T30" s="50"/>
      <c r="U30" s="51"/>
      <c r="V30" s="52"/>
      <c r="X30" s="96"/>
    </row>
    <row r="31" spans="1:24" x14ac:dyDescent="0.3">
      <c r="A31" s="127">
        <v>160</v>
      </c>
      <c r="B31" s="91" t="str">
        <f>VLOOKUP($A31,Data!$A$1:$BI$1000,2,FALSE)</f>
        <v>Student</v>
      </c>
      <c r="C31" s="96"/>
      <c r="D31" s="120">
        <f>IF($D$6="First Area","",IF(E31="N/A","-",HLOOKUP($D$6&amp;"%",Data!$E$1:$BU$1000,A31,FALSE)))</f>
        <v>0.10330037998151441</v>
      </c>
      <c r="E31" s="120">
        <f>IF(ISBLANK(VLOOKUP($A31,Data!$A$1:$BU$1000,9,FALSE)),"N/A",VLOOKUP($A31,Data!$A$1:$BU$1000,9,FALSE))</f>
        <v>0.30826652938148119</v>
      </c>
      <c r="F31" s="120">
        <f>IF(ISBLANK(VLOOKUP($A31,Data!$A$1:$BU$1000,10,FALSE)),"N/A",VLOOKUP($A31,Data!$A$1:$BU$1000,10,FALSE))</f>
        <v>4.0249571813065821E-2</v>
      </c>
      <c r="G31" s="96"/>
      <c r="H31" s="121">
        <f>IF($H$6="First Area","",HLOOKUP($H$6,Data!$E$1:$BU$1000,A31,FALSE))</f>
        <v>4844</v>
      </c>
      <c r="I31" s="122">
        <f>IF($H$6="First Area","",IF(E31="N/A","-",HLOOKUP($H$6&amp;"%",Data!$E$1:$BU$1000,A31,FALSE)))</f>
        <v>4.9085473982874807E-2</v>
      </c>
      <c r="J31" s="123">
        <f>IF($H$6="First Area","",IF(E31="N/A","-",IF($H$6="Edinburgh","-",IF($H$6="Scotland","-",HLOOKUP($H$6&amp;"Index",Data!$E$1:$BU$1000,A31,FALSE)))))</f>
        <v>0.47517225001165192</v>
      </c>
      <c r="K31" s="96"/>
      <c r="L31" s="121">
        <f>IF($L$6="Second Area","",HLOOKUP($L$6,Data!$E$1:$BU$1000,A31,FALSE))</f>
        <v>4511</v>
      </c>
      <c r="M31" s="124">
        <f>IF($L$6="Second Area","",IF(E31="N/A","-",HLOOKUP($L$6&amp;"%",Data!$E$1:$BU$1000,A31,FALSE)))</f>
        <v>5.2577595953238458E-2</v>
      </c>
      <c r="N31" s="123">
        <f>IF($L$6="Second Area","",IF(E31="N/A","-",IF($L$6="Edinburgh","-",IF($L$6="Scotland","-",HLOOKUP($L$6&amp;"Index",Data!$E$1:$BU$1000,A31,FALSE)))))</f>
        <v>0.50897775944916379</v>
      </c>
      <c r="P31" s="121">
        <f>IF($P$6="Second Area","",HLOOKUP($P$6,Data!$E$1:$BU$1000,A31,FALSE))</f>
        <v>21031</v>
      </c>
      <c r="Q31" s="124">
        <f>IF($P$6="Second Area","",IF(E31="N/A","-",HLOOKUP($P$6&amp;"%",Data!$E$1:$BU$1000,A31,FALSE)))</f>
        <v>0.20851468853174171</v>
      </c>
      <c r="R31" s="123">
        <f>IF($P$6="Second Area","",IF(E31="N/A","-",IF($P$6="Edinburgh","-",IF($P$6="Scotland","-",HLOOKUP($P$6&amp;"Index",Data!$E$1:$BU$1000,A31,FALSE)))))</f>
        <v>2.0185277979524896</v>
      </c>
      <c r="T31" s="121">
        <f>IF($T$6="Second Area","",HLOOKUP($T$6,Data!$E$1:$BU$1000,A31,FALSE))</f>
        <v>7837</v>
      </c>
      <c r="U31" s="124">
        <f>IF($T$6="Second Area","",IF(E31="N/A","-",HLOOKUP($T$6&amp;"%",Data!$E$1:$BU$1000,A31,FALSE)))</f>
        <v>9.2553882491880721E-2</v>
      </c>
      <c r="V31" s="123">
        <f>IF($T$6="Second Area","",IF(E31="N/A","-",IF($T$6="Edinburgh","-",IF($T$6="Scotland","-",HLOOKUP($T$6&amp;"Index",Data!$E$1:$BU$1000,A31,FALSE)))))</f>
        <v>0.89596846118516915</v>
      </c>
      <c r="X31" s="91" t="str">
        <f>VLOOKUP($A31,Data!$A$1:$BI$1000,2,FALSE)</f>
        <v>Student</v>
      </c>
    </row>
    <row r="32" spans="1:24" x14ac:dyDescent="0.3">
      <c r="A32" s="127">
        <v>159</v>
      </c>
      <c r="B32" s="91" t="str">
        <f>VLOOKUP($A32,Data!$A$1:$BI$1000,2,FALSE)</f>
        <v xml:space="preserve">Retired </v>
      </c>
      <c r="C32" s="96"/>
      <c r="D32" s="120">
        <f>IF($D$6="First Area","",IF(E32="N/A","-",HLOOKUP($D$6&amp;"%",Data!$E$1:$BU$1000,A32,FALSE)))</f>
        <v>0.11606732645438871</v>
      </c>
      <c r="E32" s="120">
        <f>IF(ISBLANK(VLOOKUP($A32,Data!$A$1:$BU$1000,9,FALSE)),"N/A",VLOOKUP($A32,Data!$A$1:$BU$1000,9,FALSE))</f>
        <v>0.1740006718172657</v>
      </c>
      <c r="F32" s="120">
        <f>IF(ISBLANK(VLOOKUP($A32,Data!$A$1:$BU$1000,10,FALSE)),"N/A",VLOOKUP($A32,Data!$A$1:$BU$1000,10,FALSE))</f>
        <v>6.059484712521393E-2</v>
      </c>
      <c r="G32" s="96"/>
      <c r="H32" s="121">
        <f>IF($H$6="First Area","",HLOOKUP($H$6,Data!$E$1:$BU$1000,A32,FALSE))</f>
        <v>14010</v>
      </c>
      <c r="I32" s="122">
        <f>IF($H$6="First Area","",IF(E32="N/A","-",HLOOKUP($H$6&amp;"%",Data!$E$1:$BU$1000,A32,FALSE)))</f>
        <v>0.14196686426508587</v>
      </c>
      <c r="J32" s="123">
        <f>IF($H$6="First Area","",IF(E32="N/A","-",IF($H$6="Edinburgh","-",IF($H$6="Scotland","-",HLOOKUP($H$6&amp;"Index",Data!$E$1:$BU$1000,A32,FALSE)))))</f>
        <v>1.2231423657447211</v>
      </c>
      <c r="K32" s="96"/>
      <c r="L32" s="121">
        <f>IF($L$6="Second Area","",HLOOKUP($L$6,Data!$E$1:$BU$1000,A32,FALSE))</f>
        <v>8864</v>
      </c>
      <c r="M32" s="124">
        <f>IF($L$6="Second Area","",IF(E32="N/A","-",HLOOKUP($L$6&amp;"%",Data!$E$1:$BU$1000,A32,FALSE)))</f>
        <v>0.10331363567490705</v>
      </c>
      <c r="N32" s="123">
        <f>IF($L$6="Second Area","",IF(E32="N/A","-",IF($L$6="Edinburgh","-",IF($L$6="Scotland","-",HLOOKUP($L$6&amp;"Index",Data!$E$1:$BU$1000,A32,FALSE)))))</f>
        <v>0.89011816530043442</v>
      </c>
      <c r="P32" s="121">
        <f>IF($P$6="Second Area","",HLOOKUP($P$6,Data!$E$1:$BU$1000,A32,FALSE))</f>
        <v>9664</v>
      </c>
      <c r="Q32" s="124">
        <f>IF($P$6="Second Area","",IF(E32="N/A","-",HLOOKUP($P$6&amp;"%",Data!$E$1:$BU$1000,A32,FALSE)))</f>
        <v>9.581503256957595E-2</v>
      </c>
      <c r="R32" s="123">
        <f>IF($P$6="Second Area","",IF(E32="N/A","-",IF($P$6="Edinburgh","-",IF($P$6="Scotland","-",HLOOKUP($P$6&amp;"Index",Data!$E$1:$BU$1000,A32,FALSE)))))</f>
        <v>0.82551253222179322</v>
      </c>
      <c r="T32" s="121">
        <f>IF($T$6="Second Area","",HLOOKUP($T$6,Data!$E$1:$BU$1000,A32,FALSE))</f>
        <v>10409</v>
      </c>
      <c r="U32" s="124">
        <f>IF($T$6="Second Area","",IF(E32="N/A","-",HLOOKUP($T$6&amp;"%",Data!$E$1:$BU$1000,A32,FALSE)))</f>
        <v>0.12292884558606436</v>
      </c>
      <c r="V32" s="123">
        <f>IF($T$6="Second Area","",IF(E32="N/A","-",IF($T$6="Edinburgh","-",IF($T$6="Scotland","-",HLOOKUP($T$6&amp;"Index",Data!$E$1:$BU$1000,A32,FALSE)))))</f>
        <v>1.0591167156277357</v>
      </c>
      <c r="X32" s="91" t="str">
        <f>VLOOKUP($A32,Data!$A$1:$BI$1000,2,FALSE)</f>
        <v xml:space="preserve">Retired </v>
      </c>
    </row>
    <row r="33" spans="1:24" ht="6" customHeight="1" x14ac:dyDescent="0.3">
      <c r="A33" s="127"/>
      <c r="B33" s="96"/>
      <c r="C33" s="96"/>
      <c r="D33" s="64"/>
      <c r="E33" s="64"/>
      <c r="F33" s="64"/>
      <c r="G33" s="96"/>
      <c r="H33" s="50"/>
      <c r="I33" s="63"/>
      <c r="J33" s="52"/>
      <c r="K33" s="96"/>
      <c r="L33" s="50"/>
      <c r="M33" s="51"/>
      <c r="N33" s="52"/>
      <c r="P33" s="50"/>
      <c r="Q33" s="51"/>
      <c r="R33" s="52"/>
      <c r="T33" s="50"/>
      <c r="U33" s="51"/>
      <c r="V33" s="52"/>
      <c r="X33" s="96"/>
    </row>
    <row r="34" spans="1:24" x14ac:dyDescent="0.3">
      <c r="A34" s="127">
        <v>162</v>
      </c>
      <c r="B34" s="91" t="str">
        <f>VLOOKUP($A34,Data!$A$1:$BI$1000,2,FALSE)</f>
        <v>Long-term sick or disabled</v>
      </c>
      <c r="C34" s="96"/>
      <c r="D34" s="120">
        <f>IF($D$6="First Area","",IF(E34="N/A","-",HLOOKUP($D$6&amp;"%",Data!$E$1:$BU$1000,A34,FALSE)))</f>
        <v>3.6533357836645783E-2</v>
      </c>
      <c r="E34" s="120">
        <f>IF(ISBLANK(VLOOKUP($A34,Data!$A$1:$BU$1000,9,FALSE)),"N/A",VLOOKUP($A34,Data!$A$1:$BU$1000,9,FALSE))</f>
        <v>6.5636018443178734E-2</v>
      </c>
      <c r="F34" s="120">
        <f>IF(ISBLANK(VLOOKUP($A34,Data!$A$1:$BU$1000,10,FALSE)),"N/A",VLOOKUP($A34,Data!$A$1:$BU$1000,10,FALSE))</f>
        <v>1.6533371588423055E-2</v>
      </c>
      <c r="G34" s="96"/>
      <c r="H34" s="121">
        <f>IF($H$6="First Area","",HLOOKUP($H$6,Data!$E$1:$BU$1000,A34,FALSE))</f>
        <v>2995</v>
      </c>
      <c r="I34" s="122">
        <f>IF($H$6="First Area","",IF(E34="N/A","-",HLOOKUP($H$6&amp;"%",Data!$E$1:$BU$1000,A34,FALSE)))</f>
        <v>3.0349090540609008E-2</v>
      </c>
      <c r="J34" s="123">
        <f>IF($H$6="First Area","",IF(E34="N/A","-",IF($H$6="Edinburgh","-",IF($H$6="Scotland","-",HLOOKUP($H$6&amp;"Index",Data!$E$1:$BU$1000,A34,FALSE)))))</f>
        <v>0.83072272404609149</v>
      </c>
      <c r="K34" s="96"/>
      <c r="L34" s="121">
        <f>IF($L$6="Second Area","",HLOOKUP($L$6,Data!$E$1:$BU$1000,A34,FALSE))</f>
        <v>4102</v>
      </c>
      <c r="M34" s="124">
        <f>IF($L$6="Second Area","",IF(E34="N/A","-",HLOOKUP($L$6&amp;"%",Data!$E$1:$BU$1000,A34,FALSE)))</f>
        <v>4.7810529505693672E-2</v>
      </c>
      <c r="N34" s="123">
        <f>IF($L$6="Second Area","",IF(E34="N/A","-",IF($L$6="Edinburgh","-",IF($L$6="Scotland","-",HLOOKUP($L$6&amp;"Index",Data!$E$1:$BU$1000,A34,FALSE)))))</f>
        <v>1.3086814992334488</v>
      </c>
      <c r="P34" s="121">
        <f>IF($P$6="Second Area","",HLOOKUP($P$6,Data!$E$1:$BU$1000,A34,FALSE))</f>
        <v>3162</v>
      </c>
      <c r="Q34" s="124">
        <f>IF($P$6="Second Area","",IF(E34="N/A","-",HLOOKUP($P$6&amp;"%",Data!$E$1:$BU$1000,A34,FALSE)))</f>
        <v>3.1350075846957697E-2</v>
      </c>
      <c r="R34" s="123">
        <f>IF($P$6="Second Area","",IF(E34="N/A","-",IF($P$6="Edinburgh","-",IF($P$6="Scotland","-",HLOOKUP($P$6&amp;"Index",Data!$E$1:$BU$1000,A34,FALSE)))))</f>
        <v>0.85812193850714558</v>
      </c>
      <c r="T34" s="121">
        <f>IF($T$6="Second Area","",HLOOKUP($T$6,Data!$E$1:$BU$1000,A34,FALSE))</f>
        <v>3259</v>
      </c>
      <c r="U34" s="124">
        <f>IF($T$6="Second Area","",IF(E34="N/A","-",HLOOKUP($T$6&amp;"%",Data!$E$1:$BU$1000,A34,FALSE)))</f>
        <v>3.8488337762031297E-2</v>
      </c>
      <c r="V34" s="123">
        <f>IF($T$6="Second Area","",IF(E34="N/A","-",IF($T$6="Edinburgh","-",IF($T$6="Scotland","-",HLOOKUP($T$6&amp;"Index",Data!$E$1:$BU$1000,A34,FALSE)))))</f>
        <v>1.0535121883437859</v>
      </c>
      <c r="X34" s="91" t="str">
        <f>VLOOKUP($A34,Data!$A$1:$BI$1000,2,FALSE)</f>
        <v>Long-term sick or disabled</v>
      </c>
    </row>
    <row r="35" spans="1:24" x14ac:dyDescent="0.3">
      <c r="A35" s="127">
        <v>220</v>
      </c>
      <c r="B35" s="91" t="str">
        <f>VLOOKUP($A35,Data!$A$1:$BI$1000,2,FALSE)</f>
        <v>Health is good or very good</v>
      </c>
      <c r="C35" s="96"/>
      <c r="D35" s="120">
        <f>IF($D$6="First Area","",IF(E35="N/A","-",HLOOKUP($D$6&amp;"%",Data!$E$1:$BU$1000,A35,FALSE)))</f>
        <v>0.86117207202292778</v>
      </c>
      <c r="E35" s="120">
        <f>IF(ISBLANK(VLOOKUP($A35,Data!$A$1:$BU$1000,9,FALSE)),"N/A",VLOOKUP($A35,Data!$A$1:$BU$1000,9,FALSE))</f>
        <v>0.90973218205766138</v>
      </c>
      <c r="F35" s="120">
        <f>IF(ISBLANK(VLOOKUP($A35,Data!$A$1:$BU$1000,10,FALSE)),"N/A",VLOOKUP($A35,Data!$A$1:$BU$1000,10,FALSE))</f>
        <v>0.81355397951142627</v>
      </c>
      <c r="G35" s="96"/>
      <c r="H35" s="121">
        <f>IF($H$6="First Area","",HLOOKUP($H$6,Data!$E$1:$BU$1000,A35,FALSE))</f>
        <v>116241</v>
      </c>
      <c r="I35" s="122">
        <f>IF($H$6="First Area","",IF(E35="N/A","-",HLOOKUP($H$6&amp;"%",Data!$E$1:$BU$1000,A35,FALSE)))</f>
        <v>0.86407189634794501</v>
      </c>
      <c r="J35" s="123">
        <f>IF($H$6="First Area","",IF(E35="N/A","-",IF($H$6="Edinburgh","-",IF($H$6="Scotland","-",HLOOKUP($H$6&amp;"Index",Data!$E$1:$BU$1000,A35,FALSE)))))</f>
        <v>1.0033672995435226</v>
      </c>
      <c r="K35" s="96"/>
      <c r="L35" s="121">
        <f>IF($L$6="Second Area","",HLOOKUP($L$6,Data!$E$1:$BU$1000,A35,FALSE))</f>
        <v>90879</v>
      </c>
      <c r="M35" s="124">
        <f>IF($L$6="Second Area","",IF(E35="N/A","-",HLOOKUP($L$6&amp;"%",Data!$E$1:$BU$1000,A35,FALSE)))</f>
        <v>0.84206478633112192</v>
      </c>
      <c r="N35" s="123">
        <f>IF($L$6="Second Area","",IF(E35="N/A","-",IF($L$6="Edinburgh","-",IF($L$6="Scotland","-",HLOOKUP($L$6&amp;"Index",Data!$E$1:$BU$1000,A35,FALSE)))))</f>
        <v>0.97781246476453643</v>
      </c>
      <c r="P35" s="121">
        <f>IF($P$6="Second Area","",HLOOKUP($P$6,Data!$E$1:$BU$1000,A35,FALSE))</f>
        <v>109339</v>
      </c>
      <c r="Q35" s="124">
        <f>IF($P$6="Second Area","",IF(E35="N/A","-",HLOOKUP($P$6&amp;"%",Data!$E$1:$BU$1000,A35,FALSE)))</f>
        <v>0.8752021131833827</v>
      </c>
      <c r="R35" s="123">
        <f>IF($P$6="Second Area","",IF(E35="N/A","-",IF($P$6="Edinburgh","-",IF($P$6="Scotland","-",HLOOKUP($P$6&amp;"Index",Data!$E$1:$BU$1000,A35,FALSE)))))</f>
        <v>1.0162917976746479</v>
      </c>
      <c r="T35" s="121">
        <f>IF($T$6="Second Area","",HLOOKUP($T$6,Data!$E$1:$BU$1000,A35,FALSE))</f>
        <v>93998</v>
      </c>
      <c r="U35" s="124">
        <f>IF($T$6="Second Area","",IF(E35="N/A","-",HLOOKUP($T$6&amp;"%",Data!$E$1:$BU$1000,A35,FALSE)))</f>
        <v>0.86043297176072131</v>
      </c>
      <c r="V35" s="123">
        <f>IF($T$6="Second Area","",IF(E35="N/A","-",IF($T$6="Edinburgh","-",IF($T$6="Scotland","-",HLOOKUP($T$6&amp;"Index",Data!$E$1:$BU$1000,A35,FALSE)))))</f>
        <v>0.99914175077639211</v>
      </c>
      <c r="X35" s="91" t="str">
        <f>VLOOKUP($A35,Data!$A$1:$BI$1000,2,FALSE)</f>
        <v>Health is good or very good</v>
      </c>
    </row>
    <row r="36" spans="1:24" x14ac:dyDescent="0.3">
      <c r="A36" s="127">
        <v>219</v>
      </c>
      <c r="B36" s="91" t="str">
        <f>VLOOKUP($A36,Data!$A$1:$BI$1000,2,FALSE)</f>
        <v>Daily activities not limited</v>
      </c>
      <c r="C36" s="96"/>
      <c r="D36" s="120">
        <f>IF($D$6="First Area","",IF(E36="N/A","-",HLOOKUP($D$6&amp;"%",Data!$E$1:$BU$1000,A36,FALSE)))</f>
        <v>0.83881072371209286</v>
      </c>
      <c r="E36" s="120">
        <f>IF(ISBLANK(VLOOKUP($A36,Data!$A$1:$BU$1000,9,FALSE)),"N/A",VLOOKUP($A36,Data!$A$1:$BU$1000,9,FALSE))</f>
        <v>0.88753623188405795</v>
      </c>
      <c r="F36" s="120">
        <f>IF(ISBLANK(VLOOKUP($A36,Data!$A$1:$BU$1000,10,FALSE)),"N/A",VLOOKUP($A36,Data!$A$1:$BU$1000,10,FALSE))</f>
        <v>0.78940110323089041</v>
      </c>
      <c r="G36" s="96"/>
      <c r="H36" s="121">
        <f>IF($H$6="First Area","",HLOOKUP($H$6,Data!$E$1:$BU$1000,A36,FALSE))</f>
        <v>112449</v>
      </c>
      <c r="I36" s="122">
        <f>IF($H$6="First Area","",IF(E36="N/A","-",HLOOKUP($H$6&amp;"%",Data!$E$1:$BU$1000,A36,FALSE)))</f>
        <v>0.83588424628513236</v>
      </c>
      <c r="J36" s="123">
        <f>IF($H$6="First Area","",IF(E36="N/A","-",IF($H$6="Edinburgh","-",IF($H$6="Scotland","-",HLOOKUP($H$6&amp;"Index",Data!$E$1:$BU$1000,A36,FALSE)))))</f>
        <v>0.99651115878203178</v>
      </c>
      <c r="K36" s="96"/>
      <c r="L36" s="121">
        <f>IF($L$6="Second Area","",HLOOKUP($L$6,Data!$E$1:$BU$1000,A36,FALSE))</f>
        <v>88888</v>
      </c>
      <c r="M36" s="124">
        <f>IF($L$6="Second Area","",IF(E36="N/A","-",HLOOKUP($L$6&amp;"%",Data!$E$1:$BU$1000,A36,FALSE)))</f>
        <v>0.8236166191023313</v>
      </c>
      <c r="N36" s="123">
        <f>IF($L$6="Second Area","",IF(E36="N/A","-",IF($L$6="Edinburgh","-",IF($L$6="Scotland","-",HLOOKUP($L$6&amp;"Index",Data!$E$1:$BU$1000,A36,FALSE)))))</f>
        <v>0.98188613452326745</v>
      </c>
      <c r="P36" s="121">
        <f>IF($P$6="Second Area","",HLOOKUP($P$6,Data!$E$1:$BU$1000,A36,FALSE))</f>
        <v>106618</v>
      </c>
      <c r="Q36" s="124">
        <f>IF($P$6="Second Area","",IF(E36="N/A","-",HLOOKUP($P$6&amp;"%",Data!$E$1:$BU$1000,A36,FALSE)))</f>
        <v>0.85342191627311292</v>
      </c>
      <c r="R36" s="123">
        <f>IF($P$6="Second Area","",IF(E36="N/A","-",IF($P$6="Edinburgh","-",IF($P$6="Scotland","-",HLOOKUP($P$6&amp;"Index",Data!$E$1:$BU$1000,A36,FALSE)))))</f>
        <v>1.0174189386806589</v>
      </c>
      <c r="T36" s="121">
        <f>IF($T$6="Second Area","",HLOOKUP($T$6,Data!$E$1:$BU$1000,A36,FALSE))</f>
        <v>91844</v>
      </c>
      <c r="U36" s="124">
        <f>IF($T$6="Second Area","",IF(E36="N/A","-",HLOOKUP($T$6&amp;"%",Data!$E$1:$BU$1000,A36,FALSE)))</f>
        <v>0.8407158222344272</v>
      </c>
      <c r="V36" s="123">
        <f>IF($T$6="Second Area","",IF(E36="N/A","-",IF($T$6="Edinburgh","-",IF($T$6="Scotland","-",HLOOKUP($T$6&amp;"Index",Data!$E$1:$BU$1000,A36,FALSE)))))</f>
        <v>1.0022711899937371</v>
      </c>
      <c r="X36" s="91" t="str">
        <f>VLOOKUP($A36,Data!$A$1:$BI$1000,2,FALSE)</f>
        <v>Daily activities not limited</v>
      </c>
    </row>
    <row r="37" spans="1:24" ht="6" customHeight="1" x14ac:dyDescent="0.3">
      <c r="A37" s="127"/>
      <c r="B37" s="96"/>
      <c r="C37" s="96"/>
      <c r="D37" s="64"/>
      <c r="E37" s="64"/>
      <c r="F37" s="64"/>
      <c r="G37" s="96"/>
      <c r="H37" s="50"/>
      <c r="I37" s="63"/>
      <c r="J37" s="52"/>
      <c r="K37" s="96"/>
      <c r="L37" s="50"/>
      <c r="M37" s="51"/>
      <c r="N37" s="52"/>
      <c r="P37" s="50"/>
      <c r="Q37" s="51"/>
      <c r="R37" s="52"/>
      <c r="T37" s="50"/>
      <c r="U37" s="51"/>
      <c r="V37" s="52"/>
      <c r="X37" s="96"/>
    </row>
    <row r="38" spans="1:24" x14ac:dyDescent="0.3">
      <c r="A38" s="127">
        <v>421</v>
      </c>
      <c r="B38" s="89" t="str">
        <f>VLOOKUP($A38,Data!$A$1:$BI$1000,2,FALSE)</f>
        <v>Smart phone owned</v>
      </c>
      <c r="C38" s="96"/>
      <c r="D38" s="110">
        <f>IF($D$6="First Area","",IF(E38="N/A","-",HLOOKUP($D$6&amp;"%",Data!$E$1:$BU$1000,A38,FALSE)))</f>
        <v>0.75209115609999999</v>
      </c>
      <c r="E38" s="110">
        <f>IF(ISBLANK(VLOOKUP($A38,Data!$A$1:$BU$1000,9,FALSE)),"N/A",VLOOKUP($A38,Data!$A$1:$BU$1000,9,FALSE))</f>
        <v>0.84152407279999997</v>
      </c>
      <c r="F38" s="110">
        <f>IF(ISBLANK(VLOOKUP($A38,Data!$A$1:$BU$1000,10,FALSE)),"N/A",VLOOKUP($A38,Data!$A$1:$BU$1000,10,FALSE))</f>
        <v>0.68835083630000005</v>
      </c>
      <c r="G38" s="96"/>
      <c r="H38" s="111" t="str">
        <f>IF(ISBLANK(HLOOKUP($H$6,Data!$E$1:$BU$1000,A38,FALSE)),"-",IF($H$6="First Area","",HLOOKUP($H$6,Data!$E$1:$BU$1000,A38,FALSE)))</f>
        <v>-</v>
      </c>
      <c r="I38" s="112">
        <f>IF($H$6="First Area","",IF(E38="N/A","-",HLOOKUP($H$6&amp;"%",Data!$E$1:$BU$1000,A38,FALSE)))</f>
        <v>0.71711733913990072</v>
      </c>
      <c r="J38" s="113">
        <f>IF($H$6="First Area","",IF(E38="N/A","-",IF($H$6="Edinburgh","-",IF($H$6="Scotland","-",HLOOKUP($H$6&amp;"Index",Data!$E$1:$BU$1000,A38,FALSE)))))</f>
        <v>0.95349790158222647</v>
      </c>
      <c r="K38" s="96"/>
      <c r="L38" s="111" t="str">
        <f>IF(ISBLANK(HLOOKUP($L$6,Data!$E$1:$BU$1000,A38,FALSE)),"-",IF($L$6="Second Area","",HLOOKUP($L$6,Data!$E$1:$BU$1000,A38,FALSE)))</f>
        <v>-</v>
      </c>
      <c r="M38" s="114">
        <f>IF($L$6="Second Area","",IF(E38="N/A","-",HLOOKUP($L$6&amp;"%",Data!$E$1:$BU$1000,A38,FALSE)))</f>
        <v>0.76169448253726513</v>
      </c>
      <c r="N38" s="113">
        <f>IF($L$6="Second Area","",IF(E38="N/A","-",IF($L$6="Edinburgh","-",IF($L$6="Scotland","-",HLOOKUP($L$6&amp;"Index",Data!$E$1:$BU$1000,A38,FALSE)))))</f>
        <v>1.012768833085425</v>
      </c>
      <c r="P38" s="111" t="str">
        <f>IF(ISBLANK(HLOOKUP($P$6,Data!$E$1:$BU$1000,A38,FALSE)),"-",IF($P$6="Second Area","",HLOOKUP($P$6,Data!$E$1:$BU$1000,A38,FALSE)))</f>
        <v>-</v>
      </c>
      <c r="Q38" s="114">
        <f>IF($P$6="Second Area","",IF(E38="N/A","-",HLOOKUP($P$6&amp;"%",Data!$E$1:$BU$1000,A38,FALSE)))</f>
        <v>0.78322623577488593</v>
      </c>
      <c r="R38" s="113">
        <f>IF($P$6="Second Area","",IF(E38="N/A","-",IF($P$6="Edinburgh","-",IF($P$6="Scotland","-",HLOOKUP($P$6&amp;"Index",Data!$E$1:$BU$1000,A38,FALSE)))))</f>
        <v>1.0413980132891578</v>
      </c>
      <c r="T38" s="111" t="str">
        <f>IF(ISBLANK(HLOOKUP($T$6,Data!$E$1:$BU$1000,A38,FALSE)),"-",IF($T$6="Second Area","",HLOOKUP($T$6,Data!$E$1:$BU$1000,A38,FALSE)))</f>
        <v>-</v>
      </c>
      <c r="U38" s="114">
        <f>IF($T$6="Second Area","",IF(E38="N/A","-",HLOOKUP($T$6&amp;"%",Data!$E$1:$BU$1000,A38,FALSE)))</f>
        <v>0.74929177123935409</v>
      </c>
      <c r="V38" s="113">
        <f>IF($T$6="Second Area","",IF(E38="N/A","-",IF($T$6="Edinburgh","-",IF($T$6="Scotland","-",HLOOKUP($T$6&amp;"Index",Data!$E$1:$BU$1000,A38,FALSE)))))</f>
        <v>0.99627786493972059</v>
      </c>
      <c r="X38" s="89" t="str">
        <f>VLOOKUP($A38,Data!$A$1:$BI$1000,2,FALSE)</f>
        <v>Smart phone owned</v>
      </c>
    </row>
    <row r="39" spans="1:24" x14ac:dyDescent="0.3">
      <c r="A39" s="127">
        <v>428</v>
      </c>
      <c r="B39" s="89" t="str">
        <f>VLOOKUP($A39,Data!$A$1:$BI$1000,2,FALSE)</f>
        <v>Broadband internet at home</v>
      </c>
      <c r="C39" s="96"/>
      <c r="D39" s="110">
        <f>IF($D$6="First Area","",IF(E39="N/A","-",HLOOKUP($D$6&amp;"%",Data!$E$1:$BU$1000,A39,FALSE)))</f>
        <v>0.898424531344583</v>
      </c>
      <c r="E39" s="110">
        <f>IF(ISBLANK(VLOOKUP($A39,Data!$A$1:$BU$1000,9,FALSE)),"N/A",VLOOKUP($A39,Data!$A$1:$BU$1000,9,FALSE))</f>
        <v>0.9265304772309656</v>
      </c>
      <c r="F39" s="110">
        <f>IF(ISBLANK(VLOOKUP($A39,Data!$A$1:$BU$1000,10,FALSE)),"N/A",VLOOKUP($A39,Data!$A$1:$BU$1000,10,FALSE))</f>
        <v>0.87800989610809366</v>
      </c>
      <c r="G39" s="96"/>
      <c r="H39" s="111" t="str">
        <f>IF(ISBLANK(HLOOKUP($H$6,Data!$E$1:$BU$1000,A39,FALSE)),"-",IF($H$6="First Area","",HLOOKUP($H$6,Data!$E$1:$BU$1000,A39,FALSE)))</f>
        <v>-</v>
      </c>
      <c r="I39" s="112">
        <f>IF($H$6="First Area","",IF(E39="N/A","-",HLOOKUP($H$6&amp;"%",Data!$E$1:$BU$1000,A39,FALSE)))</f>
        <v>0.90991260326208845</v>
      </c>
      <c r="J39" s="113">
        <f>IF($H$6="First Area","",IF(E39="N/A","-",IF($H$6="Edinburgh","-",IF($H$6="Scotland","-",HLOOKUP($H$6&amp;"Index",Data!$E$1:$BU$1000,A39,FALSE)))))</f>
        <v>1.0127869081004639</v>
      </c>
      <c r="K39" s="96"/>
      <c r="L39" s="111" t="str">
        <f>IF(ISBLANK(HLOOKUP($L$6,Data!$E$1:$BU$1000,A39,FALSE)),"-",IF($L$6="Second Area","",HLOOKUP($L$6,Data!$E$1:$BU$1000,A39,FALSE)))</f>
        <v>-</v>
      </c>
      <c r="M39" s="114">
        <f>IF($L$6="Second Area","",IF(E39="N/A","-",HLOOKUP($L$6&amp;"%",Data!$E$1:$BU$1000,A39,FALSE)))</f>
        <v>0.89169157929390253</v>
      </c>
      <c r="N39" s="113">
        <f>IF($L$6="Second Area","",IF(E39="N/A","-",IF($L$6="Edinburgh","-",IF($L$6="Scotland","-",HLOOKUP($L$6&amp;"Index",Data!$E$1:$BU$1000,A39,FALSE)))))</f>
        <v>0.99250582345452665</v>
      </c>
      <c r="P39" s="111" t="str">
        <f>IF(ISBLANK(HLOOKUP($P$6,Data!$E$1:$BU$1000,A39,FALSE)),"-",IF($P$6="Second Area","",HLOOKUP($P$6,Data!$E$1:$BU$1000,A39,FALSE)))</f>
        <v>-</v>
      </c>
      <c r="Q39" s="114">
        <f>IF($P$6="Second Area","",IF(E39="N/A","-",HLOOKUP($P$6&amp;"%",Data!$E$1:$BU$1000,A39,FALSE)))</f>
        <v>0.89023609632562817</v>
      </c>
      <c r="R39" s="113">
        <f>IF($P$6="Second Area","",IF(E39="N/A","-",IF($P$6="Edinburgh","-",IF($P$6="Scotland","-",HLOOKUP($P$6&amp;"Index",Data!$E$1:$BU$1000,A39,FALSE)))))</f>
        <v>0.9908857842442258</v>
      </c>
      <c r="T39" s="111" t="str">
        <f>IF(ISBLANK(HLOOKUP($T$6,Data!$E$1:$BU$1000,A39,FALSE)),"-",IF($T$6="Second Area","",HLOOKUP($T$6,Data!$E$1:$BU$1000,A39,FALSE)))</f>
        <v>-</v>
      </c>
      <c r="U39" s="114">
        <f>IF($T$6="Second Area","",IF(E39="N/A","-",HLOOKUP($T$6&amp;"%",Data!$E$1:$BU$1000,A39,FALSE)))</f>
        <v>0.90091561475818827</v>
      </c>
      <c r="V39" s="113">
        <f>IF($T$6="Second Area","",IF(E39="N/A","-",IF($T$6="Edinburgh","-",IF($T$6="Scotland","-",HLOOKUP($T$6&amp;"Index",Data!$E$1:$BU$1000,A39,FALSE)))))</f>
        <v>1.0027727241706959</v>
      </c>
      <c r="X39" s="89" t="str">
        <f>VLOOKUP($A39,Data!$A$1:$BI$1000,2,FALSE)</f>
        <v>Broadband internet at home</v>
      </c>
    </row>
    <row r="40" spans="1:24" x14ac:dyDescent="0.3">
      <c r="A40" s="127">
        <v>461</v>
      </c>
      <c r="B40" s="89" t="str">
        <f>VLOOKUP($A40,Data!$A$1:$BI$1000,2,FALSE)</f>
        <v>Don't manage utilities online</v>
      </c>
      <c r="C40" s="96"/>
      <c r="D40" s="110">
        <f>IF($D$6="First Area","",IF(E40="N/A","-",HLOOKUP($D$6&amp;"%",Data!$E$1:$BU$1000,A40,FALSE)))</f>
        <v>0.17058696526558911</v>
      </c>
      <c r="E40" s="110">
        <f>IF(ISBLANK(VLOOKUP($A40,Data!$A$1:$BU$1000,9,FALSE)),"N/A",VLOOKUP($A40,Data!$A$1:$BU$1000,9,FALSE))</f>
        <v>0.21011794863965799</v>
      </c>
      <c r="F40" s="110">
        <f>IF(ISBLANK(VLOOKUP($A40,Data!$A$1:$BU$1000,10,FALSE)),"N/A",VLOOKUP($A40,Data!$A$1:$BU$1000,10,FALSE))</f>
        <v>0.12599668754987225</v>
      </c>
      <c r="G40" s="96"/>
      <c r="H40" s="111" t="str">
        <f>IF(ISBLANK(HLOOKUP($H$6,Data!$E$1:$BU$1000,A40,FALSE)),"-",IF($H$6="First Area","",HLOOKUP($H$6,Data!$E$1:$BU$1000,A40,FALSE)))</f>
        <v>-</v>
      </c>
      <c r="I40" s="112">
        <f>IF($H$6="First Area","",IF(E40="N/A","-",HLOOKUP($H$6&amp;"%",Data!$E$1:$BU$1000,A40,FALSE)))</f>
        <v>0.18652464461359641</v>
      </c>
      <c r="J40" s="113">
        <f>IF($H$6="First Area","",IF(E40="N/A","-",IF($H$6="Edinburgh","-",IF($H$6="Scotland","-",HLOOKUP($H$6&amp;"Index",Data!$E$1:$BU$1000,A40,FALSE)))))</f>
        <v>1.0934284710628019</v>
      </c>
      <c r="K40" s="96"/>
      <c r="L40" s="111" t="str">
        <f>IF(ISBLANK(HLOOKUP($L$6,Data!$E$1:$BU$1000,A40,FALSE)),"-",IF($L$6="Second Area","",HLOOKUP($L$6,Data!$E$1:$BU$1000,A40,FALSE)))</f>
        <v>-</v>
      </c>
      <c r="M40" s="114">
        <f>IF($L$6="Second Area","",IF(E40="N/A","-",HLOOKUP($L$6&amp;"%",Data!$E$1:$BU$1000,A40,FALSE)))</f>
        <v>0.16455108695036369</v>
      </c>
      <c r="N40" s="113">
        <f>IF($L$6="Second Area","",IF(E40="N/A","-",IF($L$6="Edinburgh","-",IF($L$6="Scotland","-",HLOOKUP($L$6&amp;"Index",Data!$E$1:$BU$1000,A40,FALSE)))))</f>
        <v>0.9646170016224388</v>
      </c>
      <c r="P40" s="111" t="str">
        <f>IF(ISBLANK(HLOOKUP($P$6,Data!$E$1:$BU$1000,A40,FALSE)),"-",IF($P$6="Second Area","",HLOOKUP($P$6,Data!$E$1:$BU$1000,A40,FALSE)))</f>
        <v>-</v>
      </c>
      <c r="Q40" s="114">
        <f>IF($P$6="Second Area","",IF(E40="N/A","-",HLOOKUP($P$6&amp;"%",Data!$E$1:$BU$1000,A40,FALSE)))</f>
        <v>0.15494469244459683</v>
      </c>
      <c r="R40" s="113">
        <f>IF($P$6="Second Area","",IF(E40="N/A","-",IF($P$6="Edinburgh","-",IF($P$6="Scotland","-",HLOOKUP($P$6&amp;"Index",Data!$E$1:$BU$1000,A40,FALSE)))))</f>
        <v>0.90830323526396861</v>
      </c>
      <c r="T40" s="111" t="str">
        <f>IF(ISBLANK(HLOOKUP($T$6,Data!$E$1:$BU$1000,A40,FALSE)),"-",IF($T$6="Second Area","",HLOOKUP($T$6,Data!$E$1:$BU$1000,A40,FALSE)))</f>
        <v>-</v>
      </c>
      <c r="U40" s="114">
        <f>IF($T$6="Second Area","",IF(E40="N/A","-",HLOOKUP($T$6&amp;"%",Data!$E$1:$BU$1000,A40,FALSE)))</f>
        <v>0.17532885441531207</v>
      </c>
      <c r="V40" s="113">
        <f>IF($T$6="Second Area","",IF(E40="N/A","-",IF($T$6="Edinburgh","-",IF($T$6="Scotland","-",HLOOKUP($T$6&amp;"Index",Data!$E$1:$BU$1000,A40,FALSE)))))</f>
        <v>1.0277974881746694</v>
      </c>
      <c r="X40" s="89" t="str">
        <f>VLOOKUP($A40,Data!$A$1:$BI$1000,2,FALSE)</f>
        <v>Don't manage utilities online</v>
      </c>
    </row>
    <row r="41" spans="1:24" x14ac:dyDescent="0.3">
      <c r="A41" s="127">
        <v>462</v>
      </c>
      <c r="B41" s="89" t="str">
        <f>VLOOKUP($A41,Data!$A$1:$BI$1000,2,FALSE)</f>
        <v>Don't bank online</v>
      </c>
      <c r="C41" s="96"/>
      <c r="D41" s="110">
        <f>IF($D$6="First Area","",IF(E41="N/A","-",HLOOKUP($D$6&amp;"%",Data!$E$1:$BU$1000,A41,FALSE)))</f>
        <v>0.14641583200415562</v>
      </c>
      <c r="E41" s="110">
        <f>IF(ISBLANK(VLOOKUP($A41,Data!$A$1:$BU$1000,9,FALSE)),"N/A",VLOOKUP($A41,Data!$A$1:$BU$1000,9,FALSE))</f>
        <v>0.17799612408356752</v>
      </c>
      <c r="F41" s="110">
        <f>IF(ISBLANK(VLOOKUP($A41,Data!$A$1:$BU$1000,10,FALSE)),"N/A",VLOOKUP($A41,Data!$A$1:$BU$1000,10,FALSE))</f>
        <v>0.10491901190210079</v>
      </c>
      <c r="G41" s="96"/>
      <c r="H41" s="111" t="str">
        <f>IF(ISBLANK(HLOOKUP($H$6,Data!$E$1:$BU$1000,A41,FALSE)),"-",IF($H$6="First Area","",HLOOKUP($H$6,Data!$E$1:$BU$1000,A41,FALSE)))</f>
        <v>-</v>
      </c>
      <c r="I41" s="112">
        <f>IF($H$6="First Area","",IF(E41="N/A","-",HLOOKUP($H$6&amp;"%",Data!$E$1:$BU$1000,A41,FALSE)))</f>
        <v>0.16085737453652604</v>
      </c>
      <c r="J41" s="113">
        <f>IF($H$6="First Area","",IF(E41="N/A","-",IF($H$6="Edinburgh","-",IF($H$6="Scotland","-",HLOOKUP($H$6&amp;"Index",Data!$E$1:$BU$1000,A41,FALSE)))))</f>
        <v>1.0986337497434058</v>
      </c>
      <c r="K41" s="96"/>
      <c r="L41" s="111" t="str">
        <f>IF(ISBLANK(HLOOKUP($L$6,Data!$E$1:$BU$1000,A41,FALSE)),"-",IF($L$6="Second Area","",HLOOKUP($L$6,Data!$E$1:$BU$1000,A41,FALSE)))</f>
        <v>-</v>
      </c>
      <c r="M41" s="114">
        <f>IF($L$6="Second Area","",IF(E41="N/A","-",HLOOKUP($L$6&amp;"%",Data!$E$1:$BU$1000,A41,FALSE)))</f>
        <v>0.14354052789010532</v>
      </c>
      <c r="N41" s="113">
        <f>IF($L$6="Second Area","",IF(E41="N/A","-",IF($L$6="Edinburgh","-",IF($L$6="Scotland","-",HLOOKUP($L$6&amp;"Index",Data!$E$1:$BU$1000,A41,FALSE)))))</f>
        <v>0.98036206826343286</v>
      </c>
      <c r="P41" s="111" t="str">
        <f>IF(ISBLANK(HLOOKUP($P$6,Data!$E$1:$BU$1000,A41,FALSE)),"-",IF($P$6="Second Area","",HLOOKUP($P$6,Data!$E$1:$BU$1000,A41,FALSE)))</f>
        <v>-</v>
      </c>
      <c r="Q41" s="114">
        <f>IF($P$6="Second Area","",IF(E41="N/A","-",HLOOKUP($P$6&amp;"%",Data!$E$1:$BU$1000,A41,FALSE)))</f>
        <v>0.1324549330081958</v>
      </c>
      <c r="R41" s="113">
        <f>IF($P$6="Second Area","",IF(E41="N/A","-",IF($P$6="Edinburgh","-",IF($P$6="Scotland","-",HLOOKUP($P$6&amp;"Index",Data!$E$1:$BU$1000,A41,FALSE)))))</f>
        <v>0.90464897952044165</v>
      </c>
      <c r="T41" s="111" t="str">
        <f>IF(ISBLANK(HLOOKUP($T$6,Data!$E$1:$BU$1000,A41,FALSE)),"-",IF($T$6="Second Area","",HLOOKUP($T$6,Data!$E$1:$BU$1000,A41,FALSE)))</f>
        <v>-</v>
      </c>
      <c r="U41" s="114">
        <f>IF($T$6="Second Area","",IF(E41="N/A","-",HLOOKUP($T$6&amp;"%",Data!$E$1:$BU$1000,A41,FALSE)))</f>
        <v>0.14764449217890369</v>
      </c>
      <c r="V41" s="113">
        <f>IF($T$6="Second Area","",IF(E41="N/A","-",IF($T$6="Edinburgh","-",IF($T$6="Scotland","-",HLOOKUP($T$6&amp;"Index",Data!$E$1:$BU$1000,A41,FALSE)))))</f>
        <v>1.0083915800493024</v>
      </c>
      <c r="X41" s="89" t="str">
        <f>VLOOKUP($A41,Data!$A$1:$BI$1000,2,FALSE)</f>
        <v>Don't bank online</v>
      </c>
    </row>
    <row r="42" spans="1:24" ht="6" customHeight="1" x14ac:dyDescent="0.3">
      <c r="A42" s="127"/>
      <c r="B42" s="96"/>
      <c r="C42" s="96"/>
      <c r="D42" s="64"/>
      <c r="E42" s="64"/>
      <c r="F42" s="64"/>
      <c r="G42" s="96"/>
      <c r="H42" s="50"/>
      <c r="I42" s="63"/>
      <c r="J42" s="52"/>
      <c r="K42" s="96"/>
      <c r="L42" s="50"/>
      <c r="M42" s="51"/>
      <c r="N42" s="52"/>
      <c r="P42" s="50"/>
      <c r="Q42" s="51"/>
      <c r="R42" s="52"/>
      <c r="T42" s="50"/>
      <c r="U42" s="51"/>
      <c r="V42" s="52"/>
      <c r="X42" s="96"/>
    </row>
    <row r="43" spans="1:24" x14ac:dyDescent="0.3">
      <c r="A43" s="127">
        <v>593</v>
      </c>
      <c r="B43" s="201" t="str">
        <f>VLOOKUP($A43,Data!$A$1:$BI$1000,2,FALSE)</f>
        <v>Sat. management, city</v>
      </c>
      <c r="C43" s="96"/>
      <c r="D43" s="202">
        <f>IF($D$6="First Area","",IF(E43="N/A","-",HLOOKUP($D$6&amp;"%",Data!$E$1:$BU$1000,A43,FALSE)))</f>
        <v>0.66556097560975613</v>
      </c>
      <c r="E43" s="202">
        <f>IF(ISBLANK(VLOOKUP($A43,Data!$A$1:$BU$1000,9,FALSE)),"N/A",VLOOKUP($A43,Data!$A$1:$BU$1000,9,FALSE))</f>
        <v>0.77310924369747902</v>
      </c>
      <c r="F43" s="202">
        <f>IF(ISBLANK(VLOOKUP($A43,Data!$A$1:$BU$1000,10,FALSE)),"N/A",VLOOKUP($A43,Data!$A$1:$BU$1000,10,FALSE))</f>
        <v>0.44571428571428573</v>
      </c>
      <c r="G43" s="96"/>
      <c r="H43" s="203">
        <f>IF(ISBLANK(HLOOKUP($H$6,Data!$E$1:$BU$1000,A43,FALSE)),"-",IF($H$6="First Area","",HLOOKUP($H$6,Data!$E$1:$BU$1000,A43,FALSE)))</f>
        <v>928</v>
      </c>
      <c r="I43" s="204">
        <f>IF($H$6="First Area","",IF(E43="N/A","-",HLOOKUP($H$6&amp;"%",Data!$E$1:$BU$1000,A43,FALSE)))</f>
        <v>0.60772757039947611</v>
      </c>
      <c r="J43" s="205">
        <f>IF($H$6="First Area","",IF(E43="N/A","-",IF($H$6="Edinburgh","-",IF($H$6="Scotland","-",HLOOKUP($H$6&amp;"Index",Data!$E$1:$BU$1000,A43,FALSE)))))</f>
        <v>0.91310577493324974</v>
      </c>
      <c r="K43" s="96"/>
      <c r="L43" s="203">
        <f>IF(ISBLANK(HLOOKUP($L$6,Data!$E$1:$BU$1000,A43,FALSE)),"-",IF($L$6="Second Area","",HLOOKUP($L$6,Data!$E$1:$BU$1000,A43,FALSE)))</f>
        <v>854</v>
      </c>
      <c r="M43" s="206">
        <f>IF($L$6="Second Area","",IF(E43="N/A","-",HLOOKUP($L$6&amp;"%",Data!$E$1:$BU$1000,A43,FALSE)))</f>
        <v>0.6821086261980831</v>
      </c>
      <c r="N43" s="205">
        <f>IF($L$6="Second Area","",IF(E43="N/A","-",IF($L$6="Edinburgh","-",IF($L$6="Scotland","-",HLOOKUP($L$6&amp;"Index",Data!$E$1:$BU$1000,A43,FALSE)))))</f>
        <v>1.0248627115992892</v>
      </c>
      <c r="P43" s="203">
        <f>IF(ISBLANK(HLOOKUP($P$6,Data!$E$1:$BU$1000,A43,FALSE)),"-",IF($P$6="Second Area","",HLOOKUP($P$6,Data!$E$1:$BU$1000,A43,FALSE)))</f>
        <v>862</v>
      </c>
      <c r="Q43" s="206">
        <f>IF($P$6="Second Area","",IF(E43="N/A","-",HLOOKUP($P$6&amp;"%",Data!$E$1:$BU$1000,A43,FALSE)))</f>
        <v>0.70888157894736847</v>
      </c>
      <c r="R43" s="205">
        <f>IF($P$6="Second Area","",IF(E43="N/A","-",IF($P$6="Edinburgh","-",IF($P$6="Scotland","-",HLOOKUP($P$6&amp;"Index",Data!$E$1:$BU$1000,A43,FALSE)))))</f>
        <v>1.0650888572574797</v>
      </c>
      <c r="T43" s="203">
        <f>IF(ISBLANK(HLOOKUP($T$6,Data!$E$1:$BU$1000,A43,FALSE)),"-",IF($T$6="Second Area","",HLOOKUP($T$6,Data!$E$1:$BU$1000,A43,FALSE)))</f>
        <v>767</v>
      </c>
      <c r="U43" s="206">
        <f>IF($T$6="Second Area","",IF(E43="N/A","-",HLOOKUP($T$6&amp;"%",Data!$E$1:$BU$1000,A43,FALSE)))</f>
        <v>0.67876106194690267</v>
      </c>
      <c r="V43" s="205">
        <f>IF($T$6="Second Area","",IF(E43="N/A","-",IF($T$6="Edinburgh","-",IF($T$6="Scotland","-",HLOOKUP($T$6&amp;"Index",Data!$E$1:$BU$1000,A43,FALSE)))))</f>
        <v>1.019833023300462</v>
      </c>
      <c r="X43" s="201" t="str">
        <f>VLOOKUP($A43,Data!$A$1:$BI$1000,2,FALSE)</f>
        <v>Sat. management, city</v>
      </c>
    </row>
    <row r="44" spans="1:24" x14ac:dyDescent="0.3">
      <c r="A44" s="127">
        <v>594</v>
      </c>
      <c r="B44" s="201" t="str">
        <f>VLOOKUP($A44,Data!$A$1:$BI$1000,2,FALSE)</f>
        <v>Sat. management, n'hood</v>
      </c>
      <c r="C44" s="96"/>
      <c r="D44" s="202">
        <f>IF($D$6="First Area","",IF(E44="N/A","-",HLOOKUP($D$6&amp;"%",Data!$E$1:$BU$1000,A44,FALSE)))</f>
        <v>0.75648780487804879</v>
      </c>
      <c r="E44" s="202">
        <f>IF(ISBLANK(VLOOKUP($A44,Data!$A$1:$BU$1000,9,FALSE)),"N/A",VLOOKUP($A44,Data!$A$1:$BU$1000,9,FALSE))</f>
        <v>0.86861313868613144</v>
      </c>
      <c r="F44" s="202">
        <f>IF(ISBLANK(VLOOKUP($A44,Data!$A$1:$BU$1000,10,FALSE)),"N/A",VLOOKUP($A44,Data!$A$1:$BU$1000,10,FALSE))</f>
        <v>0.58857142857142852</v>
      </c>
      <c r="G44" s="96"/>
      <c r="H44" s="203">
        <f>IF(ISBLANK(HLOOKUP($H$6,Data!$E$1:$BU$1000,A44,FALSE)),"-",IF($H$6="First Area","",HLOOKUP($H$6,Data!$E$1:$BU$1000,A44,FALSE)))</f>
        <v>1152</v>
      </c>
      <c r="I44" s="204">
        <f>IF($H$6="First Area","",IF(E44="N/A","-",HLOOKUP($H$6&amp;"%",Data!$E$1:$BU$1000,A44,FALSE)))</f>
        <v>0.75442043222003929</v>
      </c>
      <c r="J44" s="205">
        <f>IF($H$6="First Area","",IF(E44="N/A","-",IF($H$6="Edinburgh","-",IF($H$6="Scotland","-",HLOOKUP($H$6&amp;"Index",Data!$E$1:$BU$1000,A44,FALSE)))))</f>
        <v>0.99726714344279122</v>
      </c>
      <c r="K44" s="96"/>
      <c r="L44" s="203">
        <f>IF(ISBLANK(HLOOKUP($L$6,Data!$E$1:$BU$1000,A44,FALSE)),"-",IF($L$6="Second Area","",HLOOKUP($L$6,Data!$E$1:$BU$1000,A44,FALSE)))</f>
        <v>945</v>
      </c>
      <c r="M44" s="206">
        <f>IF($L$6="Second Area","",IF(E44="N/A","-",HLOOKUP($L$6&amp;"%",Data!$E$1:$BU$1000,A44,FALSE)))</f>
        <v>0.75479233226837061</v>
      </c>
      <c r="N44" s="205">
        <f>IF($L$6="Second Area","",IF(E44="N/A","-",IF($L$6="Edinburgh","-",IF($L$6="Scotland","-",HLOOKUP($L$6&amp;"Index",Data!$E$1:$BU$1000,A44,FALSE)))))</f>
        <v>0.99775875751235477</v>
      </c>
      <c r="P44" s="203">
        <f>IF(ISBLANK(HLOOKUP($P$6,Data!$E$1:$BU$1000,A44,FALSE)),"-",IF($P$6="Second Area","",HLOOKUP($P$6,Data!$E$1:$BU$1000,A44,FALSE)))</f>
        <v>917</v>
      </c>
      <c r="Q44" s="206">
        <f>IF($P$6="Second Area","",IF(E44="N/A","-",HLOOKUP($P$6&amp;"%",Data!$E$1:$BU$1000,A44,FALSE)))</f>
        <v>0.75411184210526316</v>
      </c>
      <c r="R44" s="205">
        <f>IF($P$6="Second Area","",IF(E44="N/A","-",IF($P$6="Edinburgh","-",IF($P$6="Scotland","-",HLOOKUP($P$6&amp;"Index",Data!$E$1:$BU$1000,A44,FALSE)))))</f>
        <v>0.99685921867151761</v>
      </c>
      <c r="T44" s="203">
        <f>IF(ISBLANK(HLOOKUP($T$6,Data!$E$1:$BU$1000,A44,FALSE)),"-",IF($T$6="Second Area","",HLOOKUP($T$6,Data!$E$1:$BU$1000,A44,FALSE)))</f>
        <v>863</v>
      </c>
      <c r="U44" s="206">
        <f>IF($T$6="Second Area","",IF(E44="N/A","-",HLOOKUP($T$6&amp;"%",Data!$E$1:$BU$1000,A44,FALSE)))</f>
        <v>0.76371681415929205</v>
      </c>
      <c r="V44" s="205">
        <f>IF($T$6="Second Area","",IF(E44="N/A","-",IF($T$6="Edinburgh","-",IF($T$6="Scotland","-",HLOOKUP($T$6&amp;"Index",Data!$E$1:$BU$1000,A44,FALSE)))))</f>
        <v>1.0095560156219685</v>
      </c>
      <c r="X44" s="201" t="str">
        <f>VLOOKUP($A44,Data!$A$1:$BI$1000,2,FALSE)</f>
        <v>Sat. management, n'hood</v>
      </c>
    </row>
    <row r="45" spans="1:24" x14ac:dyDescent="0.3">
      <c r="A45" s="127">
        <v>595</v>
      </c>
      <c r="B45" s="201" t="str">
        <f>VLOOKUP($A45,Data!$A$1:$BI$1000,2,FALSE)</f>
        <v>Sat. city as a place to live</v>
      </c>
      <c r="C45" s="96"/>
      <c r="D45" s="202">
        <f>IF($D$6="First Area","",IF(E45="N/A","-",HLOOKUP($D$6&amp;"%",Data!$E$1:$BU$1000,A45,FALSE)))</f>
        <v>0.89365853658536587</v>
      </c>
      <c r="E45" s="202">
        <f>IF(ISBLANK(VLOOKUP($A45,Data!$A$1:$BU$1000,9,FALSE)),"N/A",VLOOKUP($A45,Data!$A$1:$BU$1000,9,FALSE))</f>
        <v>0.97049180327868856</v>
      </c>
      <c r="F45" s="202">
        <f>IF(ISBLANK(VLOOKUP($A45,Data!$A$1:$BU$1000,10,FALSE)),"N/A",VLOOKUP($A45,Data!$A$1:$BU$1000,10,FALSE))</f>
        <v>0.62</v>
      </c>
      <c r="G45" s="96"/>
      <c r="H45" s="203">
        <f>IF(ISBLANK(HLOOKUP($H$6,Data!$E$1:$BU$1000,A45,FALSE)),"-",IF($H$6="First Area","",HLOOKUP($H$6,Data!$E$1:$BU$1000,A45,FALSE)))</f>
        <v>1280</v>
      </c>
      <c r="I45" s="204">
        <f>IF($H$6="First Area","",IF(E45="N/A","-",HLOOKUP($H$6&amp;"%",Data!$E$1:$BU$1000,A45,FALSE)))</f>
        <v>0.83824492468893252</v>
      </c>
      <c r="J45" s="205">
        <f>IF($H$6="First Area","",IF(E45="N/A","-",IF($H$6="Edinburgh","-",IF($H$6="Scotland","-",HLOOKUP($H$6&amp;"Index",Data!$E$1:$BU$1000,A45,FALSE)))))</f>
        <v>0.93799241026872904</v>
      </c>
      <c r="K45" s="96"/>
      <c r="L45" s="203">
        <f>IF(ISBLANK(HLOOKUP($L$6,Data!$E$1:$BU$1000,A45,FALSE)),"-",IF($L$6="Second Area","",HLOOKUP($L$6,Data!$E$1:$BU$1000,A45,FALSE)))</f>
        <v>1125</v>
      </c>
      <c r="M45" s="206">
        <f>IF($L$6="Second Area","",IF(E45="N/A","-",HLOOKUP($L$6&amp;"%",Data!$E$1:$BU$1000,A45,FALSE)))</f>
        <v>0.8985623003194888</v>
      </c>
      <c r="N45" s="205">
        <f>IF($L$6="Second Area","",IF(E45="N/A","-",IF($L$6="Edinburgh","-",IF($L$6="Scotland","-",HLOOKUP($L$6&amp;"Index",Data!$E$1:$BU$1000,A45,FALSE)))))</f>
        <v>1.0054872902046681</v>
      </c>
      <c r="P45" s="203">
        <f>IF(ISBLANK(HLOOKUP($P$6,Data!$E$1:$BU$1000,A45,FALSE)),"-",IF($P$6="Second Area","",HLOOKUP($P$6,Data!$E$1:$BU$1000,A45,FALSE)))</f>
        <v>1149</v>
      </c>
      <c r="Q45" s="206">
        <f>IF($P$6="Second Area","",IF(E45="N/A","-",HLOOKUP($P$6&amp;"%",Data!$E$1:$BU$1000,A45,FALSE)))</f>
        <v>0.94490131578947367</v>
      </c>
      <c r="R45" s="205">
        <f>IF($P$6="Second Area","",IF(E45="N/A","-",IF($P$6="Edinburgh","-",IF($P$6="Scotland","-",HLOOKUP($P$6&amp;"Index",Data!$E$1:$BU$1000,A45,FALSE)))))</f>
        <v>1.0573404461618019</v>
      </c>
      <c r="T45" s="203">
        <f>IF(ISBLANK(HLOOKUP($T$6,Data!$E$1:$BU$1000,A45,FALSE)),"-",IF($T$6="Second Area","",HLOOKUP($T$6,Data!$E$1:$BU$1000,A45,FALSE)))</f>
        <v>1026</v>
      </c>
      <c r="U45" s="206">
        <f>IF($T$6="Second Area","",IF(E45="N/A","-",HLOOKUP($T$6&amp;"%",Data!$E$1:$BU$1000,A45,FALSE)))</f>
        <v>0.90796460176991145</v>
      </c>
      <c r="V45" s="205">
        <f>IF($T$6="Second Area","",IF(E45="N/A","-",IF($T$6="Edinburgh","-",IF($T$6="Scotland","-",HLOOKUP($T$6&amp;"Index",Data!$E$1:$BU$1000,A45,FALSE)))))</f>
        <v>1.0160084244696062</v>
      </c>
      <c r="X45" s="201" t="str">
        <f>VLOOKUP($A45,Data!$A$1:$BI$1000,2,FALSE)</f>
        <v>Sat. city as a place to live</v>
      </c>
    </row>
    <row r="46" spans="1:24" x14ac:dyDescent="0.3">
      <c r="A46" s="127">
        <v>596</v>
      </c>
      <c r="B46" s="201" t="str">
        <f>VLOOKUP($A46,Data!$A$1:$BI$1000,2,FALSE)</f>
        <v>Sat. n'hood as a place to live</v>
      </c>
      <c r="C46" s="96"/>
      <c r="D46" s="202">
        <f>IF($D$6="First Area","",IF(E46="N/A","-",HLOOKUP($D$6&amp;"%",Data!$E$1:$BU$1000,A46,FALSE)))</f>
        <v>0.88097560975609757</v>
      </c>
      <c r="E46" s="202">
        <f>IF(ISBLANK(VLOOKUP($A46,Data!$A$1:$BU$1000,9,FALSE)),"N/A",VLOOKUP($A46,Data!$A$1:$BU$1000,9,FALSE))</f>
        <v>0.9770491803278688</v>
      </c>
      <c r="F46" s="202">
        <f>IF(ISBLANK(VLOOKUP($A46,Data!$A$1:$BU$1000,10,FALSE)),"N/A",VLOOKUP($A46,Data!$A$1:$BU$1000,10,FALSE))</f>
        <v>0.70030581039755346</v>
      </c>
      <c r="G46" s="96"/>
      <c r="H46" s="203">
        <f>IF(ISBLANK(HLOOKUP($H$6,Data!$E$1:$BU$1000,A46,FALSE)),"-",IF($H$6="First Area","",HLOOKUP($H$6,Data!$E$1:$BU$1000,A46,FALSE)))</f>
        <v>1363</v>
      </c>
      <c r="I46" s="204">
        <f>IF($H$6="First Area","",IF(E46="N/A","-",HLOOKUP($H$6&amp;"%",Data!$E$1:$BU$1000,A46,FALSE)))</f>
        <v>0.8925998690242305</v>
      </c>
      <c r="J46" s="205">
        <f>IF($H$6="First Area","",IF(E46="N/A","-",IF($H$6="Edinburgh","-",IF($H$6="Scotland","-",HLOOKUP($H$6&amp;"Index",Data!$E$1:$BU$1000,A46,FALSE)))))</f>
        <v>1.0131947571980469</v>
      </c>
      <c r="K46" s="96"/>
      <c r="L46" s="203">
        <f>IF(ISBLANK(HLOOKUP($L$6,Data!$E$1:$BU$1000,A46,FALSE)),"-",IF($L$6="Second Area","",HLOOKUP($L$6,Data!$E$1:$BU$1000,A46,FALSE)))</f>
        <v>1101</v>
      </c>
      <c r="M46" s="206">
        <f>IF($L$6="Second Area","",IF(E46="N/A","-",HLOOKUP($L$6&amp;"%",Data!$E$1:$BU$1000,A46,FALSE)))</f>
        <v>0.87939297124600635</v>
      </c>
      <c r="N46" s="205">
        <f>IF($L$6="Second Area","",IF(E46="N/A","-",IF($L$6="Edinburgh","-",IF($L$6="Scotland","-",HLOOKUP($L$6&amp;"Index",Data!$E$1:$BU$1000,A46,FALSE)))))</f>
        <v>0.99820353878976353</v>
      </c>
      <c r="P46" s="203">
        <f>IF(ISBLANK(HLOOKUP($P$6,Data!$E$1:$BU$1000,A46,FALSE)),"-",IF($P$6="Second Area","",HLOOKUP($P$6,Data!$E$1:$BU$1000,A46,FALSE)))</f>
        <v>1073</v>
      </c>
      <c r="Q46" s="206">
        <f>IF($P$6="Second Area","",IF(E46="N/A","-",HLOOKUP($P$6&amp;"%",Data!$E$1:$BU$1000,A46,FALSE)))</f>
        <v>0.88240131578947367</v>
      </c>
      <c r="R46" s="205">
        <f>IF($P$6="Second Area","",IF(E46="N/A","-",IF($P$6="Edinburgh","-",IF($P$6="Scotland","-",HLOOKUP($P$6&amp;"Index",Data!$E$1:$BU$1000,A46,FALSE)))))</f>
        <v>1.0016183263391036</v>
      </c>
      <c r="T46" s="203">
        <f>IF(ISBLANK(HLOOKUP($T$6,Data!$E$1:$BU$1000,A46,FALSE)),"-",IF($T$6="Second Area","",HLOOKUP($T$6,Data!$E$1:$BU$1000,A46,FALSE)))</f>
        <v>978</v>
      </c>
      <c r="U46" s="206">
        <f>IF($T$6="Second Area","",IF(E46="N/A","-",HLOOKUP($T$6&amp;"%",Data!$E$1:$BU$1000,A46,FALSE)))</f>
        <v>0.86548672566371676</v>
      </c>
      <c r="V46" s="205">
        <f>IF($T$6="Second Area","",IF(E46="N/A","-",IF($T$6="Edinburgh","-",IF($T$6="Scotland","-",HLOOKUP($T$6&amp;"Index",Data!$E$1:$BU$1000,A46,FALSE)))))</f>
        <v>0.98241848704906942</v>
      </c>
      <c r="X46" s="201" t="str">
        <f>VLOOKUP($A46,Data!$A$1:$BI$1000,2,FALSE)</f>
        <v>Sat. n'hood as a place to live</v>
      </c>
    </row>
    <row r="47" spans="1:24" ht="6" customHeight="1" x14ac:dyDescent="0.3">
      <c r="A47" s="127"/>
      <c r="B47" s="96"/>
      <c r="C47" s="96"/>
      <c r="D47" s="64"/>
      <c r="E47" s="64"/>
      <c r="F47" s="64"/>
      <c r="G47" s="96"/>
      <c r="H47" s="50"/>
      <c r="I47" s="63"/>
      <c r="J47" s="52"/>
      <c r="K47" s="96"/>
      <c r="L47" s="50"/>
      <c r="M47" s="51"/>
      <c r="N47" s="52"/>
      <c r="P47" s="50"/>
      <c r="Q47" s="51"/>
      <c r="R47" s="52"/>
      <c r="T47" s="50"/>
      <c r="U47" s="51"/>
      <c r="V47" s="52"/>
      <c r="X47" s="96"/>
    </row>
    <row r="48" spans="1:24" x14ac:dyDescent="0.3">
      <c r="A48" s="127">
        <v>612</v>
      </c>
      <c r="B48" s="23" t="str">
        <f>VLOOKUP($A48,Data!$A$1:$BI$1000,2,FALSE)</f>
        <v>Number of datazones</v>
      </c>
      <c r="C48" s="96"/>
      <c r="D48" s="130">
        <f>IF($D$6="First Area","",HLOOKUP($D$6,Data!$E$1:$BU$1000,A48,FALSE))</f>
        <v>549</v>
      </c>
      <c r="E48" s="126" t="str">
        <f>IF(ISBLANK(VLOOKUP($A48,Data!$A$1:$BU$1000,9,FALSE)),"N/A",VLOOKUP($A48,Data!$A$1:$BU$1000,9,FALSE))</f>
        <v>N/A</v>
      </c>
      <c r="F48" s="126" t="str">
        <f>IF(ISBLANK(VLOOKUP($A48,Data!$A$1:$BU$1000,10,FALSE)),"N/A",VLOOKUP($A48,Data!$A$1:$BU$1000,10,FALSE))</f>
        <v>N/A</v>
      </c>
      <c r="G48" s="96"/>
      <c r="H48" s="58">
        <f>IF(ISBLANK(HLOOKUP($H$6,Data!$E$1:$BU$1000,A48,FALSE)),"-",IF($H$6="First Area","",HLOOKUP($H$6,Data!$E$1:$BU$1000,A48,FALSE)))</f>
        <v>156</v>
      </c>
      <c r="I48" s="126" t="str">
        <f>IF($H$6="First Area","",IF(E48="N/A","-",HLOOKUP($H$6&amp;"%",Data!$E$1:$BU$1000,A48,FALSE)))</f>
        <v>-</v>
      </c>
      <c r="J48" s="60" t="str">
        <f>IF($H$6="First Area","",IF(E48="N/A","-",IF($H$6="Edinburgh","-",IF($H$6="Scotland","-",HLOOKUP($H$6&amp;"Index",Data!$E$1:$BU$1000,A48,FALSE)))))</f>
        <v>-</v>
      </c>
      <c r="K48" s="96"/>
      <c r="L48" s="58">
        <f>IF(ISBLANK(HLOOKUP($L$6,Data!$E$1:$BU$1000,A48,FALSE)),"-",IF($L$6="Second Area","",HLOOKUP($L$6,Data!$E$1:$BU$1000,A48,FALSE)))</f>
        <v>117</v>
      </c>
      <c r="M48" s="59" t="str">
        <f>IF($L$6="Second Area","",IF(E48="N/A","-",HLOOKUP($L$6&amp;"%",Data!$E$1:$BU$1000,A48,FALSE)))</f>
        <v>-</v>
      </c>
      <c r="N48" s="60" t="str">
        <f>IF($L$6="Second Area","",IF(E48="N/A","-",IF($L$6="Edinburgh","-",IF($L$6="Scotland","-",HLOOKUP($L$6&amp;"Index",Data!$E$1:$BU$1000,A48,FALSE)))))</f>
        <v>-</v>
      </c>
      <c r="P48" s="58">
        <f>IF(ISBLANK(HLOOKUP($P$6,Data!$E$1:$BU$1000,A48,FALSE)),"-",IF($P$6="Second Area","",HLOOKUP($P$6,Data!$E$1:$BU$1000,A48,FALSE)))</f>
        <v>147</v>
      </c>
      <c r="Q48" s="59" t="str">
        <f>IF($P$6="Second Area","",IF(E48="N/A","-",HLOOKUP($P$6&amp;"%",Data!$E$1:$BU$1000,A48,FALSE)))</f>
        <v>-</v>
      </c>
      <c r="R48" s="60" t="str">
        <f>IF($P$6="Second Area","",IF(E48="N/A","-",IF($P$6="Edinburgh","-",IF($P$6="Scotland","-",HLOOKUP($P$6&amp;"Index",Data!$E$1:$BU$1000,A48,FALSE)))))</f>
        <v>-</v>
      </c>
      <c r="T48" s="58">
        <f>IF(ISBLANK(HLOOKUP($T$6,Data!$E$1:$BU$1000,A48,FALSE)),"-",IF($T$6="Second Area","",HLOOKUP($T$6,Data!$E$1:$BU$1000,A48,FALSE)))</f>
        <v>129</v>
      </c>
      <c r="U48" s="59" t="str">
        <f>IF($T$6="Second Area","",IF(E48="N/A","-",HLOOKUP($T$6&amp;"%",Data!$E$1:$BU$1000,A48,FALSE)))</f>
        <v>-</v>
      </c>
      <c r="V48" s="60" t="str">
        <f>IF($T$6="Second Area","",IF(E48="N/A","-",IF($T$6="Edinburgh","-",IF($T$6="Scotland","-",HLOOKUP($T$6&amp;"Index",Data!$E$1:$BU$1000,A48,FALSE)))))</f>
        <v>-</v>
      </c>
      <c r="X48" s="23" t="str">
        <f>VLOOKUP($A48,Data!$A$1:$BI$1000,2,FALSE)</f>
        <v>Number of datazones</v>
      </c>
    </row>
    <row r="49" spans="1:24" x14ac:dyDescent="0.3">
      <c r="A49" s="127">
        <v>622</v>
      </c>
      <c r="B49" s="23" t="str">
        <f>VLOOKUP($A49,Data!$A$1:$BI$1000,2,FALSE)</f>
        <v>Deprived 15% overall</v>
      </c>
      <c r="C49" s="96"/>
      <c r="D49" s="125">
        <f>IF($D$6="First Area","",IF(E49="N/A","-",HLOOKUP($D$6&amp;"%",Data!$E$1:$BU$1000,A49,FALSE)))</f>
        <v>9.8360655737704916E-2</v>
      </c>
      <c r="E49" s="125">
        <f>IF(ISBLANK(VLOOKUP($A49,Data!$A$1:$BU$1000,9,FALSE)),"N/A",VLOOKUP($A49,Data!$A$1:$BU$1000,9,FALSE))</f>
        <v>0.34482758620689657</v>
      </c>
      <c r="F49" s="125">
        <f>IF(ISBLANK(VLOOKUP($A49,Data!$A$1:$BU$1000,10,FALSE)),"N/A",VLOOKUP($A49,Data!$A$1:$BU$1000,10,FALSE))</f>
        <v>0</v>
      </c>
      <c r="G49" s="96"/>
      <c r="H49" s="58">
        <f>IF(ISBLANK(HLOOKUP($H$6,Data!$E$1:$BU$1000,A49,FALSE)),"-",IF($H$6="First Area","",HLOOKUP($H$6,Data!$E$1:$BU$1000,A49,FALSE)))</f>
        <v>12</v>
      </c>
      <c r="I49" s="126">
        <f>IF($H$6="First Area","",IF(E49="N/A","-",HLOOKUP($H$6&amp;"%",Data!$E$1:$BU$1000,A49,FALSE)))</f>
        <v>7.6923076923076927E-2</v>
      </c>
      <c r="J49" s="60">
        <f>IF($H$6="First Area","",IF(E49="N/A","-",IF($H$6="Edinburgh","-",IF($H$6="Scotland","-",HLOOKUP($H$6&amp;"Index",Data!$E$1:$BU$1000,A49,FALSE)))))</f>
        <v>0.78205128205128216</v>
      </c>
      <c r="K49" s="96"/>
      <c r="L49" s="58">
        <f>IF(ISBLANK(HLOOKUP($L$6,Data!$E$1:$BU$1000,A49,FALSE)),"-",IF($L$6="Second Area","",HLOOKUP($L$6,Data!$E$1:$BU$1000,A49,FALSE)))</f>
        <v>19</v>
      </c>
      <c r="M49" s="59">
        <f>IF($L$6="Second Area","",IF(E49="N/A","-",HLOOKUP($L$6&amp;"%",Data!$E$1:$BU$1000,A49,FALSE)))</f>
        <v>0.1623931623931624</v>
      </c>
      <c r="N49" s="60">
        <f>IF($L$6="Second Area","",IF(E49="N/A","-",IF($L$6="Edinburgh","-",IF($L$6="Scotland","-",HLOOKUP($L$6&amp;"Index",Data!$E$1:$BU$1000,A49,FALSE)))))</f>
        <v>1.6509971509971511</v>
      </c>
      <c r="P49" s="58">
        <f>IF(ISBLANK(HLOOKUP($P$6,Data!$E$1:$BU$1000,A49,FALSE)),"-",IF($P$6="Second Area","",HLOOKUP($P$6,Data!$E$1:$BU$1000,A49,FALSE)))</f>
        <v>7</v>
      </c>
      <c r="Q49" s="59">
        <f>IF($P$6="Second Area","",IF(E49="N/A","-",HLOOKUP($P$6&amp;"%",Data!$E$1:$BU$1000,A49,FALSE)))</f>
        <v>4.7619047619047616E-2</v>
      </c>
      <c r="R49" s="60">
        <f>IF($P$6="Second Area","",IF(E49="N/A","-",IF($P$6="Edinburgh","-",IF($P$6="Scotland","-",HLOOKUP($P$6&amp;"Index",Data!$E$1:$BU$1000,A49,FALSE)))))</f>
        <v>0.48412698412698413</v>
      </c>
      <c r="T49" s="58">
        <f>IF(ISBLANK(HLOOKUP($T$6,Data!$E$1:$BU$1000,A49,FALSE)),"-",IF($T$6="Second Area","",HLOOKUP($T$6,Data!$E$1:$BU$1000,A49,FALSE)))</f>
        <v>16</v>
      </c>
      <c r="U49" s="59">
        <f>IF($T$6="Second Area","",IF(E49="N/A","-",HLOOKUP($T$6&amp;"%",Data!$E$1:$BU$1000,A49,FALSE)))</f>
        <v>0.12403100775193798</v>
      </c>
      <c r="V49" s="60">
        <f>IF($T$6="Second Area","",IF(E49="N/A","-",IF($T$6="Edinburgh","-",IF($T$6="Scotland","-",HLOOKUP($T$6&amp;"Index",Data!$E$1:$BU$1000,A49,FALSE)))))</f>
        <v>1.2609819121447028</v>
      </c>
      <c r="X49" s="23" t="str">
        <f>VLOOKUP($A49,Data!$A$1:$BI$1000,2,FALSE)</f>
        <v>Deprived 15% overall</v>
      </c>
    </row>
    <row r="50" spans="1:24" x14ac:dyDescent="0.3">
      <c r="A50" s="127">
        <v>621</v>
      </c>
      <c r="B50" s="23" t="str">
        <f>VLOOKUP($A50,Data!$A$1:$BI$1000,2,FALSE)</f>
        <v>Income deprived 15%</v>
      </c>
      <c r="C50" s="96"/>
      <c r="D50" s="125">
        <f>IF($D$6="First Area","",IF(E50="N/A","-",HLOOKUP($D$6&amp;"%",Data!$E$1:$BU$1000,A50,FALSE)))</f>
        <v>9.107468123861566E-2</v>
      </c>
      <c r="E50" s="125">
        <f>IF(ISBLANK(VLOOKUP($A50,Data!$A$1:$BU$1000,9,FALSE)),"N/A",VLOOKUP($A50,Data!$A$1:$BU$1000,9,FALSE))</f>
        <v>0.31034482758620691</v>
      </c>
      <c r="F50" s="125">
        <f>IF(ISBLANK(VLOOKUP($A50,Data!$A$1:$BU$1000,10,FALSE)),"N/A",VLOOKUP($A50,Data!$A$1:$BU$1000,10,FALSE))</f>
        <v>0</v>
      </c>
      <c r="G50" s="96"/>
      <c r="H50" s="58">
        <f>IF(ISBLANK(HLOOKUP($H$6,Data!$E$1:$BU$1000,A50,FALSE)),"-",IF($H$6="First Area","",HLOOKUP($H$6,Data!$E$1:$BU$1000,A50,FALSE)))</f>
        <v>11</v>
      </c>
      <c r="I50" s="126">
        <f>IF($H$6="First Area","",IF(E50="N/A","-",HLOOKUP($H$6&amp;"%",Data!$E$1:$BU$1000,A50,FALSE)))</f>
        <v>7.0512820512820512E-2</v>
      </c>
      <c r="J50" s="60">
        <f>IF($H$6="First Area","",IF(E50="N/A","-",IF($H$6="Edinburgh","-",IF($H$6="Scotland","-",HLOOKUP($H$6&amp;"Index",Data!$E$1:$BU$1000,A50,FALSE)))))</f>
        <v>0.77423076923076928</v>
      </c>
      <c r="K50" s="96"/>
      <c r="L50" s="58">
        <f>IF(ISBLANK(HLOOKUP($L$6,Data!$E$1:$BU$1000,A50,FALSE)),"-",IF($L$6="Second Area","",HLOOKUP($L$6,Data!$E$1:$BU$1000,A50,FALSE)))</f>
        <v>15</v>
      </c>
      <c r="M50" s="59">
        <f>IF($L$6="Second Area","",IF(E50="N/A","-",HLOOKUP($L$6&amp;"%",Data!$E$1:$BU$1000,A50,FALSE)))</f>
        <v>0.12820512820512819</v>
      </c>
      <c r="N50" s="60">
        <f>IF($L$6="Second Area","",IF(E50="N/A","-",IF($L$6="Edinburgh","-",IF($L$6="Scotland","-",HLOOKUP($L$6&amp;"Index",Data!$E$1:$BU$1000,A50,FALSE)))))</f>
        <v>1.4076923076923076</v>
      </c>
      <c r="P50" s="58">
        <f>IF(ISBLANK(HLOOKUP($P$6,Data!$E$1:$BU$1000,A50,FALSE)),"-",IF($P$6="Second Area","",HLOOKUP($P$6,Data!$E$1:$BU$1000,A50,FALSE)))</f>
        <v>7</v>
      </c>
      <c r="Q50" s="59">
        <f>IF($P$6="Second Area","",IF(E50="N/A","-",HLOOKUP($P$6&amp;"%",Data!$E$1:$BU$1000,A50,FALSE)))</f>
        <v>4.7619047619047616E-2</v>
      </c>
      <c r="R50" s="60">
        <f>IF($P$6="Second Area","",IF(E50="N/A","-",IF($P$6="Edinburgh","-",IF($P$6="Scotland","-",HLOOKUP($P$6&amp;"Index",Data!$E$1:$BU$1000,A50,FALSE)))))</f>
        <v>0.52285714285714291</v>
      </c>
      <c r="T50" s="58">
        <f>IF(ISBLANK(HLOOKUP($T$6,Data!$E$1:$BU$1000,A50,FALSE)),"-",IF($T$6="Second Area","",HLOOKUP($T$6,Data!$E$1:$BU$1000,A50,FALSE)))</f>
        <v>17</v>
      </c>
      <c r="U50" s="59">
        <f>IF($T$6="Second Area","",IF(E50="N/A","-",HLOOKUP($T$6&amp;"%",Data!$E$1:$BU$1000,A50,FALSE)))</f>
        <v>0.13178294573643412</v>
      </c>
      <c r="V50" s="60">
        <f>IF($T$6="Second Area","",IF(E50="N/A","-",IF($T$6="Edinburgh","-",IF($T$6="Scotland","-",HLOOKUP($T$6&amp;"Index",Data!$E$1:$BU$1000,A50,FALSE)))))</f>
        <v>1.4469767441860468</v>
      </c>
      <c r="X50" s="23" t="str">
        <f>VLOOKUP($A50,Data!$A$1:$BI$1000,2,FALSE)</f>
        <v>Income deprived 15%</v>
      </c>
    </row>
    <row r="51" spans="1:24" ht="6" customHeight="1" x14ac:dyDescent="0.3">
      <c r="A51" s="127"/>
      <c r="B51" s="96"/>
      <c r="C51" s="96"/>
      <c r="D51" s="64"/>
      <c r="E51" s="64"/>
      <c r="F51" s="64"/>
      <c r="G51" s="96"/>
      <c r="H51" s="50"/>
      <c r="I51" s="63"/>
      <c r="J51" s="52"/>
      <c r="K51" s="96"/>
      <c r="L51" s="50"/>
      <c r="M51" s="51"/>
      <c r="N51" s="52"/>
      <c r="P51" s="50"/>
      <c r="Q51" s="51"/>
      <c r="R51" s="52"/>
      <c r="T51" s="50"/>
      <c r="U51" s="51"/>
      <c r="V51" s="52"/>
      <c r="X51" s="96"/>
    </row>
    <row r="52" spans="1:24" x14ac:dyDescent="0.3">
      <c r="A52" s="127">
        <v>618</v>
      </c>
      <c r="B52" s="23" t="str">
        <f>VLOOKUP($A52,Data!$A$1:$BI$1000,2,FALSE)</f>
        <v>Employment deprived 15%</v>
      </c>
      <c r="C52" s="96"/>
      <c r="D52" s="125">
        <f>IF($D$6="First Area","",IF(E52="N/A","-",HLOOKUP($D$6&amp;"%",Data!$E$1:$BU$1000,A52,FALSE)))</f>
        <v>8.3788706739526417E-2</v>
      </c>
      <c r="E52" s="125">
        <f>IF(ISBLANK(VLOOKUP($A52,Data!$A$1:$BU$1000,9,FALSE)),"N/A",VLOOKUP($A52,Data!$A$1:$BU$1000,9,FALSE))</f>
        <v>0.31428571428571428</v>
      </c>
      <c r="F52" s="125">
        <f>IF(ISBLANK(VLOOKUP($A52,Data!$A$1:$BU$1000,10,FALSE)),"N/A",VLOOKUP($A52,Data!$A$1:$BU$1000,10,FALSE))</f>
        <v>0</v>
      </c>
      <c r="G52" s="96"/>
      <c r="H52" s="58">
        <f>IF(ISBLANK(HLOOKUP($H$6,Data!$E$1:$BU$1000,A52,FALSE)),"-",IF($H$6="First Area","",HLOOKUP($H$6,Data!$E$1:$BU$1000,A52,FALSE)))</f>
        <v>11</v>
      </c>
      <c r="I52" s="126">
        <f>IF($H$6="First Area","",IF(E52="N/A","-",HLOOKUP($H$6&amp;"%",Data!$E$1:$BU$1000,A52,FALSE)))</f>
        <v>7.0512820512820512E-2</v>
      </c>
      <c r="J52" s="60">
        <f>IF($H$6="First Area","",IF(E52="N/A","-",IF($H$6="Edinburgh","-",IF($H$6="Scotland","-",HLOOKUP($H$6&amp;"Index",Data!$E$1:$BU$1000,A52,FALSE)))))</f>
        <v>0.84155518394648821</v>
      </c>
      <c r="K52" s="96"/>
      <c r="L52" s="58">
        <f>IF(ISBLANK(HLOOKUP($L$6,Data!$E$1:$BU$1000,A52,FALSE)),"-",IF($L$6="Second Area","",HLOOKUP($L$6,Data!$E$1:$BU$1000,A52,FALSE)))</f>
        <v>17</v>
      </c>
      <c r="M52" s="59">
        <f>IF($L$6="Second Area","",IF(E52="N/A","-",HLOOKUP($L$6&amp;"%",Data!$E$1:$BU$1000,A52,FALSE)))</f>
        <v>0.14529914529914531</v>
      </c>
      <c r="N52" s="60">
        <f>IF($L$6="Second Area","",IF(E52="N/A","-",IF($L$6="Edinburgh","-",IF($L$6="Scotland","-",HLOOKUP($L$6&amp;"Index",Data!$E$1:$BU$1000,A52,FALSE)))))</f>
        <v>1.734113712374582</v>
      </c>
      <c r="P52" s="58">
        <f>IF(ISBLANK(HLOOKUP($P$6,Data!$E$1:$BU$1000,A52,FALSE)),"-",IF($P$6="Second Area","",HLOOKUP($P$6,Data!$E$1:$BU$1000,A52,FALSE)))</f>
        <v>5</v>
      </c>
      <c r="Q52" s="59">
        <f>IF($P$6="Second Area","",IF(E52="N/A","-",HLOOKUP($P$6&amp;"%",Data!$E$1:$BU$1000,A52,FALSE)))</f>
        <v>3.4013605442176874E-2</v>
      </c>
      <c r="R52" s="60">
        <f>IF($P$6="Second Area","",IF(E52="N/A","-",IF($P$6="Edinburgh","-",IF($P$6="Scotland","-",HLOOKUP($P$6&amp;"Index",Data!$E$1:$BU$1000,A52,FALSE)))))</f>
        <v>0.4059449866903283</v>
      </c>
      <c r="T52" s="58">
        <f>IF(ISBLANK(HLOOKUP($T$6,Data!$E$1:$BU$1000,A52,FALSE)),"-",IF($T$6="Second Area","",HLOOKUP($T$6,Data!$E$1:$BU$1000,A52,FALSE)))</f>
        <v>13</v>
      </c>
      <c r="U52" s="59">
        <f>IF($T$6="Second Area","",IF(E52="N/A","-",HLOOKUP($T$6&amp;"%",Data!$E$1:$BU$1000,A52,FALSE)))</f>
        <v>0.10077519379844961</v>
      </c>
      <c r="V52" s="60">
        <f>IF($T$6="Second Area","",IF(E52="N/A","-",IF($T$6="Edinburgh","-",IF($T$6="Scotland","-",HLOOKUP($T$6&amp;"Index",Data!$E$1:$BU$1000,A52,FALSE)))))</f>
        <v>1.2027300303336703</v>
      </c>
      <c r="X52" s="23" t="str">
        <f>VLOOKUP($A52,Data!$A$1:$BI$1000,2,FALSE)</f>
        <v>Employment deprived 15%</v>
      </c>
    </row>
    <row r="53" spans="1:24" x14ac:dyDescent="0.3">
      <c r="A53" s="127">
        <v>617</v>
      </c>
      <c r="B53" s="23" t="str">
        <f>VLOOKUP($A53,Data!$A$1:$BI$1000,2,FALSE)</f>
        <v>Education deprived 15%</v>
      </c>
      <c r="C53" s="96"/>
      <c r="D53" s="125">
        <f>IF($D$6="First Area","",IF(E53="N/A","-",HLOOKUP($D$6&amp;"%",Data!$E$1:$BU$1000,A53,FALSE)))</f>
        <v>0.14207650273224043</v>
      </c>
      <c r="E53" s="125">
        <f>IF(ISBLANK(VLOOKUP($A53,Data!$A$1:$BU$1000,9,FALSE)),"N/A",VLOOKUP($A53,Data!$A$1:$BU$1000,9,FALSE))</f>
        <v>0.42857142857142855</v>
      </c>
      <c r="F53" s="125">
        <f>IF(ISBLANK(VLOOKUP($A53,Data!$A$1:$BU$1000,10,FALSE)),"N/A",VLOOKUP($A53,Data!$A$1:$BU$1000,10,FALSE))</f>
        <v>0</v>
      </c>
      <c r="G53" s="96"/>
      <c r="H53" s="58">
        <f>IF(ISBLANK(HLOOKUP($H$6,Data!$E$1:$BU$1000,A53,FALSE)),"-",IF($H$6="First Area","",HLOOKUP($H$6,Data!$E$1:$BU$1000,A53,FALSE)))</f>
        <v>18</v>
      </c>
      <c r="I53" s="126">
        <f>IF($H$6="First Area","",IF(E53="N/A","-",HLOOKUP($H$6&amp;"%",Data!$E$1:$BU$1000,A53,FALSE)))</f>
        <v>0.11538461538461539</v>
      </c>
      <c r="J53" s="60">
        <f>IF($H$6="First Area","",IF(E53="N/A","-",IF($H$6="Edinburgh","-",IF($H$6="Scotland","-",HLOOKUP($H$6&amp;"Index",Data!$E$1:$BU$1000,A53,FALSE)))))</f>
        <v>0.81213017751479299</v>
      </c>
      <c r="K53" s="96"/>
      <c r="L53" s="58">
        <f>IF(ISBLANK(HLOOKUP($L$6,Data!$E$1:$BU$1000,A53,FALSE)),"-",IF($L$6="Second Area","",HLOOKUP($L$6,Data!$E$1:$BU$1000,A53,FALSE)))</f>
        <v>26</v>
      </c>
      <c r="M53" s="59">
        <f>IF($L$6="Second Area","",IF(E53="N/A","-",HLOOKUP($L$6&amp;"%",Data!$E$1:$BU$1000,A53,FALSE)))</f>
        <v>0.22222222222222221</v>
      </c>
      <c r="N53" s="60">
        <f>IF($L$6="Second Area","",IF(E53="N/A","-",IF($L$6="Edinburgh","-",IF($L$6="Scotland","-",HLOOKUP($L$6&amp;"Index",Data!$E$1:$BU$1000,A53,FALSE)))))</f>
        <v>1.5641025641025641</v>
      </c>
      <c r="P53" s="58">
        <f>IF(ISBLANK(HLOOKUP($P$6,Data!$E$1:$BU$1000,A53,FALSE)),"-",IF($P$6="Second Area","",HLOOKUP($P$6,Data!$E$1:$BU$1000,A53,FALSE)))</f>
        <v>14</v>
      </c>
      <c r="Q53" s="59">
        <f>IF($P$6="Second Area","",IF(E53="N/A","-",HLOOKUP($P$6&amp;"%",Data!$E$1:$BU$1000,A53,FALSE)))</f>
        <v>9.5238095238095233E-2</v>
      </c>
      <c r="R53" s="60">
        <f>IF($P$6="Second Area","",IF(E53="N/A","-",IF($P$6="Edinburgh","-",IF($P$6="Scotland","-",HLOOKUP($P$6&amp;"Index",Data!$E$1:$BU$1000,A53,FALSE)))))</f>
        <v>0.67032967032967028</v>
      </c>
      <c r="T53" s="58">
        <f>IF(ISBLANK(HLOOKUP($T$6,Data!$E$1:$BU$1000,A53,FALSE)),"-",IF($T$6="Second Area","",HLOOKUP($T$6,Data!$E$1:$BU$1000,A53,FALSE)))</f>
        <v>20</v>
      </c>
      <c r="U53" s="59">
        <f>IF($T$6="Second Area","",IF(E53="N/A","-",HLOOKUP($T$6&amp;"%",Data!$E$1:$BU$1000,A53,FALSE)))</f>
        <v>0.15503875968992248</v>
      </c>
      <c r="V53" s="60">
        <f>IF($T$6="Second Area","",IF(E53="N/A","-",IF($T$6="Edinburgh","-",IF($T$6="Scotland","-",HLOOKUP($T$6&amp;"Index",Data!$E$1:$BU$1000,A53,FALSE)))))</f>
        <v>1.0912343470483006</v>
      </c>
      <c r="X53" s="23" t="str">
        <f>VLOOKUP($A53,Data!$A$1:$BI$1000,2,FALSE)</f>
        <v>Education deprived 15%</v>
      </c>
    </row>
    <row r="54" spans="1:24" x14ac:dyDescent="0.3">
      <c r="A54" s="127">
        <v>620</v>
      </c>
      <c r="B54" s="23" t="str">
        <f>VLOOKUP($A54,Data!$A$1:$BI$1000,2,FALSE)</f>
        <v>Housing deprived 15%</v>
      </c>
      <c r="C54" s="96"/>
      <c r="D54" s="125">
        <f>IF($D$6="First Area","",IF(E54="N/A","-",HLOOKUP($D$6&amp;"%",Data!$E$1:$BU$1000,A54,FALSE)))</f>
        <v>0.32240437158469948</v>
      </c>
      <c r="E54" s="125">
        <f>IF(ISBLANK(VLOOKUP($A54,Data!$A$1:$BU$1000,9,FALSE)),"N/A",VLOOKUP($A54,Data!$A$1:$BU$1000,9,FALSE))</f>
        <v>0.87096774193548387</v>
      </c>
      <c r="F54" s="125">
        <f>IF(ISBLANK(VLOOKUP($A54,Data!$A$1:$BU$1000,10,FALSE)),"N/A",VLOOKUP($A54,Data!$A$1:$BU$1000,10,FALSE))</f>
        <v>0</v>
      </c>
      <c r="G54" s="96"/>
      <c r="H54" s="58">
        <f>IF(ISBLANK(HLOOKUP($H$6,Data!$E$1:$BU$1000,A54,FALSE)),"-",IF($H$6="First Area","",HLOOKUP($H$6,Data!$E$1:$BU$1000,A54,FALSE)))</f>
        <v>23</v>
      </c>
      <c r="I54" s="126">
        <f>IF($H$6="First Area","",IF(E54="N/A","-",HLOOKUP($H$6&amp;"%",Data!$E$1:$BU$1000,A54,FALSE)))</f>
        <v>0.14743589743589744</v>
      </c>
      <c r="J54" s="60">
        <f>IF($H$6="First Area","",IF(E54="N/A","-",IF($H$6="Edinburgh","-",IF($H$6="Scotland","-",HLOOKUP($H$6&amp;"Index",Data!$E$1:$BU$1000,A54,FALSE)))))</f>
        <v>0.4573011734028683</v>
      </c>
      <c r="K54" s="96"/>
      <c r="L54" s="58">
        <f>IF(ISBLANK(HLOOKUP($L$6,Data!$E$1:$BU$1000,A54,FALSE)),"-",IF($L$6="Second Area","",HLOOKUP($L$6,Data!$E$1:$BU$1000,A54,FALSE)))</f>
        <v>59</v>
      </c>
      <c r="M54" s="59">
        <f>IF($L$6="Second Area","",IF(E54="N/A","-",HLOOKUP($L$6&amp;"%",Data!$E$1:$BU$1000,A54,FALSE)))</f>
        <v>0.50427350427350426</v>
      </c>
      <c r="N54" s="60">
        <f>IF($L$6="Second Area","",IF(E54="N/A","-",IF($L$6="Edinburgh","-",IF($L$6="Scotland","-",HLOOKUP($L$6&amp;"Index",Data!$E$1:$BU$1000,A54,FALSE)))))</f>
        <v>1.5641025641025639</v>
      </c>
      <c r="P54" s="58">
        <f>IF(ISBLANK(HLOOKUP($P$6,Data!$E$1:$BU$1000,A54,FALSE)),"-",IF($P$6="Second Area","",HLOOKUP($P$6,Data!$E$1:$BU$1000,A54,FALSE)))</f>
        <v>64</v>
      </c>
      <c r="Q54" s="59">
        <f>IF($P$6="Second Area","",IF(E54="N/A","-",HLOOKUP($P$6&amp;"%",Data!$E$1:$BU$1000,A54,FALSE)))</f>
        <v>0.43537414965986393</v>
      </c>
      <c r="R54" s="60">
        <f>IF($P$6="Second Area","",IF(E54="N/A","-",IF($P$6="Edinburgh","-",IF($P$6="Scotland","-",HLOOKUP($P$6&amp;"Index",Data!$E$1:$BU$1000,A54,FALSE)))))</f>
        <v>1.3503977862331371</v>
      </c>
      <c r="T54" s="58">
        <f>IF(ISBLANK(HLOOKUP($T$6,Data!$E$1:$BU$1000,A54,FALSE)),"-",IF($T$6="Second Area","",HLOOKUP($T$6,Data!$E$1:$BU$1000,A54,FALSE)))</f>
        <v>31</v>
      </c>
      <c r="U54" s="59">
        <f>IF($T$6="Second Area","",IF(E54="N/A","-",HLOOKUP($T$6&amp;"%",Data!$E$1:$BU$1000,A54,FALSE)))</f>
        <v>0.24031007751937986</v>
      </c>
      <c r="V54" s="60">
        <f>IF($T$6="Second Area","",IF(E54="N/A","-",IF($T$6="Edinburgh","-",IF($T$6="Scotland","-",HLOOKUP($T$6&amp;"Index",Data!$E$1:$BU$1000,A54,FALSE)))))</f>
        <v>0.74536854552621201</v>
      </c>
      <c r="X54" s="23" t="str">
        <f>VLOOKUP($A54,Data!$A$1:$BI$1000,2,FALSE)</f>
        <v>Housing deprived 15%</v>
      </c>
    </row>
    <row r="55" spans="1:24" ht="6" customHeight="1" x14ac:dyDescent="0.3">
      <c r="A55" s="127"/>
      <c r="B55" s="96"/>
      <c r="C55" s="96"/>
      <c r="D55" s="64"/>
      <c r="E55" s="64"/>
      <c r="F55" s="64"/>
      <c r="G55" s="96"/>
      <c r="H55" s="50"/>
      <c r="I55" s="63"/>
      <c r="J55" s="52"/>
      <c r="K55" s="96"/>
      <c r="L55" s="50"/>
      <c r="M55" s="51"/>
      <c r="N55" s="52"/>
      <c r="P55" s="50"/>
      <c r="Q55" s="51"/>
      <c r="R55" s="52"/>
      <c r="T55" s="50"/>
      <c r="U55" s="51"/>
      <c r="V55" s="52"/>
      <c r="X55" s="96"/>
    </row>
    <row r="56" spans="1:24" x14ac:dyDescent="0.3">
      <c r="A56" s="127">
        <v>616</v>
      </c>
      <c r="B56" s="23" t="str">
        <f>VLOOKUP($A56,Data!$A$1:$BI$1000,2,FALSE)</f>
        <v>Crime deprived 15%</v>
      </c>
      <c r="C56" s="96"/>
      <c r="D56" s="125">
        <f>IF($D$6="First Area","",IF(E56="N/A","-",HLOOKUP($D$6&amp;"%",Data!$E$1:$BU$1000,A56,FALSE)))</f>
        <v>0.15482695810564662</v>
      </c>
      <c r="E56" s="125">
        <f>IF(ISBLANK(VLOOKUP($A56,Data!$A$1:$BU$1000,9,FALSE)),"N/A",VLOOKUP($A56,Data!$A$1:$BU$1000,9,FALSE))</f>
        <v>0.43478260869565216</v>
      </c>
      <c r="F56" s="125">
        <f>IF(ISBLANK(VLOOKUP($A56,Data!$A$1:$BU$1000,10,FALSE)),"N/A",VLOOKUP($A56,Data!$A$1:$BU$1000,10,FALSE))</f>
        <v>0</v>
      </c>
      <c r="G56" s="96"/>
      <c r="H56" s="58">
        <f>IF(ISBLANK(HLOOKUP($H$6,Data!$E$1:$BU$1000,A56,FALSE)),"-",IF($H$6="First Area","",HLOOKUP($H$6,Data!$E$1:$BU$1000,A56,FALSE)))</f>
        <v>20</v>
      </c>
      <c r="I56" s="126">
        <f>IF($H$6="First Area","",IF(E56="N/A","-",HLOOKUP($H$6&amp;"%",Data!$E$1:$BU$1000,A56,FALSE)))</f>
        <v>0.12820512820512819</v>
      </c>
      <c r="J56" s="60">
        <f>IF($H$6="First Area","",IF(E56="N/A","-",IF($H$6="Edinburgh","-",IF($H$6="Scotland","-",HLOOKUP($H$6&amp;"Index",Data!$E$1:$BU$1000,A56,FALSE)))))</f>
        <v>0.82805429864253388</v>
      </c>
      <c r="K56" s="96"/>
      <c r="L56" s="58">
        <f>IF(ISBLANK(HLOOKUP($L$6,Data!$E$1:$BU$1000,A56,FALSE)),"-",IF($L$6="Second Area","",HLOOKUP($L$6,Data!$E$1:$BU$1000,A56,FALSE)))</f>
        <v>24</v>
      </c>
      <c r="M56" s="59">
        <f>IF($L$6="Second Area","",IF(E56="N/A","-",HLOOKUP($L$6&amp;"%",Data!$E$1:$BU$1000,A56,FALSE)))</f>
        <v>0.20512820512820512</v>
      </c>
      <c r="N56" s="60">
        <f>IF($L$6="Second Area","",IF(E56="N/A","-",IF($L$6="Edinburgh","-",IF($L$6="Scotland","-",HLOOKUP($L$6&amp;"Index",Data!$E$1:$BU$1000,A56,FALSE)))))</f>
        <v>1.3248868778280543</v>
      </c>
      <c r="P56" s="58">
        <f>IF(ISBLANK(HLOOKUP($P$6,Data!$E$1:$BU$1000,A56,FALSE)),"-",IF($P$6="Second Area","",HLOOKUP($P$6,Data!$E$1:$BU$1000,A56,FALSE)))</f>
        <v>24</v>
      </c>
      <c r="Q56" s="59">
        <f>IF($P$6="Second Area","",IF(E56="N/A","-",HLOOKUP($P$6&amp;"%",Data!$E$1:$BU$1000,A56,FALSE)))</f>
        <v>0.16326530612244897</v>
      </c>
      <c r="R56" s="60">
        <f>IF($P$6="Second Area","",IF(E56="N/A","-",IF($P$6="Edinburgh","-",IF($P$6="Scotland","-",HLOOKUP($P$6&amp;"Index",Data!$E$1:$BU$1000,A56,FALSE)))))</f>
        <v>1.0545018007202882</v>
      </c>
      <c r="T56" s="58">
        <f>IF(ISBLANK(HLOOKUP($T$6,Data!$E$1:$BU$1000,A56,FALSE)),"-",IF($T$6="Second Area","",HLOOKUP($T$6,Data!$E$1:$BU$1000,A56,FALSE)))</f>
        <v>17</v>
      </c>
      <c r="U56" s="59">
        <f>IF($T$6="Second Area","",IF(E56="N/A","-",HLOOKUP($T$6&amp;"%",Data!$E$1:$BU$1000,A56,FALSE)))</f>
        <v>0.13178294573643412</v>
      </c>
      <c r="V56" s="60">
        <f>IF($T$6="Second Area","",IF(E56="N/A","-",IF($T$6="Edinburgh","-",IF($T$6="Scotland","-",HLOOKUP($T$6&amp;"Index",Data!$E$1:$BU$1000,A56,FALSE)))))</f>
        <v>0.85116279069767453</v>
      </c>
      <c r="X56" s="23" t="str">
        <f>VLOOKUP($A56,Data!$A$1:$BI$1000,2,FALSE)</f>
        <v>Crime deprived 15%</v>
      </c>
    </row>
    <row r="57" spans="1:24" x14ac:dyDescent="0.3">
      <c r="A57" s="127">
        <v>619</v>
      </c>
      <c r="B57" s="23" t="str">
        <f>VLOOKUP($A57,Data!$A$1:$BI$1000,2,FALSE)</f>
        <v>Health deprived 15%</v>
      </c>
      <c r="C57" s="96"/>
      <c r="D57" s="125">
        <f>IF($D$6="First Area","",IF(E57="N/A","-",HLOOKUP($D$6&amp;"%",Data!$E$1:$BU$1000,A57,FALSE)))</f>
        <v>8.5610200364298727E-2</v>
      </c>
      <c r="E57" s="125">
        <f>IF(ISBLANK(VLOOKUP($A57,Data!$A$1:$BU$1000,9,FALSE)),"N/A",VLOOKUP($A57,Data!$A$1:$BU$1000,9,FALSE))</f>
        <v>0.34285714285714286</v>
      </c>
      <c r="F57" s="125">
        <f>IF(ISBLANK(VLOOKUP($A57,Data!$A$1:$BU$1000,10,FALSE)),"N/A",VLOOKUP($A57,Data!$A$1:$BU$1000,10,FALSE))</f>
        <v>0</v>
      </c>
      <c r="G57" s="96"/>
      <c r="H57" s="58">
        <f>IF(ISBLANK(HLOOKUP($H$6,Data!$E$1:$BU$1000,A57,FALSE)),"-",IF($H$6="First Area","",HLOOKUP($H$6,Data!$E$1:$BU$1000,A57,FALSE)))</f>
        <v>12</v>
      </c>
      <c r="I57" s="126">
        <f>IF($H$6="First Area","",IF(E57="N/A","-",HLOOKUP($H$6&amp;"%",Data!$E$1:$BU$1000,A57,FALSE)))</f>
        <v>7.6923076923076927E-2</v>
      </c>
      <c r="J57" s="60">
        <f>IF($H$6="First Area","",IF(E57="N/A","-",IF($H$6="Edinburgh","-",IF($H$6="Scotland","-",HLOOKUP($H$6&amp;"Index",Data!$E$1:$BU$1000,A57,FALSE)))))</f>
        <v>0.89852700490998361</v>
      </c>
      <c r="K57" s="96"/>
      <c r="L57" s="58">
        <f>IF(ISBLANK(HLOOKUP($L$6,Data!$E$1:$BU$1000,A57,FALSE)),"-",IF($L$6="Second Area","",HLOOKUP($L$6,Data!$E$1:$BU$1000,A57,FALSE)))</f>
        <v>17</v>
      </c>
      <c r="M57" s="59">
        <f>IF($L$6="Second Area","",IF(E57="N/A","-",HLOOKUP($L$6&amp;"%",Data!$E$1:$BU$1000,A57,FALSE)))</f>
        <v>0.14529914529914531</v>
      </c>
      <c r="N57" s="60">
        <f>IF($L$6="Second Area","",IF(E57="N/A","-",IF($L$6="Edinburgh","-",IF($L$6="Scotland","-",HLOOKUP($L$6&amp;"Index",Data!$E$1:$BU$1000,A57,FALSE)))))</f>
        <v>1.6972176759410802</v>
      </c>
      <c r="P57" s="58">
        <f>IF(ISBLANK(HLOOKUP($P$6,Data!$E$1:$BU$1000,A57,FALSE)),"-",IF($P$6="Second Area","",HLOOKUP($P$6,Data!$E$1:$BU$1000,A57,FALSE)))</f>
        <v>6</v>
      </c>
      <c r="Q57" s="59">
        <f>IF($P$6="Second Area","",IF(E57="N/A","-",HLOOKUP($P$6&amp;"%",Data!$E$1:$BU$1000,A57,FALSE)))</f>
        <v>4.0816326530612242E-2</v>
      </c>
      <c r="R57" s="60">
        <f>IF($P$6="Second Area","",IF(E57="N/A","-",IF($P$6="Edinburgh","-",IF($P$6="Scotland","-",HLOOKUP($P$6&amp;"Index",Data!$E$1:$BU$1000,A57,FALSE)))))</f>
        <v>0.47676943117672593</v>
      </c>
      <c r="T57" s="58">
        <f>IF(ISBLANK(HLOOKUP($T$6,Data!$E$1:$BU$1000,A57,FALSE)),"-",IF($T$6="Second Area","",HLOOKUP($T$6,Data!$E$1:$BU$1000,A57,FALSE)))</f>
        <v>12</v>
      </c>
      <c r="U57" s="59">
        <f>IF($T$6="Second Area","",IF(E57="N/A","-",HLOOKUP($T$6&amp;"%",Data!$E$1:$BU$1000,A57,FALSE)))</f>
        <v>9.3023255813953487E-2</v>
      </c>
      <c r="V57" s="60">
        <f>IF($T$6="Second Area","",IF(E57="N/A","-",IF($T$6="Edinburgh","-",IF($T$6="Scotland","-",HLOOKUP($T$6&amp;"Index",Data!$E$1:$BU$1000,A57,FALSE)))))</f>
        <v>1.086590796635329</v>
      </c>
      <c r="X57" s="23" t="str">
        <f>VLOOKUP($A57,Data!$A$1:$BI$1000,2,FALSE)</f>
        <v>Health deprived 15%</v>
      </c>
    </row>
    <row r="58" spans="1:24" x14ac:dyDescent="0.3">
      <c r="A58" s="127">
        <v>615</v>
      </c>
      <c r="B58" s="23" t="str">
        <f>VLOOKUP($A58,Data!$A$1:$BI$1000,2,FALSE)</f>
        <v>Accessibility deprived 15%</v>
      </c>
      <c r="C58" s="96"/>
      <c r="D58" s="125">
        <f>IF($D$6="First Area","",IF(E58="N/A","-",HLOOKUP($D$6&amp;"%",Data!$E$1:$BU$1000,A58,FALSE)))</f>
        <v>1.2750455373406194E-2</v>
      </c>
      <c r="E58" s="125">
        <f>IF(ISBLANK(VLOOKUP($A58,Data!$A$1:$BU$1000,9,FALSE)),"N/A",VLOOKUP($A58,Data!$A$1:$BU$1000,9,FALSE))</f>
        <v>0.16129032258064516</v>
      </c>
      <c r="F58" s="125">
        <f>IF(ISBLANK(VLOOKUP($A58,Data!$A$1:$BU$1000,10,FALSE)),"N/A",VLOOKUP($A58,Data!$A$1:$BU$1000,10,FALSE))</f>
        <v>0</v>
      </c>
      <c r="G58" s="96"/>
      <c r="H58" s="58">
        <f>IF(ISBLANK(HLOOKUP($H$6,Data!$E$1:$BU$1000,A58,FALSE)),"-",IF($H$6="First Area","",HLOOKUP($H$6,Data!$E$1:$BU$1000,A58,FALSE)))</f>
        <v>5</v>
      </c>
      <c r="I58" s="126">
        <f>IF($H$6="First Area","",IF(E58="N/A","-",HLOOKUP($H$6&amp;"%",Data!$E$1:$BU$1000,A58,FALSE)))</f>
        <v>3.2051282051282048E-2</v>
      </c>
      <c r="J58" s="60">
        <f>IF($H$6="First Area","",IF(E58="N/A","-",IF($H$6="Edinburgh","-",IF($H$6="Scotland","-",HLOOKUP($H$6&amp;"Index",Data!$E$1:$BU$1000,A58,FALSE)))))</f>
        <v>2.5137362637362632</v>
      </c>
      <c r="K58" s="96"/>
      <c r="L58" s="58">
        <f>IF(ISBLANK(HLOOKUP($L$6,Data!$E$1:$BU$1000,A58,FALSE)),"-",IF($L$6="Second Area","",HLOOKUP($L$6,Data!$E$1:$BU$1000,A58,FALSE)))</f>
        <v>0</v>
      </c>
      <c r="M58" s="59">
        <f>IF($L$6="Second Area","",IF(E58="N/A","-",HLOOKUP($L$6&amp;"%",Data!$E$1:$BU$1000,A58,FALSE)))</f>
        <v>0</v>
      </c>
      <c r="N58" s="60">
        <f>IF($L$6="Second Area","",IF(E58="N/A","-",IF($L$6="Edinburgh","-",IF($L$6="Scotland","-",HLOOKUP($L$6&amp;"Index",Data!$E$1:$BU$1000,A58,FALSE)))))</f>
        <v>0</v>
      </c>
      <c r="P58" s="58">
        <f>IF(ISBLANK(HLOOKUP($P$6,Data!$E$1:$BU$1000,A58,FALSE)),"-",IF($P$6="Second Area","",HLOOKUP($P$6,Data!$E$1:$BU$1000,A58,FALSE)))</f>
        <v>0</v>
      </c>
      <c r="Q58" s="59">
        <f>IF($P$6="Second Area","",IF(E58="N/A","-",HLOOKUP($P$6&amp;"%",Data!$E$1:$BU$1000,A58,FALSE)))</f>
        <v>0</v>
      </c>
      <c r="R58" s="60">
        <f>IF($P$6="Second Area","",IF(E58="N/A","-",IF($P$6="Edinburgh","-",IF($P$6="Scotland","-",HLOOKUP($P$6&amp;"Index",Data!$E$1:$BU$1000,A58,FALSE)))))</f>
        <v>0</v>
      </c>
      <c r="T58" s="58">
        <f>IF(ISBLANK(HLOOKUP($T$6,Data!$E$1:$BU$1000,A58,FALSE)),"-",IF($T$6="Second Area","",HLOOKUP($T$6,Data!$E$1:$BU$1000,A58,FALSE)))</f>
        <v>2</v>
      </c>
      <c r="U58" s="59">
        <f>IF($T$6="Second Area","",IF(E58="N/A","-",HLOOKUP($T$6&amp;"%",Data!$E$1:$BU$1000,A58,FALSE)))</f>
        <v>1.5503875968992248E-2</v>
      </c>
      <c r="V58" s="60">
        <f>IF($T$6="Second Area","",IF(E58="N/A","-",IF($T$6="Edinburgh","-",IF($T$6="Scotland","-",HLOOKUP($T$6&amp;"Index",Data!$E$1:$BU$1000,A58,FALSE)))))</f>
        <v>1.2159468438538206</v>
      </c>
      <c r="X58" s="23" t="str">
        <f>VLOOKUP($A58,Data!$A$1:$BI$1000,2,FALSE)</f>
        <v>Accessibility deprived 15%</v>
      </c>
    </row>
    <row r="59" spans="1:24" ht="6" customHeight="1" x14ac:dyDescent="0.3">
      <c r="A59" s="127"/>
      <c r="B59" s="96"/>
      <c r="C59" s="96"/>
      <c r="D59" s="64"/>
      <c r="E59" s="64"/>
      <c r="F59" s="64"/>
      <c r="G59" s="96"/>
      <c r="H59" s="50"/>
      <c r="I59" s="63"/>
      <c r="J59" s="52"/>
      <c r="K59" s="96"/>
      <c r="L59" s="50"/>
      <c r="M59" s="51"/>
      <c r="N59" s="52"/>
      <c r="P59" s="50"/>
      <c r="Q59" s="51"/>
      <c r="R59" s="52"/>
      <c r="T59" s="50"/>
      <c r="U59" s="51"/>
      <c r="V59" s="52"/>
      <c r="X59" s="96"/>
    </row>
  </sheetData>
  <sheetProtection password="C7FF" sheet="1" objects="1" scenarios="1"/>
  <mergeCells count="11">
    <mergeCell ref="T6:V6"/>
    <mergeCell ref="H4:J4"/>
    <mergeCell ref="L4:N4"/>
    <mergeCell ref="P4:R4"/>
    <mergeCell ref="T4:V4"/>
    <mergeCell ref="P6:R6"/>
    <mergeCell ref="D6:F6"/>
    <mergeCell ref="B2:N2"/>
    <mergeCell ref="H6:J6"/>
    <mergeCell ref="L6:N6"/>
    <mergeCell ref="B4:F4"/>
  </mergeCells>
  <pageMargins left="0.7" right="0.7" top="0.75" bottom="0.75" header="0.3" footer="0.3"/>
  <pageSetup paperSize="8" scale="97" orientation="landscape" r:id="rId1"/>
  <ignoredErrors>
    <ignoredError sqref="D13 D29 I29 M29 Q29 U29" formula="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N34"/>
  <sheetViews>
    <sheetView zoomScaleNormal="100" zoomScaleSheetLayoutView="100" workbookViewId="0"/>
  </sheetViews>
  <sheetFormatPr defaultColWidth="9.1796875" defaultRowHeight="13" x14ac:dyDescent="0.3"/>
  <cols>
    <col min="1" max="1" width="1.7265625" style="88" customWidth="1"/>
    <col min="2" max="2" width="32.7265625" style="88" customWidth="1"/>
    <col min="3" max="3" width="15.7265625" style="88" customWidth="1"/>
    <col min="4" max="4" width="9.7265625" style="88" customWidth="1"/>
    <col min="5" max="6" width="7.7265625" style="88" customWidth="1"/>
    <col min="7" max="7" width="1.7265625" style="88" customWidth="1"/>
    <col min="8" max="8" width="8.7265625" style="88" customWidth="1"/>
    <col min="9" max="10" width="7.7265625" style="88" customWidth="1"/>
    <col min="11" max="11" width="1.7265625" style="88" customWidth="1"/>
    <col min="12" max="12" width="8.7265625" style="88" customWidth="1"/>
    <col min="13" max="14" width="7.7265625" style="88" customWidth="1"/>
    <col min="15" max="15" width="1.7265625" style="88" customWidth="1"/>
    <col min="16" max="16384" width="9.1796875" style="88"/>
  </cols>
  <sheetData>
    <row r="1" spans="1:14" ht="9" customHeight="1" x14ac:dyDescent="0.3"/>
    <row r="2" spans="1:14" ht="15.5" x14ac:dyDescent="0.3">
      <c r="B2" s="222" t="s">
        <v>3</v>
      </c>
      <c r="C2" s="222"/>
      <c r="D2" s="222"/>
      <c r="E2" s="222"/>
      <c r="F2" s="222"/>
      <c r="G2" s="222"/>
      <c r="H2" s="222"/>
      <c r="I2" s="222"/>
      <c r="J2" s="222"/>
      <c r="K2" s="222"/>
      <c r="L2" s="222"/>
      <c r="M2" s="222"/>
      <c r="N2" s="222"/>
    </row>
    <row r="3" spans="1:14" ht="9" customHeight="1" x14ac:dyDescent="0.3"/>
    <row r="4" spans="1:14" ht="30" customHeight="1" x14ac:dyDescent="0.3">
      <c r="B4" s="218" t="s">
        <v>308</v>
      </c>
      <c r="C4" s="223"/>
      <c r="D4" s="223"/>
      <c r="E4" s="223"/>
      <c r="F4" s="223"/>
      <c r="G4" s="223"/>
      <c r="H4" s="223"/>
      <c r="I4" s="223"/>
      <c r="J4" s="223"/>
      <c r="K4" s="223"/>
      <c r="L4" s="223"/>
      <c r="M4" s="223"/>
      <c r="N4" s="223"/>
    </row>
    <row r="5" spans="1:14" ht="9" customHeight="1" x14ac:dyDescent="0.3"/>
    <row r="6" spans="1:14" ht="45" customHeight="1" x14ac:dyDescent="0.35">
      <c r="E6" s="224" t="s">
        <v>238</v>
      </c>
      <c r="F6" s="224"/>
      <c r="G6" s="135"/>
      <c r="H6" s="225" t="str">
        <f>IF(ISBLANK(Selection!D9),"First Area",Selection!D9)</f>
        <v>Sighthill Gorgie</v>
      </c>
      <c r="I6" s="225"/>
      <c r="J6" s="225"/>
      <c r="K6" s="135"/>
      <c r="L6" s="226" t="str">
        <f>IF(ISBLANK(Selection!F9),"Second Area",Selection!F9)</f>
        <v>South West</v>
      </c>
      <c r="M6" s="226"/>
      <c r="N6" s="226"/>
    </row>
    <row r="7" spans="1:14" x14ac:dyDescent="0.3">
      <c r="A7" s="136"/>
      <c r="D7" s="137"/>
      <c r="E7" s="144" t="s">
        <v>146</v>
      </c>
      <c r="F7" s="144" t="s">
        <v>147</v>
      </c>
      <c r="G7" s="138"/>
      <c r="H7" s="143" t="s">
        <v>0</v>
      </c>
      <c r="I7" s="143" t="s">
        <v>144</v>
      </c>
      <c r="J7" s="143" t="s">
        <v>2</v>
      </c>
      <c r="K7" s="138"/>
      <c r="L7" s="101" t="s">
        <v>0</v>
      </c>
      <c r="M7" s="101" t="s">
        <v>144</v>
      </c>
      <c r="N7" s="101" t="s">
        <v>2</v>
      </c>
    </row>
    <row r="8" spans="1:14" x14ac:dyDescent="0.3">
      <c r="A8" s="136">
        <v>2</v>
      </c>
      <c r="B8" s="139" t="str">
        <f>VLOOKUP($A8,Data!$A$1:$BI$1000,2,FALSE)</f>
        <v>Total population</v>
      </c>
      <c r="C8" s="139" t="str">
        <f>VLOOKUP($A8,Data!$A$1:$BI$1000,3,FALSE)</f>
        <v>Census</v>
      </c>
      <c r="D8" s="140">
        <f>VLOOKUP($A8,Data!$A$1:$BI$1000,4,FALSE)</f>
        <v>40603</v>
      </c>
      <c r="E8" s="54" t="str">
        <f>IF(ISBLANK(VLOOKUP($A8,Data!$A$1:$BI$1000,9,FALSE)),"N/A",VLOOKUP($A8,Data!$A$1:$BI$1000,9,FALSE))</f>
        <v>N/A</v>
      </c>
      <c r="F8" s="54" t="str">
        <f>IF(ISBLANK(VLOOKUP($A8,Data!$A$1:$BI$1000,10,FALSE)),"N/A",VLOOKUP($A8,Data!$A$1:$BI$1000,10,FALSE))</f>
        <v>N/A</v>
      </c>
      <c r="G8" s="87"/>
      <c r="H8" s="50">
        <f>IF($H$6="First Area","",HLOOKUP($H$6,Data!$E$1:$BU$1000,A8,FALSE))</f>
        <v>37298</v>
      </c>
      <c r="I8" s="49" t="str">
        <f>IF($H$6="First Area","",IF(E8="N/A","-",HLOOKUP($H$6&amp;"%",Data!$E$1:$BU$1000,A8,FALSE)))</f>
        <v>-</v>
      </c>
      <c r="J8" s="49" t="str">
        <f>IF($H$6="First Area","",IF(E8="N/A","-",IF($H$6="Edinburgh","-",IF($H$6="Scotland","-",HLOOKUP($H$6&amp;"Index",Data!$E$1:$BU$1000,A8,FALSE)))))</f>
        <v>-</v>
      </c>
      <c r="K8" s="87"/>
      <c r="L8" s="50">
        <f>IF($L$6="Second Area","",HLOOKUP($L$6,Data!$E$1:$BU$1000,A8,FALSE))</f>
        <v>109245</v>
      </c>
      <c r="M8" s="49" t="str">
        <f>IF($L$6="Second Area","",IF(E8="N/A","-",HLOOKUP($L$6&amp;"%",Data!$E$1:$BU$1000,A8,FALSE)))</f>
        <v>-</v>
      </c>
      <c r="N8" s="49" t="str">
        <f>IF($L$6="Second Area","",IF(E8="N/A","-",IF($L$6="Edinburgh","-",IF($L$6="Scotland","-",HLOOKUP($L$6&amp;"Index",Data!$E$1:$BU$1000,A8,FALSE)))))</f>
        <v>-</v>
      </c>
    </row>
    <row r="9" spans="1:14" x14ac:dyDescent="0.3">
      <c r="A9" s="136">
        <v>3</v>
      </c>
      <c r="B9" s="87" t="str">
        <f>VLOOKUP($A9,Data!$A$1:$BI$1000,2,FALSE)</f>
        <v>Population: male</v>
      </c>
      <c r="C9" s="87" t="str">
        <f>VLOOKUP($A9,Data!$A$1:$BI$1000,3,FALSE)</f>
        <v>Census</v>
      </c>
      <c r="D9" s="141">
        <f>VLOOKUP($A9,Data!$A$1:$BI$1000,4,FALSE)</f>
        <v>40603</v>
      </c>
      <c r="E9" s="48">
        <f>IF(ISBLANK(VLOOKUP($A9,Data!$A$1:$BI$1000,9,FALSE)),"N/A",VLOOKUP($A9,Data!$A$1:$BI$1000,9,FALSE))</f>
        <v>0.51407582175987987</v>
      </c>
      <c r="F9" s="48">
        <f>IF(ISBLANK(VLOOKUP($A9,Data!$A$1:$BI$1000,10,FALSE)),"N/A",VLOOKUP($A9,Data!$A$1:$BI$1000,10,FALSE))</f>
        <v>0.47111072408237908</v>
      </c>
      <c r="G9" s="87"/>
      <c r="H9" s="50">
        <f>IF($H$6="First Area","",HLOOKUP($H$6,Data!$E$1:$BU$1000,A9,FALSE))</f>
        <v>19174</v>
      </c>
      <c r="I9" s="63">
        <f>IF($H$6="First Area","",IF(E9="N/A","-",HLOOKUP($H$6&amp;"%",Data!$E$1:$BU$1000,A9,FALSE)))</f>
        <v>0.51407582175987987</v>
      </c>
      <c r="J9" s="52">
        <f>IF($H$6="First Area","",IF(E9="N/A","-",IF($H$6="Edinburgh","-",IF($H$6="Scotland","-",HLOOKUP($H$6&amp;"Index",Data!$E$1:$BU$1000,A9,FALSE)))))</f>
        <v>1.0544744565514645</v>
      </c>
      <c r="K9" s="87"/>
      <c r="L9" s="50">
        <f>IF($L$6="Second Area","",HLOOKUP($L$6,Data!$E$1:$BU$1000,A9,FALSE))</f>
        <v>54523</v>
      </c>
      <c r="M9" s="51">
        <f>IF($L$6="Second Area","",IF(E9="N/A","-",HLOOKUP($L$6&amp;"%",Data!$E$1:$BU$1000,A9,FALSE)))</f>
        <v>0.49908920316719302</v>
      </c>
      <c r="N9" s="52">
        <f>IF($L$6="Second Area","",IF(E9="N/A","-",IF($L$6="Edinburgh","-",IF($L$6="Scotland","-",HLOOKUP($L$6&amp;"Index",Data!$E$1:$BU$1000,A9,FALSE)))))</f>
        <v>1.0237338423713076</v>
      </c>
    </row>
    <row r="10" spans="1:14" x14ac:dyDescent="0.3">
      <c r="A10" s="136">
        <v>4</v>
      </c>
      <c r="B10" s="87" t="str">
        <f>VLOOKUP($A10,Data!$A$1:$BI$1000,2,FALSE)</f>
        <v>Population: female</v>
      </c>
      <c r="C10" s="87" t="str">
        <f>VLOOKUP($A10,Data!$A$1:$BI$1000,3,FALSE)</f>
        <v>Census</v>
      </c>
      <c r="D10" s="141">
        <f>VLOOKUP($A10,Data!$A$1:$BI$1000,4,FALSE)</f>
        <v>40603</v>
      </c>
      <c r="E10" s="48">
        <f>IF(ISBLANK(VLOOKUP($A10,Data!$A$1:$BI$1000,9,FALSE)),"N/A",VLOOKUP($A10,Data!$A$1:$BI$1000,9,FALSE))</f>
        <v>0.52888927591762092</v>
      </c>
      <c r="F10" s="48">
        <f>IF(ISBLANK(VLOOKUP($A10,Data!$A$1:$BI$1000,10,FALSE)),"N/A",VLOOKUP($A10,Data!$A$1:$BI$1000,10,FALSE))</f>
        <v>0.48592417824012013</v>
      </c>
      <c r="G10" s="87"/>
      <c r="H10" s="50">
        <f>IF($H$6="First Area","",HLOOKUP($H$6,Data!$E$1:$BU$1000,A10,FALSE))</f>
        <v>18124</v>
      </c>
      <c r="I10" s="63">
        <f>IF($H$6="First Area","",IF(E10="N/A","-",HLOOKUP($H$6&amp;"%",Data!$E$1:$BU$1000,A10,FALSE)))</f>
        <v>0.48592417824012013</v>
      </c>
      <c r="J10" s="52">
        <f>IF($H$6="First Area","",IF(E10="N/A","-",IF($H$6="Edinburgh","-",IF($H$6="Scotland","-",HLOOKUP($H$6&amp;"Index",Data!$E$1:$BU$1000,A10,FALSE)))))</f>
        <v>0.94817899377666393</v>
      </c>
      <c r="K10" s="87"/>
      <c r="L10" s="50">
        <f>IF($L$6="Second Area","",HLOOKUP($L$6,Data!$E$1:$BU$1000,A10,FALSE))</f>
        <v>54722</v>
      </c>
      <c r="M10" s="51">
        <f>IF($L$6="Second Area","",IF(E10="N/A","-",HLOOKUP($L$6&amp;"%",Data!$E$1:$BU$1000,A10,FALSE)))</f>
        <v>0.50091079683280704</v>
      </c>
      <c r="N10" s="52">
        <f>IF($L$6="Second Area","",IF(E10="N/A","-",IF($L$6="Edinburgh","-",IF($L$6="Scotland","-",HLOOKUP($L$6&amp;"Index",Data!$E$1:$BU$1000,A10,FALSE)))))</f>
        <v>0.97742223289432439</v>
      </c>
    </row>
    <row r="11" spans="1:14" ht="6" customHeight="1" x14ac:dyDescent="0.3">
      <c r="A11" s="136"/>
      <c r="B11" s="87"/>
      <c r="C11" s="87"/>
      <c r="D11" s="141"/>
      <c r="E11" s="142"/>
      <c r="F11" s="142"/>
      <c r="G11" s="87"/>
      <c r="H11" s="105"/>
      <c r="I11" s="104"/>
      <c r="J11" s="108"/>
      <c r="K11" s="87"/>
      <c r="L11" s="105"/>
      <c r="M11" s="109"/>
      <c r="N11" s="108"/>
    </row>
    <row r="12" spans="1:14" x14ac:dyDescent="0.3">
      <c r="A12" s="136">
        <v>5</v>
      </c>
      <c r="B12" s="87" t="str">
        <f>VLOOKUP($A12,Data!$A$1:$BI$1000,2,FALSE)</f>
        <v>Age: 0-4</v>
      </c>
      <c r="C12" s="87" t="str">
        <f>VLOOKUP($A12,Data!$A$1:$BI$1000,3,FALSE)</f>
        <v>Census</v>
      </c>
      <c r="D12" s="141">
        <f>VLOOKUP($A12,Data!$A$1:$BI$1000,4,FALSE)</f>
        <v>40603</v>
      </c>
      <c r="E12" s="48">
        <f>IF(ISBLANK(VLOOKUP($A12,Data!$A$1:$BI$1000,9,FALSE)),"N/A",VLOOKUP($A12,Data!$A$1:$BI$1000,9,FALSE))</f>
        <v>7.8317424949564909E-2</v>
      </c>
      <c r="F12" s="48">
        <f>IF(ISBLANK(VLOOKUP($A12,Data!$A$1:$BI$1000,10,FALSE)),"N/A",VLOOKUP($A12,Data!$A$1:$BI$1000,10,FALSE))</f>
        <v>2.7122153209109733E-2</v>
      </c>
      <c r="G12" s="87"/>
      <c r="H12" s="50">
        <f>IF($H$6="First Area","",HLOOKUP($H$6,Data!$E$1:$BU$1000,A12,FALSE))</f>
        <v>2261</v>
      </c>
      <c r="I12" s="63">
        <f>IF($H$6="First Area","",IF(E12="N/A","-",HLOOKUP($H$6&amp;"%",Data!$E$1:$BU$1000,A12,FALSE)))</f>
        <v>6.0619872379216046E-2</v>
      </c>
      <c r="J12" s="52">
        <f>IF($H$6="First Area","",IF(E12="N/A","-",IF($H$6="Edinburgh","-",IF($H$6="Scotland","-",HLOOKUP($H$6&amp;"Index",Data!$E$1:$BU$1000,A12,FALSE)))))</f>
        <v>1.1043461106377794</v>
      </c>
      <c r="K12" s="87"/>
      <c r="L12" s="50">
        <f>IF($L$6="Second Area","",HLOOKUP($L$6,Data!$E$1:$BU$1000,A12,FALSE))</f>
        <v>6098</v>
      </c>
      <c r="M12" s="51">
        <f>IF($L$6="Second Area","",IF(E12="N/A","-",HLOOKUP($L$6&amp;"%",Data!$E$1:$BU$1000,A12,FALSE)))</f>
        <v>5.5819488306100964E-2</v>
      </c>
      <c r="N12" s="52">
        <f>IF($L$6="Second Area","",IF(E12="N/A","-",IF($L$6="Edinburgh","-",IF($L$6="Scotland","-",HLOOKUP($L$6&amp;"Index",Data!$E$1:$BU$1000,A12,FALSE)))))</f>
        <v>1.0168948298506928</v>
      </c>
    </row>
    <row r="13" spans="1:14" x14ac:dyDescent="0.3">
      <c r="A13" s="136">
        <v>6</v>
      </c>
      <c r="B13" s="87" t="str">
        <f>VLOOKUP($A13,Data!$A$1:$BI$1000,2,FALSE)</f>
        <v>Age: 5-11</v>
      </c>
      <c r="C13" s="87" t="str">
        <f>VLOOKUP($A13,Data!$A$1:$BI$1000,3,FALSE)</f>
        <v>Census</v>
      </c>
      <c r="D13" s="141">
        <f>VLOOKUP($A13,Data!$A$1:$BI$1000,4,FALSE)</f>
        <v>40603</v>
      </c>
      <c r="E13" s="48">
        <f>IF(ISBLANK(VLOOKUP($A13,Data!$A$1:$BI$1000,9,FALSE)),"N/A",VLOOKUP($A13,Data!$A$1:$BI$1000,9,FALSE))</f>
        <v>8.6584585865046373E-2</v>
      </c>
      <c r="F13" s="48">
        <f>IF(ISBLANK(VLOOKUP($A13,Data!$A$1:$BI$1000,10,FALSE)),"N/A",VLOOKUP($A13,Data!$A$1:$BI$1000,10,FALSE))</f>
        <v>2.4927536231884057E-2</v>
      </c>
      <c r="G13" s="87"/>
      <c r="H13" s="50">
        <f>IF($H$6="First Area","",HLOOKUP($H$6,Data!$E$1:$BU$1000,A13,FALSE))</f>
        <v>2090</v>
      </c>
      <c r="I13" s="63">
        <f>IF($H$6="First Area","",IF(E13="N/A","-",HLOOKUP($H$6&amp;"%",Data!$E$1:$BU$1000,A13,FALSE)))</f>
        <v>5.6035176148855163E-2</v>
      </c>
      <c r="J13" s="52">
        <f>IF($H$6="First Area","",IF(E13="N/A","-",IF($H$6="Edinburgh","-",IF($H$6="Scotland","-",HLOOKUP($H$6&amp;"Index",Data!$E$1:$BU$1000,A13,FALSE)))))</f>
        <v>0.93256824145829953</v>
      </c>
      <c r="K13" s="87"/>
      <c r="L13" s="50">
        <f>IF($L$6="Second Area","",HLOOKUP($L$6,Data!$E$1:$BU$1000,A13,FALSE))</f>
        <v>6946</v>
      </c>
      <c r="M13" s="51">
        <f>IF($L$6="Second Area","",IF(E13="N/A","-",HLOOKUP($L$6&amp;"%",Data!$E$1:$BU$1000,A13,FALSE)))</f>
        <v>6.3581857293239966E-2</v>
      </c>
      <c r="N13" s="52">
        <f>IF($L$6="Second Area","",IF(E13="N/A","-",IF($L$6="Edinburgh","-",IF($L$6="Scotland","-",HLOOKUP($L$6&amp;"Index",Data!$E$1:$BU$1000,A13,FALSE)))))</f>
        <v>1.058164262517818</v>
      </c>
    </row>
    <row r="14" spans="1:14" x14ac:dyDescent="0.3">
      <c r="A14" s="136">
        <v>7</v>
      </c>
      <c r="B14" s="87" t="str">
        <f>VLOOKUP($A14,Data!$A$1:$BI$1000,2,FALSE)</f>
        <v>Age: 12-15</v>
      </c>
      <c r="C14" s="87" t="str">
        <f>VLOOKUP($A14,Data!$A$1:$BI$1000,3,FALSE)</f>
        <v>Census</v>
      </c>
      <c r="D14" s="141">
        <f>VLOOKUP($A14,Data!$A$1:$BI$1000,4,FALSE)</f>
        <v>40603</v>
      </c>
      <c r="E14" s="48">
        <f>IF(ISBLANK(VLOOKUP($A14,Data!$A$1:$BI$1000,9,FALSE)),"N/A",VLOOKUP($A14,Data!$A$1:$BI$1000,9,FALSE))</f>
        <v>5.4913771763346809E-2</v>
      </c>
      <c r="F14" s="48">
        <f>IF(ISBLANK(VLOOKUP($A14,Data!$A$1:$BI$1000,10,FALSE)),"N/A",VLOOKUP($A14,Data!$A$1:$BI$1000,10,FALSE))</f>
        <v>1.5527950310559006E-2</v>
      </c>
      <c r="G14" s="87"/>
      <c r="H14" s="50">
        <f>IF($H$6="First Area","",HLOOKUP($H$6,Data!$E$1:$BU$1000,A14,FALSE))</f>
        <v>1193</v>
      </c>
      <c r="I14" s="63">
        <f>IF($H$6="First Area","",IF(E14="N/A","-",HLOOKUP($H$6&amp;"%",Data!$E$1:$BU$1000,A14,FALSE)))</f>
        <v>3.1985629256260389E-2</v>
      </c>
      <c r="J14" s="52">
        <f>IF($H$6="First Area","",IF(E14="N/A","-",IF($H$6="Edinburgh","-",IF($H$6="Scotland","-",HLOOKUP($H$6&amp;"Index",Data!$E$1:$BU$1000,A14,FALSE)))))</f>
        <v>0.87615991551117045</v>
      </c>
      <c r="K14" s="87"/>
      <c r="L14" s="50">
        <f>IF($L$6="Second Area","",HLOOKUP($L$6,Data!$E$1:$BU$1000,A14,FALSE))</f>
        <v>4337</v>
      </c>
      <c r="M14" s="51">
        <f>IF($L$6="Second Area","",IF(E14="N/A","-",HLOOKUP($L$6&amp;"%",Data!$E$1:$BU$1000,A14,FALSE)))</f>
        <v>3.9699757425969151E-2</v>
      </c>
      <c r="N14" s="52">
        <f>IF($L$6="Second Area","",IF(E14="N/A","-",IF($L$6="Edinburgh","-",IF($L$6="Scotland","-",HLOOKUP($L$6&amp;"Index",Data!$E$1:$BU$1000,A14,FALSE)))))</f>
        <v>1.0874676197074697</v>
      </c>
    </row>
    <row r="15" spans="1:14" x14ac:dyDescent="0.3">
      <c r="A15" s="136">
        <v>8</v>
      </c>
      <c r="B15" s="87" t="str">
        <f>VLOOKUP($A15,Data!$A$1:$BI$1000,2,FALSE)</f>
        <v>Age: 16-24</v>
      </c>
      <c r="C15" s="87" t="str">
        <f>VLOOKUP($A15,Data!$A$1:$BI$1000,3,FALSE)</f>
        <v>Census</v>
      </c>
      <c r="D15" s="141">
        <f>VLOOKUP($A15,Data!$A$1:$BI$1000,4,FALSE)</f>
        <v>40603</v>
      </c>
      <c r="E15" s="48">
        <f>IF(ISBLANK(VLOOKUP($A15,Data!$A$1:$BI$1000,9,FALSE)),"N/A",VLOOKUP($A15,Data!$A$1:$BI$1000,9,FALSE))</f>
        <v>0.31454113114408694</v>
      </c>
      <c r="F15" s="48">
        <f>IF(ISBLANK(VLOOKUP($A15,Data!$A$1:$BI$1000,10,FALSE)),"N/A",VLOOKUP($A15,Data!$A$1:$BI$1000,10,FALSE))</f>
        <v>8.7703869523504951E-2</v>
      </c>
      <c r="G15" s="87"/>
      <c r="H15" s="50">
        <f>IF($H$6="First Area","",HLOOKUP($H$6,Data!$E$1:$BU$1000,A15,FALSE))</f>
        <v>5751</v>
      </c>
      <c r="I15" s="63">
        <f>IF($H$6="First Area","",IF(E15="N/A","-",HLOOKUP($H$6&amp;"%",Data!$E$1:$BU$1000,A15,FALSE)))</f>
        <v>0.15419057322108423</v>
      </c>
      <c r="J15" s="52">
        <f>IF($H$6="First Area","",IF(E15="N/A","-",IF($H$6="Edinburgh","-",IF($H$6="Scotland","-",HLOOKUP($H$6&amp;"Index",Data!$E$1:$BU$1000,A15,FALSE)))))</f>
        <v>1.0225863548738312</v>
      </c>
      <c r="K15" s="87"/>
      <c r="L15" s="50">
        <f>IF($L$6="Second Area","",HLOOKUP($L$6,Data!$E$1:$BU$1000,A15,FALSE))</f>
        <v>15944</v>
      </c>
      <c r="M15" s="51">
        <f>IF($L$6="Second Area","",IF(E15="N/A","-",HLOOKUP($L$6&amp;"%",Data!$E$1:$BU$1000,A15,FALSE)))</f>
        <v>0.14594718293743419</v>
      </c>
      <c r="N15" s="52">
        <f>IF($L$6="Second Area","",IF(E15="N/A","-",IF($L$6="Edinburgh","-",IF($L$6="Scotland","-",HLOOKUP($L$6&amp;"Index",Data!$E$1:$BU$1000,A15,FALSE)))))</f>
        <v>0.96791648598454827</v>
      </c>
    </row>
    <row r="16" spans="1:14" ht="6" customHeight="1" x14ac:dyDescent="0.3">
      <c r="A16" s="136"/>
      <c r="B16" s="87"/>
      <c r="C16" s="87"/>
      <c r="D16" s="141"/>
      <c r="E16" s="142"/>
      <c r="F16" s="142"/>
      <c r="G16" s="87"/>
      <c r="H16" s="105"/>
      <c r="I16" s="104"/>
      <c r="J16" s="108"/>
      <c r="K16" s="87"/>
      <c r="L16" s="105"/>
      <c r="M16" s="109"/>
      <c r="N16" s="108"/>
    </row>
    <row r="17" spans="1:14" x14ac:dyDescent="0.3">
      <c r="A17" s="136">
        <v>9</v>
      </c>
      <c r="B17" s="87" t="str">
        <f>VLOOKUP($A17,Data!$A$1:$BI$1000,2,FALSE)</f>
        <v>Age: 25-44</v>
      </c>
      <c r="C17" s="87" t="str">
        <f>VLOOKUP($A17,Data!$A$1:$BI$1000,3,FALSE)</f>
        <v>Census</v>
      </c>
      <c r="D17" s="141">
        <f>VLOOKUP($A17,Data!$A$1:$BI$1000,4,FALSE)</f>
        <v>40603</v>
      </c>
      <c r="E17" s="48">
        <f>IF(ISBLANK(VLOOKUP($A17,Data!$A$1:$BI$1000,9,FALSE)),"N/A",VLOOKUP($A17,Data!$A$1:$BI$1000,9,FALSE))</f>
        <v>0.49596761540151252</v>
      </c>
      <c r="F17" s="48">
        <f>IF(ISBLANK(VLOOKUP($A17,Data!$A$1:$BI$1000,10,FALSE)),"N/A",VLOOKUP($A17,Data!$A$1:$BI$1000,10,FALSE))</f>
        <v>0.22627029306346194</v>
      </c>
      <c r="G17" s="87"/>
      <c r="H17" s="50">
        <f>IF($H$6="First Area","",HLOOKUP($H$6,Data!$E$1:$BU$1000,A17,FALSE))</f>
        <v>14205</v>
      </c>
      <c r="I17" s="63">
        <f>IF($H$6="First Area","",IF(E17="N/A","-",HLOOKUP($H$6&amp;"%",Data!$E$1:$BU$1000,A17,FALSE)))</f>
        <v>0.38085152018875007</v>
      </c>
      <c r="J17" s="52">
        <f>IF($H$6="First Area","",IF(E17="N/A","-",IF($H$6="Edinburgh","-",IF($H$6="Scotland","-",HLOOKUP($H$6&amp;"Index",Data!$E$1:$BU$1000,A17,FALSE)))))</f>
        <v>1.2042733619146648</v>
      </c>
      <c r="K17" s="87"/>
      <c r="L17" s="50">
        <f>IF($L$6="Second Area","",HLOOKUP($L$6,Data!$E$1:$BU$1000,A17,FALSE))</f>
        <v>33863</v>
      </c>
      <c r="M17" s="51">
        <f>IF($L$6="Second Area","",IF(E17="N/A","-",HLOOKUP($L$6&amp;"%",Data!$E$1:$BU$1000,A17,FALSE)))</f>
        <v>0.30997299647581122</v>
      </c>
      <c r="N17" s="52">
        <f>IF($L$6="Second Area","",IF(E17="N/A","-",IF($L$6="Edinburgh","-",IF($L$6="Scotland","-",HLOOKUP($L$6&amp;"Index",Data!$E$1:$BU$1000,A17,FALSE)))))</f>
        <v>0.98015158869179275</v>
      </c>
    </row>
    <row r="18" spans="1:14" x14ac:dyDescent="0.3">
      <c r="A18" s="136">
        <v>10</v>
      </c>
      <c r="B18" s="87" t="str">
        <f>VLOOKUP($A18,Data!$A$1:$BI$1000,2,FALSE)</f>
        <v>Age: 45-64</v>
      </c>
      <c r="C18" s="87" t="str">
        <f>VLOOKUP($A18,Data!$A$1:$BI$1000,3,FALSE)</f>
        <v>Census</v>
      </c>
      <c r="D18" s="141">
        <f>VLOOKUP($A18,Data!$A$1:$BI$1000,4,FALSE)</f>
        <v>40603</v>
      </c>
      <c r="E18" s="48">
        <f>IF(ISBLANK(VLOOKUP($A18,Data!$A$1:$BI$1000,9,FALSE)),"N/A",VLOOKUP($A18,Data!$A$1:$BI$1000,9,FALSE))</f>
        <v>0.29499133591880516</v>
      </c>
      <c r="F18" s="48">
        <f>IF(ISBLANK(VLOOKUP($A18,Data!$A$1:$BI$1000,10,FALSE)),"N/A",VLOOKUP($A18,Data!$A$1:$BI$1000,10,FALSE))</f>
        <v>0.17820943295572222</v>
      </c>
      <c r="G18" s="87"/>
      <c r="H18" s="50">
        <f>IF($H$6="First Area","",HLOOKUP($H$6,Data!$E$1:$BU$1000,A18,FALSE))</f>
        <v>7649</v>
      </c>
      <c r="I18" s="63">
        <f>IF($H$6="First Area","",IF(E18="N/A","-",HLOOKUP($H$6&amp;"%",Data!$E$1:$BU$1000,A18,FALSE)))</f>
        <v>0.20507802026918334</v>
      </c>
      <c r="J18" s="52">
        <f>IF($H$6="First Area","",IF(E18="N/A","-",IF($H$6="Edinburgh","-",IF($H$6="Scotland","-",HLOOKUP($H$6&amp;"Index",Data!$E$1:$BU$1000,A18,FALSE)))))</f>
        <v>0.86244014689789461</v>
      </c>
      <c r="K18" s="87"/>
      <c r="L18" s="50">
        <f>IF($L$6="Second Area","",HLOOKUP($L$6,Data!$E$1:$BU$1000,A18,FALSE))</f>
        <v>26747</v>
      </c>
      <c r="M18" s="51">
        <f>IF($L$6="Second Area","",IF(E18="N/A","-",HLOOKUP($L$6&amp;"%",Data!$E$1:$BU$1000,A18,FALSE)))</f>
        <v>0.24483500389033824</v>
      </c>
      <c r="N18" s="52">
        <f>IF($L$6="Second Area","",IF(E18="N/A","-",IF($L$6="Edinburgh","-",IF($L$6="Scotland","-",HLOOKUP($L$6&amp;"Index",Data!$E$1:$BU$1000,A18,FALSE)))))</f>
        <v>1.029635142975192</v>
      </c>
    </row>
    <row r="19" spans="1:14" x14ac:dyDescent="0.3">
      <c r="A19" s="136">
        <v>11</v>
      </c>
      <c r="B19" s="87" t="str">
        <f>VLOOKUP($A19,Data!$A$1:$BI$1000,2,FALSE)</f>
        <v>Age: 65-84</v>
      </c>
      <c r="C19" s="87" t="str">
        <f>VLOOKUP($A19,Data!$A$1:$BI$1000,3,FALSE)</f>
        <v>Census</v>
      </c>
      <c r="D19" s="141">
        <f>VLOOKUP($A19,Data!$A$1:$BI$1000,4,FALSE)</f>
        <v>40603</v>
      </c>
      <c r="E19" s="48">
        <f>IF(ISBLANK(VLOOKUP($A19,Data!$A$1:$BI$1000,9,FALSE)),"N/A",VLOOKUP($A19,Data!$A$1:$BI$1000,9,FALSE))</f>
        <v>0.16932990812905474</v>
      </c>
      <c r="F19" s="48">
        <f>IF(ISBLANK(VLOOKUP($A19,Data!$A$1:$BI$1000,10,FALSE)),"N/A",VLOOKUP($A19,Data!$A$1:$BI$1000,10,FALSE))</f>
        <v>7.0856999403771923E-2</v>
      </c>
      <c r="G19" s="87"/>
      <c r="H19" s="50">
        <f>IF($H$6="First Area","",HLOOKUP($H$6,Data!$E$1:$BU$1000,A19,FALSE))</f>
        <v>3671</v>
      </c>
      <c r="I19" s="63">
        <f>IF($H$6="First Area","",IF(E19="N/A","-",HLOOKUP($H$6&amp;"%",Data!$E$1:$BU$1000,A19,FALSE)))</f>
        <v>9.8423507962893453E-2</v>
      </c>
      <c r="J19" s="52">
        <f>IF($H$6="First Area","",IF(E19="N/A","-",IF($H$6="Edinburgh","-",IF($H$6="Scotland","-",HLOOKUP($H$6&amp;"Index",Data!$E$1:$BU$1000,A19,FALSE)))))</f>
        <v>0.80040954301083544</v>
      </c>
      <c r="K19" s="87"/>
      <c r="L19" s="50">
        <f>IF($L$6="Second Area","",HLOOKUP($L$6,Data!$E$1:$BU$1000,A19,FALSE))</f>
        <v>13465</v>
      </c>
      <c r="M19" s="51">
        <f>IF($L$6="Second Area","",IF(E19="N/A","-",HLOOKUP($L$6&amp;"%",Data!$E$1:$BU$1000,A19,FALSE)))</f>
        <v>0.12325506888187103</v>
      </c>
      <c r="N19" s="52">
        <f>IF($L$6="Second Area","",IF(E19="N/A","-",IF($L$6="Edinburgh","-",IF($L$6="Scotland","-",HLOOKUP($L$6&amp;"Index",Data!$E$1:$BU$1000,A19,FALSE)))))</f>
        <v>1.0023472582861106</v>
      </c>
    </row>
    <row r="20" spans="1:14" x14ac:dyDescent="0.3">
      <c r="A20" s="136">
        <v>12</v>
      </c>
      <c r="B20" s="87" t="str">
        <f>VLOOKUP($A20,Data!$A$1:$BI$1000,2,FALSE)</f>
        <v>Age: 85+</v>
      </c>
      <c r="C20" s="87" t="str">
        <f>VLOOKUP($A20,Data!$A$1:$BI$1000,3,FALSE)</f>
        <v>Census</v>
      </c>
      <c r="D20" s="141">
        <f>VLOOKUP($A20,Data!$A$1:$BI$1000,4,FALSE)</f>
        <v>40603</v>
      </c>
      <c r="E20" s="48">
        <f>IF(ISBLANK(VLOOKUP($A20,Data!$A$1:$BI$1000,9,FALSE)),"N/A",VLOOKUP($A20,Data!$A$1:$BI$1000,9,FALSE))</f>
        <v>3.6138807854748115E-2</v>
      </c>
      <c r="F20" s="48">
        <f>IF(ISBLANK(VLOOKUP($A20,Data!$A$1:$BI$1000,10,FALSE)),"N/A",VLOOKUP($A20,Data!$A$1:$BI$1000,10,FALSE))</f>
        <v>1.0766045548654244E-2</v>
      </c>
      <c r="G20" s="87"/>
      <c r="H20" s="50">
        <f>IF($H$6="First Area","",HLOOKUP($H$6,Data!$E$1:$BU$1000,A20,FALSE))</f>
        <v>478</v>
      </c>
      <c r="I20" s="63">
        <f>IF($H$6="First Area","",IF(E20="N/A","-",HLOOKUP($H$6&amp;"%",Data!$E$1:$BU$1000,A20,FALSE)))</f>
        <v>1.2815700573757307E-2</v>
      </c>
      <c r="J20" s="52">
        <f>IF($H$6="First Area","",IF(E20="N/A","-",IF($H$6="Edinburgh","-",IF($H$6="Scotland","-",HLOOKUP($H$6&amp;"Index",Data!$E$1:$BU$1000,A20,FALSE)))))</f>
        <v>0.61837377016275064</v>
      </c>
      <c r="K20" s="87"/>
      <c r="L20" s="50">
        <f>IF($L$6="Second Area","",HLOOKUP($L$6,Data!$E$1:$BU$1000,A20,FALSE))</f>
        <v>1845</v>
      </c>
      <c r="M20" s="51">
        <f>IF($L$6="Second Area","",IF(E20="N/A","-",HLOOKUP($L$6&amp;"%",Data!$E$1:$BU$1000,A20,FALSE)))</f>
        <v>1.6888644789235206E-2</v>
      </c>
      <c r="N20" s="52">
        <f>IF($L$6="Second Area","",IF(E20="N/A","-",IF($L$6="Edinburgh","-",IF($L$6="Scotland","-",HLOOKUP($L$6&amp;"Index",Data!$E$1:$BU$1000,A20,FALSE)))))</f>
        <v>0.81489848261935816</v>
      </c>
    </row>
    <row r="21" spans="1:14" ht="6" customHeight="1" x14ac:dyDescent="0.3">
      <c r="A21" s="136"/>
      <c r="B21" s="87"/>
      <c r="C21" s="87"/>
      <c r="D21" s="141"/>
      <c r="E21" s="142"/>
      <c r="F21" s="142"/>
      <c r="G21" s="87"/>
      <c r="H21" s="105"/>
      <c r="I21" s="109"/>
      <c r="J21" s="108"/>
      <c r="K21" s="87"/>
      <c r="L21" s="105"/>
      <c r="M21" s="109"/>
      <c r="N21" s="108"/>
    </row>
    <row r="22" spans="1:14" x14ac:dyDescent="0.3">
      <c r="A22" s="136">
        <v>29</v>
      </c>
      <c r="B22" s="139" t="str">
        <f>VLOOKUP($A22,Data!$A$1:$BI$1000,2,FALSE)</f>
        <v>Total households (census)</v>
      </c>
      <c r="C22" s="139" t="str">
        <f>VLOOKUP($A22,Data!$A$1:$BI$1000,3,FALSE)</f>
        <v>Census</v>
      </c>
      <c r="D22" s="140">
        <f>VLOOKUP($A22,Data!$A$1:$BI$1000,4,FALSE)</f>
        <v>40603</v>
      </c>
      <c r="E22" s="54" t="str">
        <f>IF(ISBLANK(VLOOKUP($A22,Data!$A$1:$BI$1000,9,FALSE)),"N/A",VLOOKUP($A22,Data!$A$1:$BI$1000,9,FALSE))</f>
        <v>N/A</v>
      </c>
      <c r="F22" s="54" t="str">
        <f>IF(ISBLANK(VLOOKUP($A22,Data!$A$1:$BI$1000,10,FALSE)),"N/A",VLOOKUP($A22,Data!$A$1:$BI$1000,10,FALSE))</f>
        <v>N/A</v>
      </c>
      <c r="G22" s="87"/>
      <c r="H22" s="50">
        <f>IF($H$6="First Area","",HLOOKUP($H$6,Data!$E$1:$BU$1000,A22,FALSE))</f>
        <v>19036</v>
      </c>
      <c r="I22" s="51" t="str">
        <f>IF($H$6="First Area","",IF(E22="N/A","-",HLOOKUP($H$6&amp;"%",Data!$E$1:$BU$1000,A22,FALSE)))</f>
        <v>-</v>
      </c>
      <c r="J22" s="52" t="str">
        <f>IF($H$6="First Area","",IF(E22="N/A","-",IF($H$6="Edinburgh","-",IF($H$6="Scotland","-",HLOOKUP($H$6&amp;"Index",Data!$E$1:$BU$1000,A22,FALSE)))))</f>
        <v>-</v>
      </c>
      <c r="K22" s="87"/>
      <c r="L22" s="50">
        <f>IF($L$6="Second Area","",HLOOKUP($L$6,Data!$E$1:$BU$1000,A22,FALSE))</f>
        <v>50640</v>
      </c>
      <c r="M22" s="51" t="str">
        <f>IF($L$6="Second Area","",IF(E22="N/A","-",HLOOKUP($L$6&amp;"%",Data!$E$1:$BU$1000,A22,FALSE)))</f>
        <v>-</v>
      </c>
      <c r="N22" s="52" t="str">
        <f>IF($L$6="Second Area","",IF(E22="N/A","-",IF($L$6="Edinburgh","-",IF($L$6="Scotland","-",HLOOKUP($L$6&amp;"Index",Data!$E$1:$BU$1000,A22,FALSE)))))</f>
        <v>-</v>
      </c>
    </row>
    <row r="23" spans="1:14" x14ac:dyDescent="0.3">
      <c r="A23" s="136">
        <v>30</v>
      </c>
      <c r="B23" s="87" t="str">
        <f>VLOOKUP($A23,Data!$A$1:$BI$1000,2,FALSE)</f>
        <v>1 Person: Pensioner</v>
      </c>
      <c r="C23" s="87" t="str">
        <f>VLOOKUP($A23,Data!$A$1:$BI$1000,3,FALSE)</f>
        <v>Census</v>
      </c>
      <c r="D23" s="141">
        <f>VLOOKUP($A23,Data!$A$1:$BI$1000,4,FALSE)</f>
        <v>40603</v>
      </c>
      <c r="E23" s="48">
        <f>IF(ISBLANK(VLOOKUP($A23,Data!$A$1:$BI$1000,9,FALSE)),"N/A",VLOOKUP($A23,Data!$A$1:$BI$1000,9,FALSE))</f>
        <v>0.16259541984732825</v>
      </c>
      <c r="F23" s="48">
        <f>IF(ISBLANK(VLOOKUP($A23,Data!$A$1:$BI$1000,10,FALSE)),"N/A",VLOOKUP($A23,Data!$A$1:$BI$1000,10,FALSE))</f>
        <v>7.1853235943604557E-2</v>
      </c>
      <c r="G23" s="87"/>
      <c r="H23" s="50">
        <f>IF($H$6="First Area","",HLOOKUP($H$6,Data!$E$1:$BU$1000,A23,FALSE))</f>
        <v>1798</v>
      </c>
      <c r="I23" s="63">
        <f>IF($H$6="First Area","",IF(E23="N/A","-",HLOOKUP($H$6&amp;"%",Data!$E$1:$BU$1000,A23,FALSE)))</f>
        <v>9.4452616095818454E-2</v>
      </c>
      <c r="J23" s="52">
        <f>IF($H$6="First Area","",IF(E23="N/A","-",IF($H$6="Edinburgh","-",IF($H$6="Scotland","-",HLOOKUP($H$6&amp;"Index",Data!$E$1:$BU$1000,A23,FALSE)))))</f>
        <v>0.79835349853304027</v>
      </c>
      <c r="K23" s="87"/>
      <c r="L23" s="50">
        <f>IF($L$6="Second Area","",HLOOKUP($L$6,Data!$E$1:$BU$1000,A23,FALSE))</f>
        <v>5671</v>
      </c>
      <c r="M23" s="51">
        <f>IF($L$6="Second Area","",IF(E23="N/A","-",HLOOKUP($L$6&amp;"%",Data!$E$1:$BU$1000,A23,FALSE)))</f>
        <v>0.11198657187993681</v>
      </c>
      <c r="N23" s="52">
        <f>IF($L$6="Second Area","",IF(E23="N/A","-",IF($L$6="Edinburgh","-",IF($L$6="Scotland","-",HLOOKUP($L$6&amp;"Index",Data!$E$1:$BU$1000,A23,FALSE)))))</f>
        <v>0.94655791596467409</v>
      </c>
    </row>
    <row r="24" spans="1:14" x14ac:dyDescent="0.3">
      <c r="A24" s="136">
        <v>31</v>
      </c>
      <c r="B24" s="87" t="str">
        <f>VLOOKUP($A24,Data!$A$1:$BI$1000,2,FALSE)</f>
        <v>1 Person: Other</v>
      </c>
      <c r="C24" s="87" t="str">
        <f>VLOOKUP($A24,Data!$A$1:$BI$1000,3,FALSE)</f>
        <v>Census</v>
      </c>
      <c r="D24" s="141">
        <f>VLOOKUP($A24,Data!$A$1:$BI$1000,4,FALSE)</f>
        <v>40603</v>
      </c>
      <c r="E24" s="48">
        <f>IF(ISBLANK(VLOOKUP($A24,Data!$A$1:$BI$1000,9,FALSE)),"N/A",VLOOKUP($A24,Data!$A$1:$BI$1000,9,FALSE))</f>
        <v>0.41260404280618312</v>
      </c>
      <c r="F24" s="48">
        <f>IF(ISBLANK(VLOOKUP($A24,Data!$A$1:$BI$1000,10,FALSE)),"N/A",VLOOKUP($A24,Data!$A$1:$BI$1000,10,FALSE))</f>
        <v>0.13642421934501142</v>
      </c>
      <c r="G24" s="87"/>
      <c r="H24" s="50">
        <f>IF($H$6="First Area","",HLOOKUP($H$6,Data!$E$1:$BU$1000,A24,FALSE))</f>
        <v>6840</v>
      </c>
      <c r="I24" s="63">
        <f>IF($H$6="First Area","",IF(E24="N/A","-",HLOOKUP($H$6&amp;"%",Data!$E$1:$BU$1000,A24,FALSE)))</f>
        <v>0.3593191847026686</v>
      </c>
      <c r="J24" s="52">
        <f>IF($H$6="First Area","",IF(E24="N/A","-",IF($H$6="Edinburgh","-",IF($H$6="Scotland","-",HLOOKUP($H$6&amp;"Index",Data!$E$1:$BU$1000,A24,FALSE)))))</f>
        <v>1.3184809822349342</v>
      </c>
      <c r="K24" s="87"/>
      <c r="L24" s="50">
        <f>IF($L$6="Second Area","",HLOOKUP($L$6,Data!$E$1:$BU$1000,A24,FALSE))</f>
        <v>13803</v>
      </c>
      <c r="M24" s="51">
        <f>IF($L$6="Second Area","",IF(E24="N/A","-",HLOOKUP($L$6&amp;"%",Data!$E$1:$BU$1000,A24,FALSE)))</f>
        <v>0.27257109004739338</v>
      </c>
      <c r="N24" s="52">
        <f>IF($L$6="Second Area","",IF(E24="N/A","-",IF($L$6="Edinburgh","-",IF($L$6="Scotland","-",HLOOKUP($L$6&amp;"Index",Data!$E$1:$BU$1000,A24,FALSE)))))</f>
        <v>1.0001686907753491</v>
      </c>
    </row>
    <row r="25" spans="1:14" x14ac:dyDescent="0.3">
      <c r="A25" s="136">
        <v>32</v>
      </c>
      <c r="B25" s="87" t="str">
        <f>VLOOKUP($A25,Data!$A$1:$BI$1000,2,FALSE)</f>
        <v>1 Adult, plus children</v>
      </c>
      <c r="C25" s="87" t="str">
        <f>VLOOKUP($A25,Data!$A$1:$BI$1000,3,FALSE)</f>
        <v>Census</v>
      </c>
      <c r="D25" s="141">
        <f>VLOOKUP($A25,Data!$A$1:$BI$1000,4,FALSE)</f>
        <v>40603</v>
      </c>
      <c r="E25" s="48">
        <f>IF(ISBLANK(VLOOKUP($A25,Data!$A$1:$BI$1000,9,FALSE)),"N/A",VLOOKUP($A25,Data!$A$1:$BI$1000,9,FALSE))</f>
        <v>8.5287011036374316E-2</v>
      </c>
      <c r="F25" s="48">
        <f>IF(ISBLANK(VLOOKUP($A25,Data!$A$1:$BI$1000,10,FALSE)),"N/A",VLOOKUP($A25,Data!$A$1:$BI$1000,10,FALSE))</f>
        <v>2.0782396088019559E-2</v>
      </c>
      <c r="G25" s="87"/>
      <c r="H25" s="50">
        <f>IF($H$6="First Area","",HLOOKUP($H$6,Data!$E$1:$BU$1000,A25,FALSE))</f>
        <v>1211</v>
      </c>
      <c r="I25" s="63">
        <f>IF($H$6="First Area","",IF(E25="N/A","-",HLOOKUP($H$6&amp;"%",Data!$E$1:$BU$1000,A25,FALSE)))</f>
        <v>6.3616305946627441E-2</v>
      </c>
      <c r="J25" s="52">
        <f>IF($H$6="First Area","",IF(E25="N/A","-",IF($H$6="Edinburgh","-",IF($H$6="Scotland","-",HLOOKUP($H$6&amp;"Index",Data!$E$1:$BU$1000,A25,FALSE)))))</f>
        <v>1.4202462874288055</v>
      </c>
      <c r="K25" s="87"/>
      <c r="L25" s="50">
        <f>IF($L$6="Second Area","",HLOOKUP($L$6,Data!$E$1:$BU$1000,A25,FALSE))</f>
        <v>2295</v>
      </c>
      <c r="M25" s="51">
        <f>IF($L$6="Second Area","",IF(E25="N/A","-",HLOOKUP($L$6&amp;"%",Data!$E$1:$BU$1000,A25,FALSE)))</f>
        <v>4.5319905213270145E-2</v>
      </c>
      <c r="N25" s="52">
        <f>IF($L$6="Second Area","",IF(E25="N/A","-",IF($L$6="Edinburgh","-",IF($L$6="Scotland","-",HLOOKUP($L$6&amp;"Index",Data!$E$1:$BU$1000,A25,FALSE)))))</f>
        <v>1.0117756158267559</v>
      </c>
    </row>
    <row r="26" spans="1:14" ht="6" customHeight="1" x14ac:dyDescent="0.3">
      <c r="A26" s="136"/>
      <c r="B26" s="87"/>
      <c r="C26" s="87"/>
      <c r="D26" s="141"/>
      <c r="E26" s="142"/>
      <c r="F26" s="142"/>
      <c r="G26" s="87"/>
      <c r="H26" s="105"/>
      <c r="I26" s="104"/>
      <c r="J26" s="108"/>
      <c r="K26" s="87"/>
      <c r="L26" s="105"/>
      <c r="M26" s="109"/>
      <c r="N26" s="108"/>
    </row>
    <row r="27" spans="1:14" x14ac:dyDescent="0.3">
      <c r="A27" s="136">
        <v>33</v>
      </c>
      <c r="B27" s="87" t="str">
        <f>VLOOKUP($A27,Data!$A$1:$BI$1000,2,FALSE)</f>
        <v>2 Adults, no children</v>
      </c>
      <c r="C27" s="87" t="str">
        <f>VLOOKUP($A27,Data!$A$1:$BI$1000,3,FALSE)</f>
        <v>Census</v>
      </c>
      <c r="D27" s="141">
        <f>VLOOKUP($A27,Data!$A$1:$BI$1000,4,FALSE)</f>
        <v>40603</v>
      </c>
      <c r="E27" s="48">
        <f>IF(ISBLANK(VLOOKUP($A27,Data!$A$1:$BI$1000,9,FALSE)),"N/A",VLOOKUP($A27,Data!$A$1:$BI$1000,9,FALSE))</f>
        <v>0.34463061690784463</v>
      </c>
      <c r="F27" s="48">
        <f>IF(ISBLANK(VLOOKUP($A27,Data!$A$1:$BI$1000,10,FALSE)),"N/A",VLOOKUP($A27,Data!$A$1:$BI$1000,10,FALSE))</f>
        <v>0.26702801541174165</v>
      </c>
      <c r="G27" s="87"/>
      <c r="H27" s="50">
        <f>IF($H$6="First Area","",HLOOKUP($H$6,Data!$E$1:$BU$1000,A27,FALSE))</f>
        <v>5350</v>
      </c>
      <c r="I27" s="63">
        <f>IF($H$6="First Area","",IF(E27="N/A","-",HLOOKUP($H$6&amp;"%",Data!$E$1:$BU$1000,A27,FALSE)))</f>
        <v>0.28104643832737969</v>
      </c>
      <c r="J27" s="52">
        <f>IF($H$6="First Area","",IF(E27="N/A","-",IF($H$6="Edinburgh","-",IF($H$6="Scotland","-",HLOOKUP($H$6&amp;"Index",Data!$E$1:$BU$1000,A27,FALSE)))))</f>
        <v>0.90849090048636794</v>
      </c>
      <c r="K27" s="87"/>
      <c r="L27" s="50">
        <f>IF($L$6="Second Area","",HLOOKUP($L$6,Data!$E$1:$BU$1000,A27,FALSE))</f>
        <v>15817</v>
      </c>
      <c r="M27" s="51">
        <f>IF($L$6="Second Area","",IF(E27="N/A","-",HLOOKUP($L$6&amp;"%",Data!$E$1:$BU$1000,A27,FALSE)))</f>
        <v>0.31234202211690365</v>
      </c>
      <c r="N27" s="52">
        <f>IF($L$6="Second Area","",IF(E27="N/A","-",IF($L$6="Edinburgh","-",IF($L$6="Scotland","-",HLOOKUP($L$6&amp;"Index",Data!$E$1:$BU$1000,A27,FALSE)))))</f>
        <v>1.0096547980521937</v>
      </c>
    </row>
    <row r="28" spans="1:14" x14ac:dyDescent="0.3">
      <c r="A28" s="136">
        <v>34</v>
      </c>
      <c r="B28" s="87" t="str">
        <f>VLOOKUP($A28,Data!$A$1:$BI$1000,2,FALSE)</f>
        <v>2 Adults, plus children</v>
      </c>
      <c r="C28" s="87" t="str">
        <f>VLOOKUP($A28,Data!$A$1:$BI$1000,3,FALSE)</f>
        <v>Census</v>
      </c>
      <c r="D28" s="141">
        <f>VLOOKUP($A28,Data!$A$1:$BI$1000,4,FALSE)</f>
        <v>40603</v>
      </c>
      <c r="E28" s="48">
        <f>IF(ISBLANK(VLOOKUP($A28,Data!$A$1:$BI$1000,9,FALSE)),"N/A",VLOOKUP($A28,Data!$A$1:$BI$1000,9,FALSE))</f>
        <v>0.18626389845518054</v>
      </c>
      <c r="F28" s="48">
        <f>IF(ISBLANK(VLOOKUP($A28,Data!$A$1:$BI$1000,10,FALSE)),"N/A",VLOOKUP($A28,Data!$A$1:$BI$1000,10,FALSE))</f>
        <v>5.8057973464041242E-2</v>
      </c>
      <c r="G28" s="87"/>
      <c r="H28" s="50">
        <f>IF($H$6="First Area","",HLOOKUP($H$6,Data!$E$1:$BU$1000,A28,FALSE))</f>
        <v>1776</v>
      </c>
      <c r="I28" s="63">
        <f>IF($H$6="First Area","",IF(E28="N/A","-",HLOOKUP($H$6&amp;"%",Data!$E$1:$BU$1000,A28,FALSE)))</f>
        <v>9.3296911115780631E-2</v>
      </c>
      <c r="J28" s="52">
        <f>IF($H$6="First Area","",IF(E28="N/A","-",IF($H$6="Edinburgh","-",IF($H$6="Scotland","-",HLOOKUP($H$6&amp;"Index",Data!$E$1:$BU$1000,A28,FALSE)))))</f>
        <v>0.76238164277864828</v>
      </c>
      <c r="K28" s="87"/>
      <c r="L28" s="50">
        <f>IF($L$6="Second Area","",HLOOKUP($L$6,Data!$E$1:$BU$1000,A28,FALSE))</f>
        <v>6530</v>
      </c>
      <c r="M28" s="51">
        <f>IF($L$6="Second Area","",IF(E28="N/A","-",HLOOKUP($L$6&amp;"%",Data!$E$1:$BU$1000,A28,FALSE)))</f>
        <v>0.12894944707740916</v>
      </c>
      <c r="N28" s="52">
        <f>IF($L$6="Second Area","",IF(E28="N/A","-",IF($L$6="Edinburgh","-",IF($L$6="Scotland","-",HLOOKUP($L$6&amp;"Index",Data!$E$1:$BU$1000,A28,FALSE)))))</f>
        <v>1.0537186078569456</v>
      </c>
    </row>
    <row r="29" spans="1:14" x14ac:dyDescent="0.3">
      <c r="A29" s="136">
        <v>35</v>
      </c>
      <c r="B29" s="87" t="str">
        <f>VLOOKUP($A29,Data!$A$1:$BI$1000,2,FALSE)</f>
        <v>3+ Adults, no children</v>
      </c>
      <c r="C29" s="87" t="str">
        <f>VLOOKUP($A29,Data!$A$1:$BI$1000,3,FALSE)</f>
        <v>Census</v>
      </c>
      <c r="D29" s="141">
        <f>VLOOKUP($A29,Data!$A$1:$BI$1000,4,FALSE)</f>
        <v>40603</v>
      </c>
      <c r="E29" s="48">
        <f>IF(ISBLANK(VLOOKUP($A29,Data!$A$1:$BI$1000,9,FALSE)),"N/A",VLOOKUP($A29,Data!$A$1:$BI$1000,9,FALSE))</f>
        <v>0.18887530562347188</v>
      </c>
      <c r="F29" s="48">
        <f>IF(ISBLANK(VLOOKUP($A29,Data!$A$1:$BI$1000,10,FALSE)),"N/A",VLOOKUP($A29,Data!$A$1:$BI$1000,10,FALSE))</f>
        <v>6.717488112310363E-2</v>
      </c>
      <c r="G29" s="87"/>
      <c r="H29" s="50">
        <f>IF($H$6="First Area","",HLOOKUP($H$6,Data!$E$1:$BU$1000,A29,FALSE))</f>
        <v>1588</v>
      </c>
      <c r="I29" s="63">
        <f>IF($H$6="First Area","",IF(E29="N/A","-",HLOOKUP($H$6&amp;"%",Data!$E$1:$BU$1000,A29,FALSE)))</f>
        <v>8.3420886740911956E-2</v>
      </c>
      <c r="J29" s="52">
        <f>IF($H$6="First Area","",IF(E29="N/A","-",IF($H$6="Edinburgh","-",IF($H$6="Scotland","-",HLOOKUP($H$6&amp;"Index",Data!$E$1:$BU$1000,A29,FALSE)))))</f>
        <v>0.80536323616893846</v>
      </c>
      <c r="K29" s="87"/>
      <c r="L29" s="50">
        <f>IF($L$6="Second Area","",HLOOKUP($L$6,Data!$E$1:$BU$1000,A29,FALSE))</f>
        <v>4884</v>
      </c>
      <c r="M29" s="51">
        <f>IF($L$6="Second Area","",IF(E29="N/A","-",HLOOKUP($L$6&amp;"%",Data!$E$1:$BU$1000,A29,FALSE)))</f>
        <v>9.644549763033175E-2</v>
      </c>
      <c r="N29" s="52">
        <f>IF($L$6="Second Area","",IF(E29="N/A","-",IF($L$6="Edinburgh","-",IF($L$6="Scotland","-",HLOOKUP($L$6&amp;"Index",Data!$E$1:$BU$1000,A29,FALSE)))))</f>
        <v>0.93110563936734447</v>
      </c>
    </row>
    <row r="30" spans="1:14" x14ac:dyDescent="0.3">
      <c r="A30" s="136">
        <v>36</v>
      </c>
      <c r="B30" s="87" t="str">
        <f>VLOOKUP($A30,Data!$A$1:$BI$1000,2,FALSE)</f>
        <v>3+ Adults, plus children</v>
      </c>
      <c r="C30" s="87" t="str">
        <f>VLOOKUP($A30,Data!$A$1:$BI$1000,3,FALSE)</f>
        <v>Census</v>
      </c>
      <c r="D30" s="141">
        <f>VLOOKUP($A30,Data!$A$1:$BI$1000,4,FALSE)</f>
        <v>40603</v>
      </c>
      <c r="E30" s="48">
        <f>IF(ISBLANK(VLOOKUP($A30,Data!$A$1:$BI$1000,9,FALSE)),"N/A",VLOOKUP($A30,Data!$A$1:$BI$1000,9,FALSE))</f>
        <v>5.3380402225074883E-2</v>
      </c>
      <c r="F30" s="48">
        <f>IF(ISBLANK(VLOOKUP($A30,Data!$A$1:$BI$1000,10,FALSE)),"N/A",VLOOKUP($A30,Data!$A$1:$BI$1000,10,FALSE))</f>
        <v>9.2960365080706504E-3</v>
      </c>
      <c r="G30" s="87"/>
      <c r="H30" s="50">
        <f>IF($H$6="First Area","",HLOOKUP($H$6,Data!$E$1:$BU$1000,A30,FALSE))</f>
        <v>473</v>
      </c>
      <c r="I30" s="63">
        <f>IF($H$6="First Area","",IF(E30="N/A","-",HLOOKUP($H$6&amp;"%",Data!$E$1:$BU$1000,A30,FALSE)))</f>
        <v>2.4847657070813198E-2</v>
      </c>
      <c r="J30" s="52">
        <f>IF($H$6="First Area","",IF(E30="N/A","-",IF($H$6="Edinburgh","-",IF($H$6="Scotland","-",HLOOKUP($H$6&amp;"Index",Data!$E$1:$BU$1000,A30,FALSE)))))</f>
        <v>0.85502850313205103</v>
      </c>
      <c r="K30" s="87"/>
      <c r="L30" s="50">
        <f>IF($L$6="Second Area","",HLOOKUP($L$6,Data!$E$1:$BU$1000,A30,FALSE))</f>
        <v>1640</v>
      </c>
      <c r="M30" s="51">
        <f>IF($L$6="Second Area","",IF(E30="N/A","-",HLOOKUP($L$6&amp;"%",Data!$E$1:$BU$1000,A30,FALSE)))</f>
        <v>3.2385466034755131E-2</v>
      </c>
      <c r="N30" s="52">
        <f>IF($L$6="Second Area","",IF(E30="N/A","-",IF($L$6="Edinburgh","-",IF($L$6="Scotland","-",HLOOKUP($L$6&amp;"Index",Data!$E$1:$BU$1000,A30,FALSE)))))</f>
        <v>1.1144107658929601</v>
      </c>
    </row>
    <row r="31" spans="1:14" ht="6" customHeight="1" x14ac:dyDescent="0.3">
      <c r="A31" s="136"/>
      <c r="B31" s="87"/>
      <c r="C31" s="87"/>
      <c r="D31" s="141"/>
      <c r="E31" s="142"/>
      <c r="F31" s="142"/>
      <c r="G31" s="87"/>
      <c r="H31" s="105"/>
      <c r="I31" s="109"/>
      <c r="J31" s="108"/>
      <c r="K31" s="87"/>
      <c r="L31" s="105"/>
      <c r="M31" s="109"/>
      <c r="N31" s="108"/>
    </row>
    <row r="32" spans="1:14" x14ac:dyDescent="0.3">
      <c r="A32" s="136">
        <v>330</v>
      </c>
      <c r="B32" s="87" t="str">
        <f>VLOOKUP($A32,Data!$A$1:$BI$1000,2,FALSE)</f>
        <v>Households that include young people</v>
      </c>
      <c r="C32" s="87" t="str">
        <f>VLOOKUP($A32,Data!$A$1:$BI$1000,3,FALSE)</f>
        <v>Mosaic</v>
      </c>
      <c r="D32" s="141">
        <f>VLOOKUP($A32,Data!$A$1:$BI$1000,4,FALSE)</f>
        <v>41852</v>
      </c>
      <c r="E32" s="48">
        <f>IF(ISBLANK(VLOOKUP($A32,Data!$A$1:$BI$1000,9,FALSE)),"N/A",VLOOKUP($A32,Data!$A$1:$BI$1000,9,FALSE))</f>
        <v>0.18834861910419387</v>
      </c>
      <c r="F32" s="48">
        <f>IF(ISBLANK(VLOOKUP($A32,Data!$A$1:$BI$1000,10,FALSE)),"N/A",VLOOKUP($A32,Data!$A$1:$BI$1000,10,FALSE))</f>
        <v>0.14180339523858074</v>
      </c>
      <c r="G32" s="87"/>
      <c r="H32" s="50">
        <f>IF($H$6="First Area","",HLOOKUP($H$6,Data!$E$1:$BU$1000,A32,FALSE))</f>
        <v>2781.6154009999996</v>
      </c>
      <c r="I32" s="63">
        <f>IF($H$6="First Area","",IF(E32="N/A","-",HLOOKUP($H$6&amp;"%",Data!$E$1:$BU$1000,A32,FALSE)))</f>
        <v>0.14180339523858074</v>
      </c>
      <c r="J32" s="52">
        <f>IF($H$6="First Area","",IF(E32="N/A","-",IF($H$6="Edinburgh","-",IF($H$6="Scotland","-",HLOOKUP($H$6&amp;"Index",Data!$E$1:$BU$1000,A32,FALSE)))))</f>
        <v>0.86880286225871595</v>
      </c>
      <c r="K32" s="87"/>
      <c r="L32" s="50">
        <f>IF($L$6="Second Area","",HLOOKUP($L$6,Data!$E$1:$BU$1000,A32,FALSE))</f>
        <v>8434.5645160000004</v>
      </c>
      <c r="M32" s="51">
        <f>IF($L$6="Second Area","",IF(E32="N/A","-",HLOOKUP($L$6&amp;"%",Data!$E$1:$BU$1000,A32,FALSE)))</f>
        <v>0.15721755328151504</v>
      </c>
      <c r="N32" s="52">
        <f>IF($L$6="Second Area","",IF(E32="N/A","-",IF($L$6="Edinburgh","-",IF($L$6="Scotland","-",HLOOKUP($L$6&amp;"Index",Data!$E$1:$BU$1000,A32,FALSE)))))</f>
        <v>0.96324252362562501</v>
      </c>
    </row>
    <row r="33" spans="1:14" x14ac:dyDescent="0.3">
      <c r="A33" s="136">
        <v>331</v>
      </c>
      <c r="B33" s="87" t="str">
        <f>VLOOKUP($A33,Data!$A$1:$BI$1000,2,FALSE)</f>
        <v>Households that include elderly parents</v>
      </c>
      <c r="C33" s="87" t="str">
        <f>VLOOKUP($A33,Data!$A$1:$BI$1000,3,FALSE)</f>
        <v>Mosaic</v>
      </c>
      <c r="D33" s="141">
        <f>VLOOKUP($A33,Data!$A$1:$BI$1000,4,FALSE)</f>
        <v>41852</v>
      </c>
      <c r="E33" s="48">
        <f>IF(ISBLANK(VLOOKUP($A33,Data!$A$1:$BI$1000,9,FALSE)),"N/A",VLOOKUP($A33,Data!$A$1:$BI$1000,9,FALSE))</f>
        <v>1.6022543100954585E-2</v>
      </c>
      <c r="F33" s="48">
        <f>IF(ISBLANK(VLOOKUP($A33,Data!$A$1:$BI$1000,10,FALSE)),"N/A",VLOOKUP($A33,Data!$A$1:$BI$1000,10,FALSE))</f>
        <v>8.5682196888821113E-3</v>
      </c>
      <c r="G33" s="87"/>
      <c r="H33" s="50">
        <f>IF($H$6="First Area","",HLOOKUP($H$6,Data!$E$1:$BU$1000,A33,FALSE))</f>
        <v>181.591949</v>
      </c>
      <c r="I33" s="63">
        <f>IF($H$6="First Area","",IF(E33="N/A","-",HLOOKUP($H$6&amp;"%",Data!$E$1:$BU$1000,A33,FALSE)))</f>
        <v>9.2573383462479612E-3</v>
      </c>
      <c r="J33" s="52">
        <f>IF($H$6="First Area","",IF(E33="N/A","-",IF($H$6="Edinburgh","-",IF($H$6="Scotland","-",HLOOKUP($H$6&amp;"Index",Data!$E$1:$BU$1000,A33,FALSE)))))</f>
        <v>0.80646131781528863</v>
      </c>
      <c r="K33" s="87"/>
      <c r="L33" s="50">
        <f>IF($L$6="Second Area","",HLOOKUP($L$6,Data!$E$1:$BU$1000,A33,FALSE))</f>
        <v>535.28535999999997</v>
      </c>
      <c r="M33" s="51">
        <f>IF($L$6="Second Area","",IF(E33="N/A","-",HLOOKUP($L$6&amp;"%",Data!$E$1:$BU$1000,A33,FALSE)))</f>
        <v>9.9775459002031715E-3</v>
      </c>
      <c r="N33" s="52">
        <f>IF($L$6="Second Area","",IF(E33="N/A","-",IF($L$6="Edinburgh","-",IF($L$6="Scotland","-",HLOOKUP($L$6&amp;"Index",Data!$E$1:$BU$1000,A33,FALSE)))))</f>
        <v>0.86920284365555922</v>
      </c>
    </row>
    <row r="34" spans="1:14" x14ac:dyDescent="0.3">
      <c r="A34" s="136"/>
    </row>
  </sheetData>
  <sheetProtection password="C7FF" sheet="1" objects="1" scenarios="1"/>
  <mergeCells count="5">
    <mergeCell ref="B2:N2"/>
    <mergeCell ref="B4:N4"/>
    <mergeCell ref="E6:F6"/>
    <mergeCell ref="H6:J6"/>
    <mergeCell ref="L6:N6"/>
  </mergeCells>
  <conditionalFormatting sqref="L8:N33 H8:J33">
    <cfRule type="containsBlanks" dxfId="9" priority="3">
      <formula>LEN(TRIM(H8))=0</formula>
    </cfRule>
  </conditionalFormatting>
  <pageMargins left="0.7" right="0.7" top="0.75" bottom="0.75" header="0.3" footer="0.3"/>
  <pageSetup paperSize="9"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249977111117893"/>
  </sheetPr>
  <dimension ref="A1:N40"/>
  <sheetViews>
    <sheetView zoomScaleNormal="100" zoomScaleSheetLayoutView="100" workbookViewId="0">
      <selection activeCell="B28" sqref="B28:N40"/>
    </sheetView>
  </sheetViews>
  <sheetFormatPr defaultColWidth="9.1796875" defaultRowHeight="13" x14ac:dyDescent="0.3"/>
  <cols>
    <col min="1" max="1" width="1.7265625" style="94" customWidth="1"/>
    <col min="2" max="2" width="32.7265625" style="94" customWidth="1"/>
    <col min="3" max="3" width="15.7265625" style="94" customWidth="1"/>
    <col min="4" max="4" width="9.7265625" style="94" customWidth="1"/>
    <col min="5" max="6" width="7.7265625" style="94" customWidth="1"/>
    <col min="7" max="7" width="1.7265625" style="94" customWidth="1"/>
    <col min="8" max="8" width="8.7265625" style="94" customWidth="1"/>
    <col min="9" max="10" width="7.7265625" style="94" customWidth="1"/>
    <col min="11" max="11" width="1.7265625" style="94" customWidth="1"/>
    <col min="12" max="12" width="8.7265625" style="94" customWidth="1"/>
    <col min="13" max="14" width="7.7265625" style="94" customWidth="1"/>
    <col min="15" max="15" width="1.7265625" style="94" customWidth="1"/>
    <col min="16" max="16384" width="9.1796875" style="94"/>
  </cols>
  <sheetData>
    <row r="1" spans="1:14" ht="9" customHeight="1" x14ac:dyDescent="0.3"/>
    <row r="2" spans="1:14" ht="15.5" x14ac:dyDescent="0.3">
      <c r="B2" s="227" t="s">
        <v>339</v>
      </c>
      <c r="C2" s="227"/>
      <c r="D2" s="227"/>
      <c r="E2" s="227"/>
      <c r="F2" s="227"/>
      <c r="G2" s="227"/>
      <c r="H2" s="227"/>
      <c r="I2" s="227"/>
      <c r="J2" s="227"/>
      <c r="K2" s="227"/>
      <c r="L2" s="227"/>
      <c r="M2" s="227"/>
      <c r="N2" s="227"/>
    </row>
    <row r="3" spans="1:14" ht="9" customHeight="1" x14ac:dyDescent="0.3"/>
    <row r="4" spans="1:14" ht="39.75" customHeight="1" x14ac:dyDescent="0.3">
      <c r="B4" s="218" t="s">
        <v>347</v>
      </c>
      <c r="C4" s="223"/>
      <c r="D4" s="223"/>
      <c r="E4" s="223"/>
      <c r="F4" s="223"/>
      <c r="G4" s="223"/>
      <c r="H4" s="223"/>
      <c r="I4" s="223"/>
      <c r="J4" s="223"/>
      <c r="K4" s="223"/>
      <c r="L4" s="223"/>
      <c r="M4" s="223"/>
      <c r="N4" s="223"/>
    </row>
    <row r="5" spans="1:14" ht="9" customHeight="1" x14ac:dyDescent="0.3"/>
    <row r="6" spans="1:14" ht="45" customHeight="1" x14ac:dyDescent="0.35">
      <c r="E6" s="228" t="s">
        <v>238</v>
      </c>
      <c r="F6" s="228"/>
      <c r="G6" s="145"/>
      <c r="H6" s="229" t="str">
        <f>IF(ISBLANK(Selection!D9),"First Area",Selection!D9)</f>
        <v>Sighthill Gorgie</v>
      </c>
      <c r="I6" s="229"/>
      <c r="J6" s="229"/>
      <c r="K6" s="145"/>
      <c r="L6" s="217" t="str">
        <f>IF(ISBLANK(Selection!F9),"Second Area",Selection!F9)</f>
        <v>South West</v>
      </c>
      <c r="M6" s="217"/>
      <c r="N6" s="217"/>
    </row>
    <row r="7" spans="1:14" x14ac:dyDescent="0.3">
      <c r="A7" s="146"/>
      <c r="D7" s="147"/>
      <c r="E7" s="152" t="s">
        <v>146</v>
      </c>
      <c r="F7" s="152" t="s">
        <v>147</v>
      </c>
      <c r="G7" s="148"/>
      <c r="H7" s="153" t="s">
        <v>0</v>
      </c>
      <c r="I7" s="153" t="s">
        <v>144</v>
      </c>
      <c r="J7" s="153" t="s">
        <v>2</v>
      </c>
      <c r="K7" s="148"/>
      <c r="L7" s="72" t="s">
        <v>0</v>
      </c>
      <c r="M7" s="72" t="s">
        <v>144</v>
      </c>
      <c r="N7" s="72" t="s">
        <v>2</v>
      </c>
    </row>
    <row r="8" spans="1:14" x14ac:dyDescent="0.3">
      <c r="A8" s="146">
        <v>90</v>
      </c>
      <c r="B8" s="149" t="str">
        <f>VLOOKUP($A8,Data!$A$1:$BI$1000,2,FALSE)</f>
        <v>Total households</v>
      </c>
      <c r="C8" s="149" t="str">
        <f>VLOOKUP($A8,Data!$A$1:$BI$1000,3,FALSE)</f>
        <v>Census</v>
      </c>
      <c r="D8" s="150">
        <f>VLOOKUP($A8,Data!$A$1:$BI$1000,4,FALSE)</f>
        <v>40603</v>
      </c>
      <c r="E8" s="54" t="str">
        <f>IF(ISBLANK(VLOOKUP($A8,Data!$A$1:$BI$1000,9,FALSE)),"N/A",VLOOKUP($A8,Data!$A$1:$BI$1000,9,FALSE))</f>
        <v>N/A</v>
      </c>
      <c r="F8" s="54" t="str">
        <f>IF(ISBLANK(VLOOKUP($A8,Data!$A$1:$BI$1000,10,FALSE)),"N/A",VLOOKUP($A8,Data!$A$1:$BI$1000,10,FALSE))</f>
        <v>N/A</v>
      </c>
      <c r="G8" s="93"/>
      <c r="H8" s="50">
        <f>IF($H$6="First Area","",HLOOKUP($H$6,Data!$E$1:$BU$1000,A8,FALSE))</f>
        <v>19036</v>
      </c>
      <c r="I8" s="63" t="str">
        <f>IF($H$6="First Area","",IF(E8="N/A","-",HLOOKUP($H$6&amp;"%",Data!$E$1:$BU$1000,A8,FALSE)))</f>
        <v>-</v>
      </c>
      <c r="J8" s="52" t="str">
        <f>IF($H$6="First Area","",IF(E8="N/A","-",IF($H$6="Edinburgh","-",IF($H$6="Scotland","-",HLOOKUP($H$6&amp;"Index",Data!$E$1:$BU$1000,A8,FALSE)))))</f>
        <v>-</v>
      </c>
      <c r="K8" s="93"/>
      <c r="L8" s="50">
        <f>IF($L$6="Second Area","",HLOOKUP($L$6,Data!$E$1:$BU$1000,A8,FALSE))</f>
        <v>50640</v>
      </c>
      <c r="M8" s="51" t="str">
        <f>IF($L$6="Second Area","",IF(E8="N/A","-",HLOOKUP($L$6&amp;"%",Data!$E$1:$BU$1000,A8,FALSE)))</f>
        <v>-</v>
      </c>
      <c r="N8" s="52" t="str">
        <f>IF($L$6="Second Area","",IF(E8="N/A","-",IF($L$6="Edinburgh","-",IF($L$6="Scotland","-",HLOOKUP($L$6&amp;"Index",Data!$E$1:$BU$1000,A8,FALSE)))))</f>
        <v>-</v>
      </c>
    </row>
    <row r="9" spans="1:14" x14ac:dyDescent="0.3">
      <c r="A9" s="146">
        <v>76</v>
      </c>
      <c r="B9" s="93" t="str">
        <f>VLOOKUP($A9,Data!$A$1:$BI$1000,2,FALSE)</f>
        <v>Average rooms per household</v>
      </c>
      <c r="C9" s="93" t="str">
        <f>VLOOKUP($A9,Data!$A$1:$BI$1000,3,FALSE)</f>
        <v>Census</v>
      </c>
      <c r="D9" s="151">
        <f>VLOOKUP($A9,Data!$A$1:$BI$1000,4,FALSE)</f>
        <v>40603</v>
      </c>
      <c r="E9" s="54" t="str">
        <f>IF(ISBLANK(VLOOKUP($A9,Data!$A$1:$BI$1000,9,FALSE)),"N/A",VLOOKUP($A9,Data!$A$1:$BI$1000,9,FALSE))</f>
        <v>N/A</v>
      </c>
      <c r="F9" s="54" t="str">
        <f>IF(ISBLANK(VLOOKUP($A9,Data!$A$1:$BI$1000,10,FALSE)),"N/A",VLOOKUP($A9,Data!$A$1:$BI$1000,10,FALSE))</f>
        <v>N/A</v>
      </c>
      <c r="G9" s="93"/>
      <c r="H9" s="188">
        <f>IF($H$6="First Area","",HLOOKUP($H$6,Data!$E$1:$BU$1000,A9,FALSE))</f>
        <v>3.9</v>
      </c>
      <c r="I9" s="63" t="str">
        <f>IF($H$6="First Area","",IF(E9="N/A","-",HLOOKUP($H$6&amp;"%",Data!$E$1:$BU$1000,A9,FALSE)))</f>
        <v>-</v>
      </c>
      <c r="J9" s="52" t="str">
        <f>IF($H$6="First Area","",IF(E9="N/A","-",IF($H$6="Edinburgh","-",IF($H$6="Scotland","-",HLOOKUP($H$6&amp;"Index",Data!$E$1:$BU$1000,A9,FALSE)))))</f>
        <v>-</v>
      </c>
      <c r="K9" s="93"/>
      <c r="L9" s="188">
        <f>IF($L$6="Second Area","",HLOOKUP($L$6,Data!$E$1:$BU$1000,A9,FALSE))</f>
        <v>4.6364517511975993</v>
      </c>
      <c r="M9" s="51" t="str">
        <f>IF($L$6="Second Area","",IF(E9="N/A","-",HLOOKUP($L$6&amp;"%",Data!$E$1:$BU$1000,A9,FALSE)))</f>
        <v>-</v>
      </c>
      <c r="N9" s="52" t="str">
        <f>IF($L$6="Second Area","",IF(E9="N/A","-",IF($L$6="Edinburgh","-",IF($L$6="Scotland","-",HLOOKUP($L$6&amp;"Index",Data!$E$1:$BU$1000,A9,FALSE)))))</f>
        <v>-</v>
      </c>
    </row>
    <row r="10" spans="1:14" ht="6" customHeight="1" x14ac:dyDescent="0.3"/>
    <row r="11" spans="1:14" x14ac:dyDescent="0.3">
      <c r="A11" s="146">
        <v>71</v>
      </c>
      <c r="B11" s="93" t="str">
        <f>VLOOKUP($A11,Data!$A$1:$BI$1000,2,FALSE)</f>
        <v>1 room</v>
      </c>
      <c r="C11" s="93" t="str">
        <f>VLOOKUP($A11,Data!$A$1:$BI$1000,3,FALSE)</f>
        <v>Census</v>
      </c>
      <c r="D11" s="151">
        <f>VLOOKUP($A11,Data!$A$1:$BI$1000,4,FALSE)</f>
        <v>40603</v>
      </c>
      <c r="E11" s="48">
        <f>IF(ISBLANK(VLOOKUP($A11,Data!$A$1:$BI$1000,9,FALSE)),"N/A",VLOOKUP($A11,Data!$A$1:$BI$1000,9,FALSE))</f>
        <v>1.9859714358150933E-2</v>
      </c>
      <c r="F11" s="48">
        <f>IF(ISBLANK(VLOOKUP($A11,Data!$A$1:$BI$1000,10,FALSE)),"N/A",VLOOKUP($A11,Data!$A$1:$BI$1000,10,FALSE))</f>
        <v>1.904036557501904E-3</v>
      </c>
      <c r="G11" s="93"/>
      <c r="H11" s="50">
        <f>IF($H$6="First Area","",HLOOKUP($H$6,Data!$E$1:$BU$1000,A11,FALSE))</f>
        <v>175</v>
      </c>
      <c r="I11" s="63">
        <f>IF($H$6="First Area","",IF(E11="N/A","-",HLOOKUP($H$6&amp;"%",Data!$E$1:$BU$1000,A11,FALSE)))</f>
        <v>9.1931077957554102E-3</v>
      </c>
      <c r="J11" s="52">
        <f>IF($H$6="First Area","",IF(E11="N/A","-",IF($H$6="Edinburgh","-",IF($H$6="Scotland","-",HLOOKUP($H$6&amp;"Index",Data!$E$1:$BU$1000,A11,FALSE)))))</f>
        <v>1.2234677129779474</v>
      </c>
      <c r="K11" s="93"/>
      <c r="L11" s="50">
        <f>IF($L$6="Second Area","",HLOOKUP($L$6,Data!$E$1:$BU$1000,A11,FALSE))</f>
        <v>368</v>
      </c>
      <c r="M11" s="51">
        <f>IF($L$6="Second Area","",IF(E11="N/A","-",HLOOKUP($L$6&amp;"%",Data!$E$1:$BU$1000,A11,FALSE)))</f>
        <v>7.2669826224328595E-3</v>
      </c>
      <c r="N11" s="52">
        <f>IF($L$6="Second Area","",IF(E11="N/A","-",IF($L$6="Edinburgh","-",IF($L$6="Scotland","-",HLOOKUP($L$6&amp;"Index",Data!$E$1:$BU$1000,A11,FALSE)))))</f>
        <v>0.96712872369705949</v>
      </c>
    </row>
    <row r="12" spans="1:14" x14ac:dyDescent="0.3">
      <c r="A12" s="146">
        <v>72</v>
      </c>
      <c r="B12" s="93" t="str">
        <f>VLOOKUP($A12,Data!$A$1:$BI$1000,2,FALSE)</f>
        <v>2 rooms</v>
      </c>
      <c r="C12" s="93" t="str">
        <f>VLOOKUP($A12,Data!$A$1:$BI$1000,3,FALSE)</f>
        <v>Census</v>
      </c>
      <c r="D12" s="151">
        <f>VLOOKUP($A12,Data!$A$1:$BI$1000,4,FALSE)</f>
        <v>40603</v>
      </c>
      <c r="E12" s="48">
        <f>IF(ISBLANK(VLOOKUP($A12,Data!$A$1:$BI$1000,9,FALSE)),"N/A",VLOOKUP($A12,Data!$A$1:$BI$1000,9,FALSE))</f>
        <v>0.1443859351112621</v>
      </c>
      <c r="F12" s="48">
        <f>IF(ISBLANK(VLOOKUP($A12,Data!$A$1:$BI$1000,10,FALSE)),"N/A",VLOOKUP($A12,Data!$A$1:$BI$1000,10,FALSE))</f>
        <v>1.4851485148514851E-2</v>
      </c>
      <c r="G12" s="93"/>
      <c r="H12" s="50">
        <f>IF($H$6="First Area","",HLOOKUP($H$6,Data!$E$1:$BU$1000,A12,FALSE))</f>
        <v>1987</v>
      </c>
      <c r="I12" s="63">
        <f>IF($H$6="First Area","",IF(E12="N/A","-",HLOOKUP($H$6&amp;"%",Data!$E$1:$BU$1000,A12,FALSE)))</f>
        <v>0.10438117251523429</v>
      </c>
      <c r="J12" s="52">
        <f>IF($H$6="First Area","",IF(E12="N/A","-",IF($H$6="Edinburgh","-",IF($H$6="Scotland","-",HLOOKUP($H$6&amp;"Index",Data!$E$1:$BU$1000,A12,FALSE)))))</f>
        <v>1.6565154685660282</v>
      </c>
      <c r="K12" s="93"/>
      <c r="L12" s="50">
        <f>IF($L$6="Second Area","",HLOOKUP($L$6,Data!$E$1:$BU$1000,A12,FALSE))</f>
        <v>3607</v>
      </c>
      <c r="M12" s="51">
        <f>IF($L$6="Second Area","",IF(E12="N/A","-",HLOOKUP($L$6&amp;"%",Data!$E$1:$BU$1000,A12,FALSE)))</f>
        <v>7.1228278041074247E-2</v>
      </c>
      <c r="N12" s="52">
        <f>IF($L$6="Second Area","",IF(E12="N/A","-",IF($L$6="Edinburgh","-",IF($L$6="Scotland","-",HLOOKUP($L$6&amp;"Index",Data!$E$1:$BU$1000,A12,FALSE)))))</f>
        <v>1.1303833970359056</v>
      </c>
    </row>
    <row r="13" spans="1:14" x14ac:dyDescent="0.3">
      <c r="A13" s="146">
        <v>73</v>
      </c>
      <c r="B13" s="93" t="str">
        <f>VLOOKUP($A13,Data!$A$1:$BI$1000,2,FALSE)</f>
        <v>3 to 4 rooms</v>
      </c>
      <c r="C13" s="93" t="str">
        <f>VLOOKUP($A13,Data!$A$1:$BI$1000,3,FALSE)</f>
        <v>Census</v>
      </c>
      <c r="D13" s="151">
        <f>VLOOKUP($A13,Data!$A$1:$BI$1000,4,FALSE)</f>
        <v>40603</v>
      </c>
      <c r="E13" s="48">
        <f>IF(ISBLANK(VLOOKUP($A13,Data!$A$1:$BI$1000,9,FALSE)),"N/A",VLOOKUP($A13,Data!$A$1:$BI$1000,9,FALSE))</f>
        <v>0.66593705185297003</v>
      </c>
      <c r="F13" s="48">
        <f>IF(ISBLANK(VLOOKUP($A13,Data!$A$1:$BI$1000,10,FALSE)),"N/A",VLOOKUP($A13,Data!$A$1:$BI$1000,10,FALSE))</f>
        <v>0.26285224676313784</v>
      </c>
      <c r="G13" s="93"/>
      <c r="H13" s="50">
        <f>IF($H$6="First Area","",HLOOKUP($H$6,Data!$E$1:$BU$1000,A13,FALSE))</f>
        <v>11974</v>
      </c>
      <c r="I13" s="63">
        <f>IF($H$6="First Area","",IF(E13="N/A","-",HLOOKUP($H$6&amp;"%",Data!$E$1:$BU$1000,A13,FALSE)))</f>
        <v>0.62901870140785876</v>
      </c>
      <c r="J13" s="52">
        <f>IF($H$6="First Area","",IF(E13="N/A","-",IF($H$6="Edinburgh","-",IF($H$6="Scotland","-",HLOOKUP($H$6&amp;"Index",Data!$E$1:$BU$1000,A13,FALSE)))))</f>
        <v>1.2681289463631329</v>
      </c>
      <c r="K13" s="93"/>
      <c r="L13" s="50">
        <f>IF($L$6="Second Area","",HLOOKUP($L$6,Data!$E$1:$BU$1000,A13,FALSE))</f>
        <v>24299</v>
      </c>
      <c r="M13" s="51">
        <f>IF($L$6="Second Area","",IF(E13="N/A","-",HLOOKUP($L$6&amp;"%",Data!$E$1:$BU$1000,A13,FALSE)))</f>
        <v>0.4798380726698262</v>
      </c>
      <c r="N13" s="52">
        <f>IF($L$6="Second Area","",IF(E13="N/A","-",IF($L$6="Edinburgh","-",IF($L$6="Scotland","-",HLOOKUP($L$6&amp;"Index",Data!$E$1:$BU$1000,A13,FALSE)))))</f>
        <v>0.96737433745256962</v>
      </c>
    </row>
    <row r="14" spans="1:14" x14ac:dyDescent="0.3">
      <c r="A14" s="146">
        <v>74</v>
      </c>
      <c r="B14" s="93" t="str">
        <f>VLOOKUP($A14,Data!$A$1:$BI$1000,2,FALSE)</f>
        <v>5 to 6 rooms</v>
      </c>
      <c r="C14" s="93" t="str">
        <f>VLOOKUP($A14,Data!$A$1:$BI$1000,3,FALSE)</f>
        <v>Census</v>
      </c>
      <c r="D14" s="151">
        <f>VLOOKUP($A14,Data!$A$1:$BI$1000,4,FALSE)</f>
        <v>40603</v>
      </c>
      <c r="E14" s="48">
        <f>IF(ISBLANK(VLOOKUP($A14,Data!$A$1:$BI$1000,9,FALSE)),"N/A",VLOOKUP($A14,Data!$A$1:$BI$1000,9,FALSE))</f>
        <v>0.4361195734958111</v>
      </c>
      <c r="F14" s="48">
        <f>IF(ISBLANK(VLOOKUP($A14,Data!$A$1:$BI$1000,10,FALSE)),"N/A",VLOOKUP($A14,Data!$A$1:$BI$1000,10,FALSE))</f>
        <v>0.15395504218334183</v>
      </c>
      <c r="G14" s="93"/>
      <c r="H14" s="50">
        <f>IF($H$6="First Area","",HLOOKUP($H$6,Data!$E$1:$BU$1000,A14,FALSE))</f>
        <v>4424</v>
      </c>
      <c r="I14" s="63">
        <f>IF($H$6="First Area","",IF(E14="N/A","-",HLOOKUP($H$6&amp;"%",Data!$E$1:$BU$1000,A14,FALSE)))</f>
        <v>0.2324017650766968</v>
      </c>
      <c r="J14" s="52">
        <f>IF($H$6="First Area","",IF(E14="N/A","-",IF($H$6="Edinburgh","-",IF($H$6="Scotland","-",HLOOKUP($H$6&amp;"Index",Data!$E$1:$BU$1000,A14,FALSE)))))</f>
        <v>0.77549886455212591</v>
      </c>
      <c r="K14" s="93"/>
      <c r="L14" s="50">
        <f>IF($L$6="Second Area","",HLOOKUP($L$6,Data!$E$1:$BU$1000,A14,FALSE))</f>
        <v>15079</v>
      </c>
      <c r="M14" s="51">
        <f>IF($L$6="Second Area","",IF(E14="N/A","-",HLOOKUP($L$6&amp;"%",Data!$E$1:$BU$1000,A14,FALSE)))</f>
        <v>0.29776856240126381</v>
      </c>
      <c r="N14" s="52">
        <f>IF($L$6="Second Area","",IF(E14="N/A","-",IF($L$6="Edinburgh","-",IF($L$6="Scotland","-",HLOOKUP($L$6&amp;"Index",Data!$E$1:$BU$1000,A14,FALSE)))))</f>
        <v>0.99362060337748037</v>
      </c>
    </row>
    <row r="15" spans="1:14" x14ac:dyDescent="0.3">
      <c r="A15" s="146">
        <v>75</v>
      </c>
      <c r="B15" s="93" t="str">
        <f>VLOOKUP($A15,Data!$A$1:$BI$1000,2,FALSE)</f>
        <v>7+ rooms</v>
      </c>
      <c r="C15" s="93" t="str">
        <f>VLOOKUP($A15,Data!$A$1:$BI$1000,3,FALSE)</f>
        <v>Census</v>
      </c>
      <c r="D15" s="151">
        <f>VLOOKUP($A15,Data!$A$1:$BI$1000,4,FALSE)</f>
        <v>40603</v>
      </c>
      <c r="E15" s="48">
        <f>IF(ISBLANK(VLOOKUP($A15,Data!$A$1:$BI$1000,9,FALSE)),"N/A",VLOOKUP($A15,Data!$A$1:$BI$1000,9,FALSE))</f>
        <v>0.29804191675686315</v>
      </c>
      <c r="F15" s="48">
        <f>IF(ISBLANK(VLOOKUP($A15,Data!$A$1:$BI$1000,10,FALSE)),"N/A",VLOOKUP($A15,Data!$A$1:$BI$1000,10,FALSE))</f>
        <v>2.5005253204454719E-2</v>
      </c>
      <c r="G15" s="93"/>
      <c r="H15" s="50">
        <f>IF($H$6="First Area","",HLOOKUP($H$6,Data!$E$1:$BU$1000,A15,FALSE))</f>
        <v>476</v>
      </c>
      <c r="I15" s="63">
        <f>IF($H$6="First Area","",IF(E15="N/A","-",HLOOKUP($H$6&amp;"%",Data!$E$1:$BU$1000,A15,FALSE)))</f>
        <v>2.5005253204454719E-2</v>
      </c>
      <c r="J15" s="52">
        <f>IF($H$6="First Area","",IF(E15="N/A","-",IF($H$6="Edinburgh","-",IF($H$6="Scotland","-",HLOOKUP($H$6&amp;"Index",Data!$E$1:$BU$1000,A15,FALSE)))))</f>
        <v>0.18692428220748139</v>
      </c>
      <c r="K15" s="93"/>
      <c r="L15" s="50">
        <f>IF($L$6="Second Area","",HLOOKUP($L$6,Data!$E$1:$BU$1000,A15,FALSE))</f>
        <v>7287</v>
      </c>
      <c r="M15" s="51">
        <f>IF($L$6="Second Area","",IF(E15="N/A","-",HLOOKUP($L$6&amp;"%",Data!$E$1:$BU$1000,A15,FALSE)))</f>
        <v>0.14389810426540284</v>
      </c>
      <c r="N15" s="52">
        <f>IF($L$6="Second Area","",IF(E15="N/A","-",IF($L$6="Edinburgh","-",IF($L$6="Scotland","-",HLOOKUP($L$6&amp;"Index",Data!$E$1:$BU$1000,A15,FALSE)))))</f>
        <v>1.0756959600007496</v>
      </c>
    </row>
    <row r="16" spans="1:14" ht="6" customHeight="1" x14ac:dyDescent="0.3"/>
    <row r="17" spans="1:14" x14ac:dyDescent="0.3">
      <c r="A17" s="146">
        <v>91</v>
      </c>
      <c r="B17" s="93" t="str">
        <f>VLOOKUP($A17,Data!$A$1:$BI$1000,2,FALSE)</f>
        <v>1 person</v>
      </c>
      <c r="C17" s="93" t="str">
        <f>VLOOKUP($A17,Data!$A$1:$BI$1000,3,FALSE)</f>
        <v>Census</v>
      </c>
      <c r="D17" s="151">
        <f>VLOOKUP($A17,Data!$A$1:$BI$1000,4,FALSE)</f>
        <v>40603</v>
      </c>
      <c r="E17" s="48">
        <f>IF(ISBLANK(VLOOKUP($A17,Data!$A$1:$BI$1000,9,FALSE)),"N/A",VLOOKUP($A17,Data!$A$1:$BI$1000,9,FALSE))</f>
        <v>0.48445727874978767</v>
      </c>
      <c r="F17" s="48">
        <f>IF(ISBLANK(VLOOKUP($A17,Data!$A$1:$BI$1000,10,FALSE)),"N/A",VLOOKUP($A17,Data!$A$1:$BI$1000,10,FALSE))</f>
        <v>0.27142041127189642</v>
      </c>
      <c r="G17" s="93"/>
      <c r="H17" s="50">
        <f>IF($H$6="First Area","",HLOOKUP($H$6,Data!$E$1:$BU$1000,A17,FALSE))</f>
        <v>8638</v>
      </c>
      <c r="I17" s="63">
        <f>IF($H$6="First Area","",IF(E17="N/A","-",HLOOKUP($H$6&amp;"%",Data!$E$1:$BU$1000,A17,FALSE)))</f>
        <v>0.45377180079848706</v>
      </c>
      <c r="J17" s="52">
        <f>IF($H$6="First Area","",IF(E17="N/A","-",IF($H$6="Edinburgh","-",IF($H$6="Scotland","-",HLOOKUP($H$6&amp;"Index",Data!$E$1:$BU$1000,A17,FALSE)))))</f>
        <v>1.1610334718259996</v>
      </c>
      <c r="K17" s="93"/>
      <c r="L17" s="50">
        <f>IF($L$6="Second Area","",HLOOKUP($L$6,Data!$E$1:$BU$1000,A17,FALSE))</f>
        <v>19474</v>
      </c>
      <c r="M17" s="51">
        <f>IF($L$6="Second Area","",IF(E17="N/A","-",HLOOKUP($L$6&amp;"%",Data!$E$1:$BU$1000,A17,FALSE)))</f>
        <v>0.38455766192733015</v>
      </c>
      <c r="N17" s="52">
        <f>IF($L$6="Second Area","",IF(E17="N/A","-",IF($L$6="Edinburgh","-",IF($L$6="Scotland","-",HLOOKUP($L$6&amp;"Index",Data!$E$1:$BU$1000,A17,FALSE)))))</f>
        <v>0.98394020201148158</v>
      </c>
    </row>
    <row r="18" spans="1:14" x14ac:dyDescent="0.3">
      <c r="A18" s="146">
        <v>92</v>
      </c>
      <c r="B18" s="93" t="str">
        <f>VLOOKUP($A18,Data!$A$1:$BI$1000,2,FALSE)</f>
        <v>2 persons</v>
      </c>
      <c r="C18" s="93" t="str">
        <f>VLOOKUP($A18,Data!$A$1:$BI$1000,3,FALSE)</f>
        <v>Census</v>
      </c>
      <c r="D18" s="151">
        <f>VLOOKUP($A18,Data!$A$1:$BI$1000,4,FALSE)</f>
        <v>40603</v>
      </c>
      <c r="E18" s="48">
        <f>IF(ISBLANK(VLOOKUP($A18,Data!$A$1:$BI$1000,9,FALSE)),"N/A",VLOOKUP($A18,Data!$A$1:$BI$1000,9,FALSE))</f>
        <v>0.36567022086824069</v>
      </c>
      <c r="F18" s="48">
        <f>IF(ISBLANK(VLOOKUP($A18,Data!$A$1:$BI$1000,10,FALSE)),"N/A",VLOOKUP($A18,Data!$A$1:$BI$1000,10,FALSE))</f>
        <v>0.31234718826405866</v>
      </c>
      <c r="G18" s="93"/>
      <c r="H18" s="50">
        <f>IF($H$6="First Area","",HLOOKUP($H$6,Data!$E$1:$BU$1000,A18,FALSE))</f>
        <v>6069</v>
      </c>
      <c r="I18" s="63">
        <f>IF($H$6="First Area","",IF(E18="N/A","-",HLOOKUP($H$6&amp;"%",Data!$E$1:$BU$1000,A18,FALSE)))</f>
        <v>0.31881697835679762</v>
      </c>
      <c r="J18" s="52">
        <f>IF($H$6="First Area","",IF(E18="N/A","-",IF($H$6="Edinburgh","-",IF($H$6="Scotland","-",HLOOKUP($H$6&amp;"Index",Data!$E$1:$BU$1000,A18,FALSE)))))</f>
        <v>0.95207580248837975</v>
      </c>
      <c r="K18" s="93"/>
      <c r="L18" s="50">
        <f>IF($L$6="Second Area","",HLOOKUP($L$6,Data!$E$1:$BU$1000,A18,FALSE))</f>
        <v>17132</v>
      </c>
      <c r="M18" s="51">
        <f>IF($L$6="Second Area","",IF(E18="N/A","-",HLOOKUP($L$6&amp;"%",Data!$E$1:$BU$1000,A18,FALSE)))</f>
        <v>0.33830963665086888</v>
      </c>
      <c r="N18" s="52">
        <f>IF($L$6="Second Area","",IF(E18="N/A","-",IF($L$6="Edinburgh","-",IF($L$6="Scotland","-",HLOOKUP($L$6&amp;"Index",Data!$E$1:$BU$1000,A18,FALSE)))))</f>
        <v>1.0102862791813441</v>
      </c>
    </row>
    <row r="19" spans="1:14" x14ac:dyDescent="0.3">
      <c r="A19" s="146">
        <v>93</v>
      </c>
      <c r="B19" s="93" t="str">
        <f>VLOOKUP($A19,Data!$A$1:$BI$1000,2,FALSE)</f>
        <v>3 to 4 persons</v>
      </c>
      <c r="C19" s="93" t="str">
        <f>VLOOKUP($A19,Data!$A$1:$BI$1000,3,FALSE)</f>
        <v>Census</v>
      </c>
      <c r="D19" s="151">
        <f>VLOOKUP($A19,Data!$A$1:$BI$1000,4,FALSE)</f>
        <v>40603</v>
      </c>
      <c r="E19" s="48">
        <f>IF(ISBLANK(VLOOKUP($A19,Data!$A$1:$BI$1000,9,FALSE)),"N/A",VLOOKUP($A19,Data!$A$1:$BI$1000,9,FALSE))</f>
        <v>0.31260454590180065</v>
      </c>
      <c r="F19" s="48">
        <f>IF(ISBLANK(VLOOKUP($A19,Data!$A$1:$BI$1000,10,FALSE)),"N/A",VLOOKUP($A19,Data!$A$1:$BI$1000,10,FALSE))</f>
        <v>0.15497423701942131</v>
      </c>
      <c r="G19" s="93"/>
      <c r="H19" s="50">
        <f>IF($H$6="First Area","",HLOOKUP($H$6,Data!$E$1:$BU$1000,A19,FALSE))</f>
        <v>3720</v>
      </c>
      <c r="I19" s="63">
        <f>IF($H$6="First Area","",IF(E19="N/A","-",HLOOKUP($H$6&amp;"%",Data!$E$1:$BU$1000,A19,FALSE)))</f>
        <v>0.19541920571548646</v>
      </c>
      <c r="J19" s="52">
        <f>IF($H$6="First Area","",IF(E19="N/A","-",IF($H$6="Edinburgh","-",IF($H$6="Scotland","-",HLOOKUP($H$6&amp;"Index",Data!$E$1:$BU$1000,A19,FALSE)))))</f>
        <v>0.83228536725817182</v>
      </c>
      <c r="K19" s="93"/>
      <c r="L19" s="50">
        <f>IF($L$6="Second Area","",HLOOKUP($L$6,Data!$E$1:$BU$1000,A19,FALSE))</f>
        <v>12055</v>
      </c>
      <c r="M19" s="51">
        <f>IF($L$6="Second Area","",IF(E19="N/A","-",HLOOKUP($L$6&amp;"%",Data!$E$1:$BU$1000,A19,FALSE)))</f>
        <v>0.2380529225908373</v>
      </c>
      <c r="N19" s="52">
        <f>IF($L$6="Second Area","",IF(E19="N/A","-",IF($L$6="Edinburgh","-",IF($L$6="Scotland","-",HLOOKUP($L$6&amp;"Index",Data!$E$1:$BU$1000,A19,FALSE)))))</f>
        <v>1.0138612700834195</v>
      </c>
    </row>
    <row r="20" spans="1:14" x14ac:dyDescent="0.3">
      <c r="A20" s="146">
        <v>94</v>
      </c>
      <c r="B20" s="93" t="str">
        <f>VLOOKUP($A20,Data!$A$1:$BI$1000,2,FALSE)</f>
        <v>5 to 6 persons</v>
      </c>
      <c r="C20" s="93" t="str">
        <f>VLOOKUP($A20,Data!$A$1:$BI$1000,3,FALSE)</f>
        <v>Census</v>
      </c>
      <c r="D20" s="151">
        <f>VLOOKUP($A20,Data!$A$1:$BI$1000,4,FALSE)</f>
        <v>40603</v>
      </c>
      <c r="E20" s="54">
        <f>IF(ISBLANK(VLOOKUP($A20,Data!$A$1:$BI$1000,9,FALSE)),"N/A",VLOOKUP($A20,Data!$A$1:$BI$1000,9,FALSE))</f>
        <v>5.6589644843816858E-2</v>
      </c>
      <c r="F20" s="54">
        <f>IF(ISBLANK(VLOOKUP($A20,Data!$A$1:$BI$1000,10,FALSE)),"N/A",VLOOKUP($A20,Data!$A$1:$BI$1000,10,FALSE))</f>
        <v>1.7722665760715701E-2</v>
      </c>
      <c r="G20" s="93"/>
      <c r="H20" s="50">
        <f>IF($H$6="First Area","",HLOOKUP($H$6,Data!$E$1:$BU$1000,A20,FALSE))</f>
        <v>554</v>
      </c>
      <c r="I20" s="51">
        <f>IF($H$6="First Area","",IF(E20="N/A","-",HLOOKUP($H$6&amp;"%",Data!$E$1:$BU$1000,A20,FALSE)))</f>
        <v>2.9102752679134272E-2</v>
      </c>
      <c r="J20" s="52">
        <f>IF($H$6="First Area","",IF(E20="N/A","-",IF($H$6="Edinburgh","-",IF($H$6="Scotland","-",HLOOKUP($H$6&amp;"Index",Data!$E$1:$BU$1000,A20,FALSE)))))</f>
        <v>0.78817363863933687</v>
      </c>
      <c r="K20" s="93"/>
      <c r="L20" s="50">
        <f>IF($L$6="Second Area","",HLOOKUP($L$6,Data!$E$1:$BU$1000,A20,FALSE))</f>
        <v>1854</v>
      </c>
      <c r="M20" s="51">
        <f>IF($L$6="Second Area","",IF(E20="N/A","-",HLOOKUP($L$6&amp;"%",Data!$E$1:$BU$1000,A20,FALSE)))</f>
        <v>3.6611374407582942E-2</v>
      </c>
      <c r="N20" s="52">
        <f>IF($L$6="Second Area","",IF(E20="N/A","-",IF($L$6="Edinburgh","-",IF($L$6="Scotland","-",HLOOKUP($L$6&amp;"Index",Data!$E$1:$BU$1000,A20,FALSE)))))</f>
        <v>0.99152545810900705</v>
      </c>
    </row>
    <row r="21" spans="1:14" x14ac:dyDescent="0.3">
      <c r="A21" s="146">
        <v>95</v>
      </c>
      <c r="B21" s="93" t="str">
        <f>VLOOKUP($A21,Data!$A$1:$BI$1000,2,FALSE)</f>
        <v>7+ persons</v>
      </c>
      <c r="C21" s="93" t="str">
        <f>VLOOKUP($A21,Data!$A$1:$BI$1000,3,FALSE)</f>
        <v>Census</v>
      </c>
      <c r="D21" s="151">
        <f>VLOOKUP($A21,Data!$A$1:$BI$1000,4,FALSE)</f>
        <v>40603</v>
      </c>
      <c r="E21" s="48">
        <f>IF(ISBLANK(VLOOKUP($A21,Data!$A$1:$BI$1000,9,FALSE)),"N/A",VLOOKUP($A21,Data!$A$1:$BI$1000,9,FALSE))</f>
        <v>5.0788921243312794E-3</v>
      </c>
      <c r="F21" s="48">
        <f>IF(ISBLANK(VLOOKUP($A21,Data!$A$1:$BI$1000,10,FALSE)),"N/A",VLOOKUP($A21,Data!$A$1:$BI$1000,10,FALSE))</f>
        <v>1.1831319192089917E-3</v>
      </c>
      <c r="G21" s="93"/>
      <c r="H21" s="50">
        <f>IF($H$6="First Area","",HLOOKUP($H$6,Data!$E$1:$BU$1000,A21,FALSE))</f>
        <v>55</v>
      </c>
      <c r="I21" s="63">
        <f>IF($H$6="First Area","",IF(E21="N/A","-",HLOOKUP($H$6&amp;"%",Data!$E$1:$BU$1000,A21,FALSE)))</f>
        <v>2.8892624500945576E-3</v>
      </c>
      <c r="J21" s="52">
        <f>IF($H$6="First Area","",IF(E21="N/A","-",IF($H$6="Edinburgh","-",IF($H$6="Scotland","-",HLOOKUP($H$6&amp;"Index",Data!$E$1:$BU$1000,A21,FALSE)))))</f>
        <v>1.1207876152278977</v>
      </c>
      <c r="K21" s="93"/>
      <c r="L21" s="50">
        <f>IF($L$6="Second Area","",HLOOKUP($L$6,Data!$E$1:$BU$1000,A21,FALSE))</f>
        <v>125</v>
      </c>
      <c r="M21" s="51">
        <f>IF($L$6="Second Area","",IF(E21="N/A","-",HLOOKUP($L$6&amp;"%",Data!$E$1:$BU$1000,A21,FALSE)))</f>
        <v>2.4684044233807267E-3</v>
      </c>
      <c r="N21" s="52">
        <f>IF($L$6="Second Area","",IF(E21="N/A","-",IF($L$6="Edinburgh","-",IF($L$6="Scotland","-",HLOOKUP($L$6&amp;"Index",Data!$E$1:$BU$1000,A21,FALSE)))))</f>
        <v>0.95753056528607738</v>
      </c>
    </row>
    <row r="22" spans="1:14" ht="6" customHeight="1" x14ac:dyDescent="0.3"/>
    <row r="23" spans="1:14" x14ac:dyDescent="0.3">
      <c r="A23" s="146">
        <v>50</v>
      </c>
      <c r="B23" s="93" t="str">
        <f>VLOOKUP($A23,Data!$A$1:$BI$1000,2,FALSE)</f>
        <v>Owner occupied</v>
      </c>
      <c r="C23" s="93" t="str">
        <f>VLOOKUP($A23,Data!$A$1:$BI$1000,3,FALSE)</f>
        <v>Census</v>
      </c>
      <c r="D23" s="151">
        <f>VLOOKUP($A23,Data!$A$1:$BI$1000,4,FALSE)</f>
        <v>40603</v>
      </c>
      <c r="E23" s="48">
        <f>IF(ISBLANK(VLOOKUP($A23,Data!$A$1:$BI$1000,9,FALSE)),"N/A",VLOOKUP($A23,Data!$A$1:$BI$1000,9,FALSE))</f>
        <v>0.81759329779131762</v>
      </c>
      <c r="F23" s="48">
        <f>IF(ISBLANK(VLOOKUP($A23,Data!$A$1:$BI$1000,10,FALSE)),"N/A",VLOOKUP($A23,Data!$A$1:$BI$1000,10,FALSE))</f>
        <v>0.38722217527254288</v>
      </c>
      <c r="G23" s="93"/>
      <c r="H23" s="50">
        <f>IF($H$6="First Area","",HLOOKUP($H$6,Data!$E$1:$BU$1000,A23,FALSE))</f>
        <v>7976</v>
      </c>
      <c r="I23" s="63">
        <f>IF($H$6="First Area","",IF(E23="N/A","-",HLOOKUP($H$6&amp;"%",Data!$E$1:$BU$1000,A23,FALSE)))</f>
        <v>0.41899558730825803</v>
      </c>
      <c r="J23" s="52">
        <f>IF($H$6="First Area","",IF(E23="N/A","-",IF($H$6="Edinburgh","-",IF($H$6="Scotland","-",HLOOKUP($H$6&amp;"Index",Data!$E$1:$BU$1000,A23,FALSE)))))</f>
        <v>0.71082687272066036</v>
      </c>
      <c r="K23" s="93"/>
      <c r="L23" s="50">
        <f>IF($L$6="Second Area","",HLOOKUP($L$6,Data!$E$1:$BU$1000,A23,FALSE))</f>
        <v>29992</v>
      </c>
      <c r="M23" s="51">
        <f>IF($L$6="Second Area","",IF(E23="N/A","-",HLOOKUP($L$6&amp;"%",Data!$E$1:$BU$1000,A23,FALSE)))</f>
        <v>0.59225908372827807</v>
      </c>
      <c r="N23" s="52">
        <f>IF($L$6="Second Area","",IF(E23="N/A","-",IF($L$6="Edinburgh","-",IF($L$6="Scotland","-",HLOOKUP($L$6&amp;"Index",Data!$E$1:$BU$1000,A23,FALSE)))))</f>
        <v>1.0047687495506907</v>
      </c>
    </row>
    <row r="24" spans="1:14" x14ac:dyDescent="0.3">
      <c r="A24" s="146">
        <v>52</v>
      </c>
      <c r="B24" s="93" t="str">
        <f>VLOOKUP($A24,Data!$A$1:$BI$1000,2,FALSE)</f>
        <v>Rented: Council</v>
      </c>
      <c r="C24" s="93" t="str">
        <f>VLOOKUP($A24,Data!$A$1:$BI$1000,3,FALSE)</f>
        <v>Census</v>
      </c>
      <c r="D24" s="151">
        <f>VLOOKUP($A24,Data!$A$1:$BI$1000,4,FALSE)</f>
        <v>40603</v>
      </c>
      <c r="E24" s="48">
        <f>IF(ISBLANK(VLOOKUP($A24,Data!$A$1:$BI$1000,9,FALSE)),"N/A",VLOOKUP($A24,Data!$A$1:$BI$1000,9,FALSE))</f>
        <v>0.21445830340233787</v>
      </c>
      <c r="F24" s="48">
        <f>IF(ISBLANK(VLOOKUP($A24,Data!$A$1:$BI$1000,10,FALSE)),"N/A",VLOOKUP($A24,Data!$A$1:$BI$1000,10,FALSE))</f>
        <v>9.1687041564792182E-3</v>
      </c>
      <c r="G24" s="93"/>
      <c r="H24" s="50">
        <f>IF($H$6="First Area","",HLOOKUP($H$6,Data!$E$1:$BU$1000,A24,FALSE))</f>
        <v>3860</v>
      </c>
      <c r="I24" s="63">
        <f>IF($H$6="First Area","",IF(E24="N/A","-",HLOOKUP($H$6&amp;"%",Data!$E$1:$BU$1000,A24,FALSE)))</f>
        <v>0.20277369195209077</v>
      </c>
      <c r="J24" s="52">
        <f>IF($H$6="First Area","",IF(E24="N/A","-",IF($H$6="Edinburgh","-",IF($H$6="Scotland","-",HLOOKUP($H$6&amp;"Index",Data!$E$1:$BU$1000,A24,FALSE)))))</f>
        <v>2.2274747482691848</v>
      </c>
      <c r="K24" s="93"/>
      <c r="L24" s="50">
        <f>IF($L$6="Second Area","",HLOOKUP($L$6,Data!$E$1:$BU$1000,A24,FALSE))</f>
        <v>5811</v>
      </c>
      <c r="M24" s="51">
        <f>IF($L$6="Second Area","",IF(E24="N/A","-",HLOOKUP($L$6&amp;"%",Data!$E$1:$BU$1000,A24,FALSE)))</f>
        <v>0.11475118483412322</v>
      </c>
      <c r="N24" s="52">
        <f>IF($L$6="Second Area","",IF(E24="N/A","-",IF($L$6="Edinburgh","-",IF($L$6="Scotland","-",HLOOKUP($L$6&amp;"Index",Data!$E$1:$BU$1000,A24,FALSE)))))</f>
        <v>1.2605450149439064</v>
      </c>
    </row>
    <row r="25" spans="1:14" x14ac:dyDescent="0.3">
      <c r="A25" s="146">
        <v>53</v>
      </c>
      <c r="B25" s="93" t="str">
        <f>VLOOKUP($A25,Data!$A$1:$BI$1000,2,FALSE)</f>
        <v>Rented: Other social</v>
      </c>
      <c r="C25" s="93" t="str">
        <f>VLOOKUP($A25,Data!$A$1:$BI$1000,3,FALSE)</f>
        <v>Census</v>
      </c>
      <c r="D25" s="151">
        <f>VLOOKUP($A25,Data!$A$1:$BI$1000,4,FALSE)</f>
        <v>40603</v>
      </c>
      <c r="E25" s="48">
        <f>IF(ISBLANK(VLOOKUP($A25,Data!$A$1:$BI$1000,9,FALSE)),"N/A",VLOOKUP($A25,Data!$A$1:$BI$1000,9,FALSE))</f>
        <v>0.15391986062717769</v>
      </c>
      <c r="F25" s="48">
        <f>IF(ISBLANK(VLOOKUP($A25,Data!$A$1:$BI$1000,10,FALSE)),"N/A",VLOOKUP($A25,Data!$A$1:$BI$1000,10,FALSE))</f>
        <v>2.4942878903274943E-2</v>
      </c>
      <c r="G25" s="93"/>
      <c r="H25" s="50">
        <f>IF($H$6="First Area","",HLOOKUP($H$6,Data!$E$1:$BU$1000,A25,FALSE))</f>
        <v>1846</v>
      </c>
      <c r="I25" s="63">
        <f>IF($H$6="First Area","",IF(E25="N/A","-",HLOOKUP($H$6&amp;"%",Data!$E$1:$BU$1000,A25,FALSE)))</f>
        <v>9.6974154234082788E-2</v>
      </c>
      <c r="J25" s="52">
        <f>IF($H$6="First Area","",IF(E25="N/A","-",IF($H$6="Edinburgh","-",IF($H$6="Scotland","-",HLOOKUP($H$6&amp;"Index",Data!$E$1:$BU$1000,A25,FALSE)))))</f>
        <v>1.2254366367948786</v>
      </c>
      <c r="K25" s="93"/>
      <c r="L25" s="50">
        <f>IF($L$6="Second Area","",HLOOKUP($L$6,Data!$E$1:$BU$1000,A25,FALSE))</f>
        <v>4156</v>
      </c>
      <c r="M25" s="51">
        <f>IF($L$6="Second Area","",IF(E25="N/A","-",HLOOKUP($L$6&amp;"%",Data!$E$1:$BU$1000,A25,FALSE)))</f>
        <v>8.2069510268562407E-2</v>
      </c>
      <c r="N25" s="52">
        <f>IF($L$6="Second Area","",IF(E25="N/A","-",IF($L$6="Edinburgh","-",IF($L$6="Scotland","-",HLOOKUP($L$6&amp;"Index",Data!$E$1:$BU$1000,A25,FALSE)))))</f>
        <v>1.0370906087424574</v>
      </c>
    </row>
    <row r="26" spans="1:14" x14ac:dyDescent="0.3">
      <c r="A26" s="146">
        <v>54</v>
      </c>
      <c r="B26" s="93" t="str">
        <f>VLOOKUP($A26,Data!$A$1:$BI$1000,2,FALSE)</f>
        <v>Rented: Private landlord</v>
      </c>
      <c r="C26" s="93" t="str">
        <f>VLOOKUP($A26,Data!$A$1:$BI$1000,3,FALSE)</f>
        <v>Census</v>
      </c>
      <c r="D26" s="151">
        <f>VLOOKUP($A26,Data!$A$1:$BI$1000,4,FALSE)</f>
        <v>40603</v>
      </c>
      <c r="E26" s="48">
        <f>IF(ISBLANK(VLOOKUP($A26,Data!$A$1:$BI$1000,9,FALSE)),"N/A",VLOOKUP($A26,Data!$A$1:$BI$1000,9,FALSE))</f>
        <v>0.44671680892419507</v>
      </c>
      <c r="F26" s="48">
        <f>IF(ISBLANK(VLOOKUP($A26,Data!$A$1:$BI$1000,10,FALSE)),"N/A",VLOOKUP($A26,Data!$A$1:$BI$1000,10,FALSE))</f>
        <v>6.4398801882755666E-2</v>
      </c>
      <c r="G26" s="93"/>
      <c r="H26" s="50">
        <f>IF($H$6="First Area","",HLOOKUP($H$6,Data!$E$1:$BU$1000,A26,FALSE))</f>
        <v>5021</v>
      </c>
      <c r="I26" s="63">
        <f>IF($H$6="First Area","",IF(E26="N/A","-",HLOOKUP($H$6&amp;"%",Data!$E$1:$BU$1000,A26,FALSE)))</f>
        <v>0.26376339567135954</v>
      </c>
      <c r="J26" s="52">
        <f>IF($H$6="First Area","",IF(E26="N/A","-",IF($H$6="Edinburgh","-",IF($H$6="Scotland","-",HLOOKUP($H$6&amp;"Index",Data!$E$1:$BU$1000,A26,FALSE)))))</f>
        <v>1.1795318410500104</v>
      </c>
      <c r="K26" s="93"/>
      <c r="L26" s="50">
        <f>IF($L$6="Second Area","",HLOOKUP($L$6,Data!$E$1:$BU$1000,A26,FALSE))</f>
        <v>9873</v>
      </c>
      <c r="M26" s="51">
        <f>IF($L$6="Second Area","",IF(E26="N/A","-",HLOOKUP($L$6&amp;"%",Data!$E$1:$BU$1000,A26,FALSE)))</f>
        <v>0.19496445497630333</v>
      </c>
      <c r="N26" s="52">
        <f>IF($L$6="Second Area","",IF(E26="N/A","-",IF($L$6="Edinburgh","-",IF($L$6="Scotland","-",HLOOKUP($L$6&amp;"Index",Data!$E$1:$BU$1000,A26,FALSE)))))</f>
        <v>0.87186769010223808</v>
      </c>
    </row>
    <row r="27" spans="1:14" ht="6" customHeight="1" x14ac:dyDescent="0.3"/>
    <row r="28" spans="1:14" x14ac:dyDescent="0.3">
      <c r="A28" s="146">
        <v>130</v>
      </c>
      <c r="B28" s="149" t="str">
        <f>VLOOKUP($A28,Data!$A$1:$BI$1000,2,FALSE)</f>
        <v>Total dwellings</v>
      </c>
      <c r="C28" s="149" t="str">
        <f>VLOOKUP($A28,Data!$A$1:$BI$1000,3,FALSE)</f>
        <v>Census</v>
      </c>
      <c r="D28" s="150">
        <f>VLOOKUP($A28,Data!$A$1:$BI$1000,4,FALSE)</f>
        <v>40603</v>
      </c>
      <c r="E28" s="54" t="str">
        <f>IF(ISBLANK(VLOOKUP($A28,Data!$A$1:$BI$1000,9,FALSE)),"N/A",VLOOKUP($A28,Data!$A$1:$BI$1000,9,FALSE))</f>
        <v>N/A</v>
      </c>
      <c r="F28" s="54" t="str">
        <f>IF(ISBLANK(VLOOKUP($A28,Data!$A$1:$BI$1000,10,FALSE)),"N/A",VLOOKUP($A28,Data!$A$1:$BI$1000,10,FALSE))</f>
        <v>N/A</v>
      </c>
      <c r="G28" s="93"/>
      <c r="H28" s="50">
        <f>IF($H$6="First Area","",HLOOKUP($H$6,Data!$E$1:$BU$1000,A28,FALSE))</f>
        <v>19468</v>
      </c>
      <c r="I28" s="63" t="str">
        <f>IF($H$6="First Area","",IF(E28="N/A","-",HLOOKUP($H$6&amp;"%",Data!$E$1:$BU$1000,A28,FALSE)))</f>
        <v>-</v>
      </c>
      <c r="J28" s="52" t="str">
        <f>IF($H$6="First Area","",IF(E28="N/A","-",IF($H$6="Edinburgh","-",IF($H$6="Scotland","-",HLOOKUP($H$6&amp;"Index",Data!$E$1:$BU$1000,A28,FALSE)))))</f>
        <v>-</v>
      </c>
      <c r="K28" s="93"/>
      <c r="L28" s="50">
        <f>IF($L$6="Second Area","",HLOOKUP($L$6,Data!$E$1:$BU$1000,A28,FALSE))</f>
        <v>51789</v>
      </c>
      <c r="M28" s="51" t="str">
        <f>IF($L$6="Second Area","",IF(E28="N/A","-",HLOOKUP($L$6&amp;"%",Data!$E$1:$BU$1000,A28,FALSE)))</f>
        <v>-</v>
      </c>
      <c r="N28" s="52" t="str">
        <f>IF($L$6="Second Area","",IF(E28="N/A","-",IF($L$6="Edinburgh","-",IF($L$6="Scotland","-",HLOOKUP($L$6&amp;"Index",Data!$E$1:$BU$1000,A28,FALSE)))))</f>
        <v>-</v>
      </c>
    </row>
    <row r="29" spans="1:14" x14ac:dyDescent="0.3">
      <c r="A29" s="146">
        <v>372</v>
      </c>
      <c r="B29" s="93" t="str">
        <f>VLOOKUP($A29,Data!$A$1:$BI$1000,2,FALSE)</f>
        <v>Average property value</v>
      </c>
      <c r="C29" s="93" t="str">
        <f>VLOOKUP($A29,Data!$A$1:$BI$1000,3,FALSE)</f>
        <v>Mosaic</v>
      </c>
      <c r="D29" s="151">
        <f>VLOOKUP($A29,Data!$A$1:$BI$1000,4,FALSE)</f>
        <v>41852</v>
      </c>
      <c r="E29" s="192">
        <f>IF(ISBLANK(VLOOKUP($A29,Data!$A$1:$BI$1000,9,FALSE)),"N/A",VLOOKUP($A29,Data!$A$1:$BI$1000,9,FALSE))</f>
        <v>242755.16845519192</v>
      </c>
      <c r="F29" s="192">
        <f>IF(ISBLANK(VLOOKUP($A29,Data!$A$1:$BI$1000,10,FALSE)),"N/A",VLOOKUP($A29,Data!$A$1:$BI$1000,10,FALSE))</f>
        <v>104155.98660007646</v>
      </c>
      <c r="G29" s="93"/>
      <c r="H29" s="190">
        <f>IF($H$6="First Area","",HLOOKUP($H$6,Data!$E$1:$BU$1000,A29,FALSE))</f>
        <v>104155.98660007646</v>
      </c>
      <c r="I29" s="63" t="s">
        <v>348</v>
      </c>
      <c r="J29" s="52">
        <f>IF($H$6="First Area","",IF(E29="N/A","-",IF($H$6="Edinburgh","-",IF($H$6="Scotland","-",HLOOKUP($H$6&amp;"Index",Data!$E$1:$BU$1000,A29,FALSE)))))</f>
        <v>0.59140763425615361</v>
      </c>
      <c r="K29" s="93"/>
      <c r="L29" s="191">
        <f>IF($L$6="Second Area","",HLOOKUP($L$6,Data!$E$1:$BU$1000,A29,FALSE))</f>
        <v>164362.79709057018</v>
      </c>
      <c r="M29" s="51" t="s">
        <v>348</v>
      </c>
      <c r="N29" s="52">
        <f>IF($L$6="Second Area","",IF(E29="N/A","-",IF($L$6="Edinburgh","-",IF($L$6="Scotland","-",HLOOKUP($L$6&amp;"Index",Data!$E$1:$BU$1000,A29,FALSE)))))</f>
        <v>0.93326765133812239</v>
      </c>
    </row>
    <row r="30" spans="1:14" x14ac:dyDescent="0.3">
      <c r="A30" s="146">
        <v>131</v>
      </c>
      <c r="B30" s="93" t="str">
        <f>VLOOKUP($A30,Data!$A$1:$BI$1000,2,FALSE)</f>
        <v>Vacant dwellings</v>
      </c>
      <c r="C30" s="93" t="str">
        <f>VLOOKUP($A30,Data!$A$1:$BI$1000,3,FALSE)</f>
        <v>Census</v>
      </c>
      <c r="D30" s="151">
        <f>VLOOKUP($A30,Data!$A$1:$BI$1000,4,FALSE)</f>
        <v>40603</v>
      </c>
      <c r="E30" s="48">
        <f>IF(ISBLANK(VLOOKUP($A30,Data!$A$1:$BI$1000,9,FALSE)),"N/A",VLOOKUP($A30,Data!$A$1:$BI$1000,9,FALSE))</f>
        <v>3.7071290944123314E-2</v>
      </c>
      <c r="F30" s="48">
        <f>IF(ISBLANK(VLOOKUP($A30,Data!$A$1:$BI$1000,10,FALSE)),"N/A",VLOOKUP($A30,Data!$A$1:$BI$1000,10,FALSE))</f>
        <v>1.1712567268122824E-2</v>
      </c>
      <c r="G30" s="93"/>
      <c r="H30" s="50">
        <f>IF($H$6="First Area","",HLOOKUP($H$6,Data!$E$1:$BU$1000,A30,FALSE))</f>
        <v>383</v>
      </c>
      <c r="I30" s="63">
        <f>IF($H$6="First Area","",IF(E30="N/A","-",HLOOKUP($H$6&amp;"%",Data!$E$1:$BU$1000,A30,FALSE)))</f>
        <v>1.9673310047257038E-2</v>
      </c>
      <c r="J30" s="52">
        <f>IF($H$6="First Area","",IF(E30="N/A","-",IF($H$6="Edinburgh","-",IF($H$6="Scotland","-",HLOOKUP($H$6&amp;"Index",Data!$E$1:$BU$1000,A30,FALSE)))))</f>
        <v>0.89358388210303241</v>
      </c>
      <c r="K30" s="93"/>
      <c r="L30" s="50">
        <f>IF($L$6="Second Area","",HLOOKUP($L$6,Data!$E$1:$BU$1000,A30,FALSE))</f>
        <v>1003</v>
      </c>
      <c r="M30" s="51">
        <f>IF($L$6="Second Area","",IF(E30="N/A","-",HLOOKUP($L$6&amp;"%",Data!$E$1:$BU$1000,A30,FALSE)))</f>
        <v>1.9367047056324704E-2</v>
      </c>
      <c r="N30" s="52">
        <f>IF($L$6="Second Area","",IF(E30="N/A","-",IF($L$6="Edinburgh","-",IF($L$6="Scotland","-",HLOOKUP($L$6&amp;"Index",Data!$E$1:$BU$1000,A30,FALSE)))))</f>
        <v>0.87967307239564629</v>
      </c>
    </row>
    <row r="31" spans="1:14" x14ac:dyDescent="0.3">
      <c r="A31" s="146">
        <v>132</v>
      </c>
      <c r="B31" s="93" t="str">
        <f>VLOOKUP($A31,Data!$A$1:$BI$1000,2,FALSE)</f>
        <v>2nd residence</v>
      </c>
      <c r="C31" s="93" t="str">
        <f>VLOOKUP($A31,Data!$A$1:$BI$1000,3,FALSE)</f>
        <v>Census</v>
      </c>
      <c r="D31" s="151">
        <f>VLOOKUP($A31,Data!$A$1:$BI$1000,4,FALSE)</f>
        <v>40603</v>
      </c>
      <c r="E31" s="48">
        <f>IF(ISBLANK(VLOOKUP($A31,Data!$A$1:$BI$1000,9,FALSE)),"N/A",VLOOKUP($A31,Data!$A$1:$BI$1000,9,FALSE))</f>
        <v>5.163776493256262E-2</v>
      </c>
      <c r="F31" s="48">
        <f>IF(ISBLANK(VLOOKUP($A31,Data!$A$1:$BI$1000,10,FALSE)),"N/A",VLOOKUP($A31,Data!$A$1:$BI$1000,10,FALSE))</f>
        <v>1.6017084890549919E-3</v>
      </c>
      <c r="G31" s="93"/>
      <c r="H31" s="50">
        <f>IF($H$6="First Area","",HLOOKUP($H$6,Data!$E$1:$BU$1000,A31,FALSE))</f>
        <v>58</v>
      </c>
      <c r="I31" s="63">
        <f>IF($H$6="First Area","",IF(E31="N/A","-",HLOOKUP($H$6&amp;"%",Data!$E$1:$BU$1000,A31,FALSE)))</f>
        <v>2.979247996712554E-3</v>
      </c>
      <c r="J31" s="52">
        <f>IF($H$6="First Area","",IF(E31="N/A","-",IF($H$6="Edinburgh","-",IF($H$6="Scotland","-",HLOOKUP($H$6&amp;"Index",Data!$E$1:$BU$1000,A31,FALSE)))))</f>
        <v>0.32904456823221157</v>
      </c>
      <c r="K31" s="93"/>
      <c r="L31" s="50">
        <f>IF($L$6="Second Area","",HLOOKUP($L$6,Data!$E$1:$BU$1000,A31,FALSE))</f>
        <v>160</v>
      </c>
      <c r="M31" s="51">
        <f>IF($L$6="Second Area","",IF(E31="N/A","-",HLOOKUP($L$6&amp;"%",Data!$E$1:$BU$1000,A31,FALSE)))</f>
        <v>3.0894591515572803E-3</v>
      </c>
      <c r="N31" s="52">
        <f>IF($L$6="Second Area","",IF(E31="N/A","-",IF($L$6="Edinburgh","-",IF($L$6="Scotland","-",HLOOKUP($L$6&amp;"Index",Data!$E$1:$BU$1000,A31,FALSE)))))</f>
        <v>0.34121689557799556</v>
      </c>
    </row>
    <row r="32" spans="1:14" ht="6" customHeight="1" x14ac:dyDescent="0.3"/>
    <row r="33" spans="1:14" x14ac:dyDescent="0.3">
      <c r="A33" s="146">
        <v>133</v>
      </c>
      <c r="B33" s="93" t="str">
        <f>VLOOKUP($A33,Data!$A$1:$BI$1000,2,FALSE)</f>
        <v>Detached</v>
      </c>
      <c r="C33" s="93" t="str">
        <f>VLOOKUP($A33,Data!$A$1:$BI$1000,3,FALSE)</f>
        <v>Census</v>
      </c>
      <c r="D33" s="151">
        <f>VLOOKUP($A33,Data!$A$1:$BI$1000,4,FALSE)</f>
        <v>40603</v>
      </c>
      <c r="E33" s="48">
        <f>IF(ISBLANK(VLOOKUP($A33,Data!$A$1:$BI$1000,9,FALSE)),"N/A",VLOOKUP($A33,Data!$A$1:$BI$1000,9,FALSE))</f>
        <v>0.33888193976715097</v>
      </c>
      <c r="F33" s="48">
        <f>IF(ISBLANK(VLOOKUP($A33,Data!$A$1:$BI$1000,10,FALSE)),"N/A",VLOOKUP($A33,Data!$A$1:$BI$1000,10,FALSE))</f>
        <v>6.9075160353050816E-3</v>
      </c>
      <c r="G33" s="93"/>
      <c r="H33" s="50">
        <f>IF($H$6="First Area","",HLOOKUP($H$6,Data!$E$1:$BU$1000,A33,FALSE))</f>
        <v>302</v>
      </c>
      <c r="I33" s="63">
        <f>IF($H$6="First Area","",IF(E33="N/A","-",HLOOKUP($H$6&amp;"%",Data!$E$1:$BU$1000,A33,FALSE)))</f>
        <v>1.5512636120813644E-2</v>
      </c>
      <c r="J33" s="52">
        <f>IF($H$6="First Area","",IF(E33="N/A","-",IF($H$6="Edinburgh","-",IF($H$6="Scotland","-",HLOOKUP($H$6&amp;"Index",Data!$E$1:$BU$1000,A33,FALSE)))))</f>
        <v>0.14935367401892219</v>
      </c>
      <c r="K33" s="93"/>
      <c r="L33" s="50">
        <f>IF($L$6="Second Area","",HLOOKUP($L$6,Data!$E$1:$BU$1000,A33,FALSE))</f>
        <v>7712</v>
      </c>
      <c r="M33" s="51">
        <f>IF($L$6="Second Area","",IF(E33="N/A","-",HLOOKUP($L$6&amp;"%",Data!$E$1:$BU$1000,A33,FALSE)))</f>
        <v>0.14891193110506093</v>
      </c>
      <c r="N33" s="52">
        <f>IF($L$6="Second Area","",IF(E33="N/A","-",IF($L$6="Edinburgh","-",IF($L$6="Scotland","-",HLOOKUP($L$6&amp;"Index",Data!$E$1:$BU$1000,A33,FALSE)))))</f>
        <v>1.4337050029783682</v>
      </c>
    </row>
    <row r="34" spans="1:14" x14ac:dyDescent="0.3">
      <c r="A34" s="146">
        <v>134</v>
      </c>
      <c r="B34" s="93" t="str">
        <f>VLOOKUP($A34,Data!$A$1:$BI$1000,2,FALSE)</f>
        <v>Semi-detached</v>
      </c>
      <c r="C34" s="93" t="str">
        <f>VLOOKUP($A34,Data!$A$1:$BI$1000,3,FALSE)</f>
        <v>Census</v>
      </c>
      <c r="D34" s="151">
        <f>VLOOKUP($A34,Data!$A$1:$BI$1000,4,FALSE)</f>
        <v>40603</v>
      </c>
      <c r="E34" s="48">
        <f>IF(ISBLANK(VLOOKUP($A34,Data!$A$1:$BI$1000,9,FALSE)),"N/A",VLOOKUP($A34,Data!$A$1:$BI$1000,9,FALSE))</f>
        <v>0.31180753402975625</v>
      </c>
      <c r="F34" s="48">
        <f>IF(ISBLANK(VLOOKUP($A34,Data!$A$1:$BI$1000,10,FALSE)),"N/A",VLOOKUP($A34,Data!$A$1:$BI$1000,10,FALSE))</f>
        <v>1.1252408477842004E-2</v>
      </c>
      <c r="G34" s="93"/>
      <c r="H34" s="50">
        <f>IF($H$6="First Area","",HLOOKUP($H$6,Data!$E$1:$BU$1000,A34,FALSE))</f>
        <v>1433</v>
      </c>
      <c r="I34" s="63">
        <f>IF($H$6="First Area","",IF(E34="N/A","-",HLOOKUP($H$6&amp;"%",Data!$E$1:$BU$1000,A34,FALSE)))</f>
        <v>7.3607972056708451E-2</v>
      </c>
      <c r="J34" s="52">
        <f>IF($H$6="First Area","",IF(E34="N/A","-",IF($H$6="Edinburgh","-",IF($H$6="Scotland","-",HLOOKUP($H$6&amp;"Index",Data!$E$1:$BU$1000,A34,FALSE)))))</f>
        <v>0.57608786648825427</v>
      </c>
      <c r="K34" s="93"/>
      <c r="L34" s="50">
        <f>IF($L$6="Second Area","",HLOOKUP($L$6,Data!$E$1:$BU$1000,A34,FALSE))</f>
        <v>7295</v>
      </c>
      <c r="M34" s="51">
        <f>IF($L$6="Second Area","",IF(E34="N/A","-",HLOOKUP($L$6&amp;"%",Data!$E$1:$BU$1000,A34,FALSE)))</f>
        <v>0.14086002819131477</v>
      </c>
      <c r="N34" s="52">
        <f>IF($L$6="Second Area","",IF(E34="N/A","-",IF($L$6="Edinburgh","-",IF($L$6="Scotland","-",HLOOKUP($L$6&amp;"Index",Data!$E$1:$BU$1000,A34,FALSE)))))</f>
        <v>1.1024315824336621</v>
      </c>
    </row>
    <row r="35" spans="1:14" x14ac:dyDescent="0.3">
      <c r="A35" s="146">
        <v>135</v>
      </c>
      <c r="B35" s="93" t="str">
        <f>VLOOKUP($A35,Data!$A$1:$BI$1000,2,FALSE)</f>
        <v>Terraced</v>
      </c>
      <c r="C35" s="93" t="str">
        <f>VLOOKUP($A35,Data!$A$1:$BI$1000,3,FALSE)</f>
        <v>Census</v>
      </c>
      <c r="D35" s="151">
        <f>VLOOKUP($A35,Data!$A$1:$BI$1000,4,FALSE)</f>
        <v>40603</v>
      </c>
      <c r="E35" s="48">
        <f>IF(ISBLANK(VLOOKUP($A35,Data!$A$1:$BI$1000,9,FALSE)),"N/A",VLOOKUP($A35,Data!$A$1:$BI$1000,9,FALSE))</f>
        <v>0.25233582487987188</v>
      </c>
      <c r="F35" s="48">
        <f>IF(ISBLANK(VLOOKUP($A35,Data!$A$1:$BI$1000,10,FALSE)),"N/A",VLOOKUP($A35,Data!$A$1:$BI$1000,10,FALSE))</f>
        <v>5.3410404624277458E-2</v>
      </c>
      <c r="G35" s="93"/>
      <c r="H35" s="50">
        <f>IF($H$6="First Area","",HLOOKUP($H$6,Data!$E$1:$BU$1000,A35,FALSE))</f>
        <v>1622</v>
      </c>
      <c r="I35" s="63">
        <f>IF($H$6="First Area","",IF(E35="N/A","-",HLOOKUP($H$6&amp;"%",Data!$E$1:$BU$1000,A35,FALSE)))</f>
        <v>8.3316211218409694E-2</v>
      </c>
      <c r="J35" s="52">
        <f>IF($H$6="First Area","",IF(E35="N/A","-",IF($H$6="Edinburgh","-",IF($H$6="Scotland","-",HLOOKUP($H$6&amp;"Index",Data!$E$1:$BU$1000,A35,FALSE)))))</f>
        <v>0.65315753153700329</v>
      </c>
      <c r="K35" s="93"/>
      <c r="L35" s="50">
        <f>IF($L$6="Second Area","",HLOOKUP($L$6,Data!$E$1:$BU$1000,A35,FALSE))</f>
        <v>5296</v>
      </c>
      <c r="M35" s="51">
        <f>IF($L$6="Second Area","",IF(E35="N/A","-",HLOOKUP($L$6&amp;"%",Data!$E$1:$BU$1000,A35,FALSE)))</f>
        <v>0.10226109791654599</v>
      </c>
      <c r="N35" s="52">
        <f>IF($L$6="Second Area","",IF(E35="N/A","-",IF($L$6="Edinburgh","-",IF($L$6="Scotland","-",HLOOKUP($L$6&amp;"Index",Data!$E$1:$BU$1000,A35,FALSE)))))</f>
        <v>0.80167599211084095</v>
      </c>
    </row>
    <row r="36" spans="1:14" x14ac:dyDescent="0.3">
      <c r="A36" s="146">
        <v>136</v>
      </c>
      <c r="B36" s="93" t="str">
        <f>VLOOKUP($A36,Data!$A$1:$BI$1000,2,FALSE)</f>
        <v>Flat / tenement</v>
      </c>
      <c r="C36" s="93" t="str">
        <f>VLOOKUP($A36,Data!$A$1:$BI$1000,3,FALSE)</f>
        <v>Census</v>
      </c>
      <c r="D36" s="151">
        <f>VLOOKUP($A36,Data!$A$1:$BI$1000,4,FALSE)</f>
        <v>40603</v>
      </c>
      <c r="E36" s="48">
        <f>IF(ISBLANK(VLOOKUP($A36,Data!$A$1:$BI$1000,9,FALSE)),"N/A",VLOOKUP($A36,Data!$A$1:$BI$1000,9,FALSE))</f>
        <v>0.92755298651252405</v>
      </c>
      <c r="F36" s="48">
        <f>IF(ISBLANK(VLOOKUP($A36,Data!$A$1:$BI$1000,10,FALSE)),"N/A",VLOOKUP($A36,Data!$A$1:$BI$1000,10,FALSE))</f>
        <v>0.23162747810050716</v>
      </c>
      <c r="G36" s="93"/>
      <c r="H36" s="50">
        <f>IF($H$6="First Area","",HLOOKUP($H$6,Data!$E$1:$BU$1000,A36,FALSE))</f>
        <v>16117</v>
      </c>
      <c r="I36" s="63">
        <f>IF($H$6="First Area","",IF(E36="N/A","-",HLOOKUP($H$6&amp;"%",Data!$E$1:$BU$1000,A36,FALSE)))</f>
        <v>0.82787137867269367</v>
      </c>
      <c r="J36" s="52">
        <f>IF($H$6="First Area","",IF(E36="N/A","-",IF($H$6="Edinburgh","-",IF($H$6="Scotland","-",HLOOKUP($H$6&amp;"Index",Data!$E$1:$BU$1000,A36,FALSE)))))</f>
        <v>1.2913661882123224</v>
      </c>
      <c r="K36" s="93"/>
      <c r="L36" s="50">
        <f>IF($L$6="Second Area","",HLOOKUP($L$6,Data!$E$1:$BU$1000,A36,FALSE))</f>
        <v>31489</v>
      </c>
      <c r="M36" s="51">
        <f>IF($L$6="Second Area","",IF(E36="N/A","-",HLOOKUP($L$6&amp;"%",Data!$E$1:$BU$1000,A36,FALSE)))</f>
        <v>0.60802487014617002</v>
      </c>
      <c r="N36" s="52">
        <f>IF($L$6="Second Area","",IF(E36="N/A","-",IF($L$6="Edinburgh","-",IF($L$6="Scotland","-",HLOOKUP($L$6&amp;"Index",Data!$E$1:$BU$1000,A36,FALSE)))))</f>
        <v>0.9484356859368861</v>
      </c>
    </row>
    <row r="37" spans="1:14" x14ac:dyDescent="0.3">
      <c r="A37" s="146">
        <v>137</v>
      </c>
      <c r="B37" s="93" t="str">
        <f>VLOOKUP($A37,Data!$A$1:$BI$1000,2,FALSE)</f>
        <v>Caravan / temporary</v>
      </c>
      <c r="C37" s="93" t="str">
        <f>VLOOKUP($A37,Data!$A$1:$BI$1000,3,FALSE)</f>
        <v>Census</v>
      </c>
      <c r="D37" s="151">
        <f>VLOOKUP($A37,Data!$A$1:$BI$1000,4,FALSE)</f>
        <v>40603</v>
      </c>
      <c r="E37" s="48">
        <f>IF(ISBLANK(VLOOKUP($A37,Data!$A$1:$BI$1000,9,FALSE)),"N/A",VLOOKUP($A37,Data!$A$1:$BI$1000,9,FALSE))</f>
        <v>3.486098120908086E-3</v>
      </c>
      <c r="F37" s="48">
        <f>IF(ISBLANK(VLOOKUP($A37,Data!$A$1:$BI$1000,10,FALSE)),"N/A",VLOOKUP($A37,Data!$A$1:$BI$1000,10,FALSE))</f>
        <v>0</v>
      </c>
      <c r="G37" s="93"/>
      <c r="H37" s="50">
        <f>IF($H$6="First Area","",HLOOKUP($H$6,Data!$E$1:$BU$1000,A37,FALSE))</f>
        <v>3</v>
      </c>
      <c r="I37" s="63">
        <f>IF($H$6="First Area","",IF(E37="N/A","-",HLOOKUP($H$6&amp;"%",Data!$E$1:$BU$1000,A37,FALSE)))</f>
        <v>1.5409903431271832E-4</v>
      </c>
      <c r="J37" s="52">
        <f>IF($H$6="First Area","",IF(E37="N/A","-",IF($H$6="Edinburgh","-",IF($H$6="Scotland","-",HLOOKUP($H$6&amp;"Index",Data!$E$1:$BU$1000,A37,FALSE)))))</f>
        <v>0.46041189137552402</v>
      </c>
      <c r="K37" s="93"/>
      <c r="L37" s="50">
        <f>IF($L$6="Second Area","",HLOOKUP($L$6,Data!$E$1:$BU$1000,A37,FALSE))</f>
        <v>11</v>
      </c>
      <c r="M37" s="51">
        <f>IF($L$6="Second Area","",IF(E37="N/A","-",HLOOKUP($L$6&amp;"%",Data!$E$1:$BU$1000,A37,FALSE)))</f>
        <v>2.1240031666956303E-4</v>
      </c>
      <c r="N37" s="52">
        <f>IF($L$6="Second Area","",IF(E37="N/A","-",IF($L$6="Edinburgh","-",IF($L$6="Scotland","-",HLOOKUP($L$6&amp;"Index",Data!$E$1:$BU$1000,A37,FALSE)))))</f>
        <v>0.63460249418657577</v>
      </c>
    </row>
    <row r="38" spans="1:14" ht="6" customHeight="1" x14ac:dyDescent="0.3"/>
    <row r="39" spans="1:14" x14ac:dyDescent="0.3">
      <c r="A39" s="146">
        <v>97</v>
      </c>
      <c r="B39" s="93" t="str">
        <f>VLOOKUP($A39,Data!$A$1:$BI$1000,2,FALSE)</f>
        <v>Under occupied hh spaces</v>
      </c>
      <c r="C39" s="93" t="str">
        <f>VLOOKUP($A39,Data!$A$1:$BI$1000,3,FALSE)</f>
        <v>Census</v>
      </c>
      <c r="D39" s="151">
        <f>VLOOKUP($A39,Data!$A$1:$BI$1000,4,FALSE)</f>
        <v>40603</v>
      </c>
      <c r="E39" s="48">
        <f>IF(ISBLANK(VLOOKUP($A39,Data!$A$1:$BI$1000,9,FALSE)),"N/A",VLOOKUP($A39,Data!$A$1:$BI$1000,9,FALSE))</f>
        <v>0.57102056359482101</v>
      </c>
      <c r="F39" s="48">
        <f>IF(ISBLANK(VLOOKUP($A39,Data!$A$1:$BI$1000,10,FALSE)),"N/A",VLOOKUP($A39,Data!$A$1:$BI$1000,10,FALSE))</f>
        <v>0.11041277390861219</v>
      </c>
      <c r="G39" s="93"/>
      <c r="H39" s="50">
        <f>IF($H$6="First Area","",HLOOKUP($H$6,Data!$E$1:$BU$1000,A39,FALSE))</f>
        <v>2448</v>
      </c>
      <c r="I39" s="63">
        <f>IF($H$6="First Area","",IF(E39="N/A","-",HLOOKUP($H$6&amp;"%",Data!$E$1:$BU$1000,A39,FALSE)))</f>
        <v>0.12859844505148141</v>
      </c>
      <c r="J39" s="52">
        <f>IF($H$6="First Area","",IF(E39="N/A","-",IF($H$6="Edinburgh","-",IF($H$6="Scotland","-",HLOOKUP($H$6&amp;"Index",Data!$E$1:$BU$1000,A39,FALSE)))))</f>
        <v>0.41762290733180912</v>
      </c>
      <c r="K39" s="93"/>
      <c r="L39" s="50">
        <f>IF($L$6="Second Area","",HLOOKUP($L$6,Data!$E$1:$BU$1000,A39,FALSE))</f>
        <v>16021</v>
      </c>
      <c r="M39" s="51">
        <f>IF($L$6="Second Area","",IF(E39="N/A","-",HLOOKUP($L$6&amp;"%",Data!$E$1:$BU$1000,A39,FALSE)))</f>
        <v>0</v>
      </c>
      <c r="N39" s="52">
        <f>IF($L$6="Second Area","",IF(E39="N/A","-",IF($L$6="Edinburgh","-",IF($L$6="Scotland","-",HLOOKUP($L$6&amp;"Index",Data!$E$1:$BU$1000,A39,FALSE)))))</f>
        <v>0</v>
      </c>
    </row>
    <row r="40" spans="1:14" x14ac:dyDescent="0.3">
      <c r="A40" s="189">
        <v>96</v>
      </c>
      <c r="B40" s="93" t="str">
        <f>VLOOKUP($A40,Data!$A$1:$BI$1000,2,FALSE)</f>
        <v>Overcrowded hh spaces</v>
      </c>
      <c r="C40" s="93" t="str">
        <f>VLOOKUP($A40,Data!$A$1:$BI$1000,3,FALSE)</f>
        <v>Census</v>
      </c>
      <c r="D40" s="151">
        <f>VLOOKUP($A40,Data!$A$1:$BI$1000,4,FALSE)</f>
        <v>40603</v>
      </c>
      <c r="E40" s="48">
        <f>IF(ISBLANK(VLOOKUP($A40,Data!$A$1:$BI$1000,9,FALSE)),"N/A",VLOOKUP($A40,Data!$A$1:$BI$1000,9,FALSE))</f>
        <v>3.8536296797092875E-2</v>
      </c>
      <c r="F40" s="48">
        <f>IF(ISBLANK(VLOOKUP($A40,Data!$A$1:$BI$1000,10,FALSE)),"N/A",VLOOKUP($A40,Data!$A$1:$BI$1000,10,FALSE))</f>
        <v>8.6633663366336641E-3</v>
      </c>
      <c r="G40" s="93"/>
      <c r="H40" s="50">
        <f>IF($H$6="First Area","",HLOOKUP($H$6,Data!$E$1:$BU$1000,A40,FALSE))</f>
        <v>638</v>
      </c>
      <c r="I40" s="63">
        <f>IF($H$6="First Area","",IF(E40="N/A","-",HLOOKUP($H$6&amp;"%",Data!$E$1:$BU$1000,A40,FALSE)))</f>
        <v>3.3515444421096871E-2</v>
      </c>
      <c r="J40" s="52">
        <f>IF($H$6="First Area","",IF(E40="N/A","-",IF($H$6="Edinburgh","-",IF($H$6="Scotland","-",HLOOKUP($H$6&amp;"Index",Data!$E$1:$BU$1000,A40,FALSE)))))</f>
        <v>1.4102345583041083</v>
      </c>
      <c r="K40" s="93"/>
      <c r="L40" s="50">
        <f>IF($L$6="Second Area","",HLOOKUP($L$6,Data!$E$1:$BU$1000,A40,FALSE))</f>
        <v>1178</v>
      </c>
      <c r="M40" s="51">
        <f>IF($L$6="Second Area","",IF(E40="N/A","-",HLOOKUP($L$6&amp;"%",Data!$E$1:$BU$1000,A40,FALSE)))</f>
        <v>0</v>
      </c>
      <c r="N40" s="52">
        <f>IF($L$6="Second Area","",IF(E40="N/A","-",IF($L$6="Edinburgh","-",IF($L$6="Scotland","-",HLOOKUP($L$6&amp;"Index",Data!$E$1:$BU$1000,A40,FALSE)))))</f>
        <v>0</v>
      </c>
    </row>
  </sheetData>
  <sheetProtection password="C7FF" sheet="1" objects="1" scenarios="1"/>
  <mergeCells count="5">
    <mergeCell ref="B2:N2"/>
    <mergeCell ref="B4:N4"/>
    <mergeCell ref="E6:F6"/>
    <mergeCell ref="H6:J6"/>
    <mergeCell ref="L6:N6"/>
  </mergeCells>
  <conditionalFormatting sqref="L39:N40 H8:J9 L8:N9 L11:N15 H11:J15 H17:J21 L17:N21 L23:N26 H23:J26 L33:N37 H33:J37 H39:J40 H28:J31 L28:N31">
    <cfRule type="containsBlanks" dxfId="8" priority="2">
      <formula>LEN(TRIM(H8))=0</formula>
    </cfRule>
  </conditionalFormatting>
  <pageMargins left="0.7" right="0.7" top="0.75" bottom="0.75" header="0.3" footer="0.3"/>
  <pageSetup paperSize="9"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249977111117893"/>
  </sheetPr>
  <dimension ref="A1:N53"/>
  <sheetViews>
    <sheetView topLeftCell="A10" zoomScaleNormal="100" zoomScaleSheetLayoutView="100" workbookViewId="0">
      <selection activeCell="I24" sqref="I24"/>
    </sheetView>
  </sheetViews>
  <sheetFormatPr defaultColWidth="9.1796875" defaultRowHeight="13" x14ac:dyDescent="0.3"/>
  <cols>
    <col min="1" max="1" width="1.7265625" style="92" customWidth="1"/>
    <col min="2" max="2" width="32.7265625" style="92" customWidth="1"/>
    <col min="3" max="3" width="15.7265625" style="92" customWidth="1"/>
    <col min="4" max="4" width="9.7265625" style="92" customWidth="1"/>
    <col min="5" max="6" width="7.7265625" style="92" customWidth="1"/>
    <col min="7" max="7" width="1.7265625" style="92" customWidth="1"/>
    <col min="8" max="8" width="8.7265625" style="92" customWidth="1"/>
    <col min="9" max="10" width="7.7265625" style="92" customWidth="1"/>
    <col min="11" max="11" width="1.7265625" style="92" customWidth="1"/>
    <col min="12" max="12" width="8.7265625" style="92" customWidth="1"/>
    <col min="13" max="14" width="7.7265625" style="92" customWidth="1"/>
    <col min="15" max="15" width="1.7265625" style="92" customWidth="1"/>
    <col min="16" max="16384" width="9.1796875" style="92"/>
  </cols>
  <sheetData>
    <row r="1" spans="1:14" ht="9" customHeight="1" x14ac:dyDescent="0.3"/>
    <row r="2" spans="1:14" ht="15.5" x14ac:dyDescent="0.3">
      <c r="B2" s="230" t="s">
        <v>349</v>
      </c>
      <c r="C2" s="230"/>
      <c r="D2" s="230"/>
      <c r="E2" s="230"/>
      <c r="F2" s="230"/>
      <c r="G2" s="230"/>
      <c r="H2" s="230"/>
      <c r="I2" s="230"/>
      <c r="J2" s="230"/>
      <c r="K2" s="230"/>
      <c r="L2" s="230"/>
      <c r="M2" s="230"/>
      <c r="N2" s="230"/>
    </row>
    <row r="3" spans="1:14" ht="9" customHeight="1" x14ac:dyDescent="0.3"/>
    <row r="4" spans="1:14" ht="30" customHeight="1" x14ac:dyDescent="0.3">
      <c r="B4" s="218" t="s">
        <v>374</v>
      </c>
      <c r="C4" s="223"/>
      <c r="D4" s="223"/>
      <c r="E4" s="223"/>
      <c r="F4" s="223"/>
      <c r="G4" s="223"/>
      <c r="H4" s="223"/>
      <c r="I4" s="223"/>
      <c r="J4" s="223"/>
      <c r="K4" s="223"/>
      <c r="L4" s="223"/>
      <c r="M4" s="223"/>
      <c r="N4" s="223"/>
    </row>
    <row r="5" spans="1:14" ht="9" customHeight="1" x14ac:dyDescent="0.3"/>
    <row r="6" spans="1:14" ht="45" customHeight="1" x14ac:dyDescent="0.35">
      <c r="E6" s="231" t="s">
        <v>238</v>
      </c>
      <c r="F6" s="231"/>
      <c r="G6" s="162"/>
      <c r="H6" s="232" t="str">
        <f>IF(ISBLANK(Selection!D9),"First Area",Selection!D9)</f>
        <v>Sighthill Gorgie</v>
      </c>
      <c r="I6" s="232"/>
      <c r="J6" s="232"/>
      <c r="K6" s="162"/>
      <c r="L6" s="219" t="str">
        <f>IF(ISBLANK(Selection!F9),"Second Area",Selection!F9)</f>
        <v>South West</v>
      </c>
      <c r="M6" s="219"/>
      <c r="N6" s="219"/>
    </row>
    <row r="7" spans="1:14" x14ac:dyDescent="0.3">
      <c r="A7" s="157"/>
      <c r="D7" s="158"/>
      <c r="E7" s="165" t="s">
        <v>146</v>
      </c>
      <c r="F7" s="165" t="s">
        <v>147</v>
      </c>
      <c r="G7" s="133"/>
      <c r="H7" s="164" t="s">
        <v>0</v>
      </c>
      <c r="I7" s="164" t="s">
        <v>144</v>
      </c>
      <c r="J7" s="164" t="s">
        <v>2</v>
      </c>
      <c r="K7" s="133"/>
      <c r="L7" s="71" t="s">
        <v>0</v>
      </c>
      <c r="M7" s="71" t="s">
        <v>144</v>
      </c>
      <c r="N7" s="71" t="s">
        <v>2</v>
      </c>
    </row>
    <row r="8" spans="1:14" x14ac:dyDescent="0.3">
      <c r="A8" s="193">
        <v>151</v>
      </c>
      <c r="B8" s="159" t="str">
        <f>VLOOKUP($A8,Data!$A$1:$BI$1000,2,FALSE)</f>
        <v>All persons 16 to 74</v>
      </c>
      <c r="C8" s="159" t="str">
        <f>VLOOKUP($A8,Data!$A$1:$BI$1000,3,FALSE)</f>
        <v>Census</v>
      </c>
      <c r="D8" s="160">
        <f>VLOOKUP($A8,Data!$A$1:$BI$1000,4,FALSE)</f>
        <v>40603</v>
      </c>
      <c r="E8" s="54">
        <f>IF(ISBLANK(VLOOKUP($A8,Data!$A$1:$BI$1000,9,FALSE)),"N/A",VLOOKUP($A8,Data!$A$1:$BI$1000,9,FALSE))</f>
        <v>0.89519668737060043</v>
      </c>
      <c r="F8" s="54">
        <f>IF(ISBLANK(VLOOKUP($A8,Data!$A$1:$BI$1000,10,FALSE)),"N/A",VLOOKUP($A8,Data!$A$1:$BI$1000,10,FALSE))</f>
        <v>0.71243501939103882</v>
      </c>
      <c r="G8" s="91"/>
      <c r="H8" s="50">
        <f>IF($H$6="First Area","",HLOOKUP($H$6,Data!$E$1:$BU$1000,A8,FALSE))</f>
        <v>29916</v>
      </c>
      <c r="I8" s="63">
        <f>IF($H$6="First Area","",IF(E8="N/A","-",HLOOKUP($H$6&amp;"%",Data!$E$1:$BU$1000,A8,FALSE)))</f>
        <v>0.80208054051155553</v>
      </c>
      <c r="J8" s="52">
        <f>IF($H$6="First Area","",IF(E8="N/A","-",IF($H$6="Edinburgh","-",IF($H$6="Scotland","-",HLOOKUP($H$6&amp;"Index",Data!$E$1:$BU$1000,A8,FALSE)))))</f>
        <v>1.0331725475567695</v>
      </c>
      <c r="K8" s="91"/>
      <c r="L8" s="50">
        <f>IF($L$6="Second Area","",HLOOKUP($L$6,Data!$E$1:$BU$1000,A8,FALSE))</f>
        <v>84675</v>
      </c>
      <c r="M8" s="63">
        <f>IF($L$6="Second Area","",IF(E8="N/A","-",HLOOKUP($L$6&amp;"%",Data!$E$1:$BU$1000,A8,FALSE)))</f>
        <v>0.77509268158725797</v>
      </c>
      <c r="N8" s="52">
        <f>IF($L$6="Second Area","",IF(E8="N/A","-",IF($L$6="Edinburgh","-",IF($L$6="Scotland","-",HLOOKUP($L$6&amp;"Index",Data!$E$1:$BU$1000,A8,FALSE)))))</f>
        <v>0.99840906240833804</v>
      </c>
    </row>
    <row r="9" spans="1:14" ht="6" customHeight="1" x14ac:dyDescent="0.3">
      <c r="A9" s="157"/>
      <c r="E9" s="95"/>
      <c r="F9" s="95"/>
      <c r="H9" s="95"/>
      <c r="I9" s="95"/>
      <c r="J9" s="95"/>
      <c r="L9" s="95"/>
      <c r="M9" s="95"/>
      <c r="N9" s="95"/>
    </row>
    <row r="10" spans="1:14" x14ac:dyDescent="0.3">
      <c r="A10" s="193">
        <v>152</v>
      </c>
      <c r="B10" s="91" t="str">
        <f>VLOOKUP($A10,Data!$A$1:$BI$1000,2,FALSE)</f>
        <v>Economically active</v>
      </c>
      <c r="C10" s="91" t="str">
        <f>VLOOKUP($A10,Data!$A$1:$BI$1000,3,FALSE)</f>
        <v>Census</v>
      </c>
      <c r="D10" s="161">
        <f>VLOOKUP($A10,Data!$A$1:$BI$1000,4,FALSE)</f>
        <v>40603</v>
      </c>
      <c r="E10" s="48">
        <f>IF(ISBLANK(VLOOKUP($A10,Data!$A$1:$BI$1000,9,FALSE)),"N/A",VLOOKUP($A10,Data!$A$1:$BI$1000,9,FALSE))</f>
        <v>0.79252261159324766</v>
      </c>
      <c r="F10" s="48">
        <f>IF(ISBLANK(VLOOKUP($A10,Data!$A$1:$BI$1000,10,FALSE)),"N/A",VLOOKUP($A10,Data!$A$1:$BI$1000,10,FALSE))</f>
        <v>0.53699345443847912</v>
      </c>
      <c r="G10" s="91"/>
      <c r="H10" s="50">
        <f>IF($H$6="First Area","",HLOOKUP($H$6,Data!$E$1:$BU$1000,A10,FALSE))</f>
        <v>20272</v>
      </c>
      <c r="I10" s="63">
        <f>IF($H$6="First Area","",IF(E10="N/A","-",HLOOKUP($H$6&amp;"%",Data!$E$1:$BU$1000,A10,FALSE)))</f>
        <v>0.67763069929134911</v>
      </c>
      <c r="J10" s="52">
        <f>IF($H$6="First Area","",IF(E10="N/A","-",IF($H$6="Edinburgh","-",IF($H$6="Scotland","-",HLOOKUP($H$6&amp;"Index",Data!$E$1:$BU$1000,A10,FALSE)))))</f>
        <v>0.98156376554791225</v>
      </c>
      <c r="K10" s="91"/>
      <c r="L10" s="50">
        <f>IF($L$6="Second Area","",HLOOKUP($L$6,Data!$E$1:$BU$1000,A10,FALSE))</f>
        <v>58214</v>
      </c>
      <c r="M10" s="51">
        <f>IF($L$6="Second Area","",IF(E10="N/A","-",HLOOKUP($L$6&amp;"%",Data!$E$1:$BU$1000,A10,FALSE)))</f>
        <v>0.68749926188367283</v>
      </c>
      <c r="N10" s="52">
        <f>IF($L$6="Second Area","",IF(E10="N/A","-",IF($L$6="Edinburgh","-",IF($L$6="Scotland","-",HLOOKUP($L$6&amp;"Index",Data!$E$1:$BU$1000,A10,FALSE)))))</f>
        <v>0.99585860707264917</v>
      </c>
    </row>
    <row r="11" spans="1:14" x14ac:dyDescent="0.3">
      <c r="A11" s="193">
        <v>153</v>
      </c>
      <c r="B11" s="91" t="str">
        <f>VLOOKUP($A11,Data!$A$1:$BI$1000,2,FALSE)</f>
        <v>Employees - part-time</v>
      </c>
      <c r="C11" s="91" t="str">
        <f>VLOOKUP($A11,Data!$A$1:$BI$1000,3,FALSE)</f>
        <v>Census</v>
      </c>
      <c r="D11" s="161">
        <f>VLOOKUP($A11,Data!$A$1:$BI$1000,4,FALSE)</f>
        <v>40603</v>
      </c>
      <c r="E11" s="48">
        <f>IF(ISBLANK(VLOOKUP($A11,Data!$A$1:$BI$1000,9,FALSE)),"N/A",VLOOKUP($A11,Data!$A$1:$BI$1000,9,FALSE))</f>
        <v>0.14877229557563124</v>
      </c>
      <c r="F11" s="48">
        <f>IF(ISBLANK(VLOOKUP($A11,Data!$A$1:$BI$1000,10,FALSE)),"N/A",VLOOKUP($A11,Data!$A$1:$BI$1000,10,FALSE))</f>
        <v>5.9901012997825985E-2</v>
      </c>
      <c r="G11" s="91"/>
      <c r="H11" s="50">
        <f>IF($H$6="First Area","",HLOOKUP($H$6,Data!$E$1:$BU$1000,A11,FALSE))</f>
        <v>3351</v>
      </c>
      <c r="I11" s="63">
        <f>IF($H$6="First Area","",IF(E11="N/A","-",HLOOKUP($H$6&amp;"%",Data!$E$1:$BU$1000,A11,FALSE)))</f>
        <v>0.11201363818692339</v>
      </c>
      <c r="J11" s="52">
        <f>IF($H$6="First Area","",IF(E11="N/A","-",IF($H$6="Edinburgh","-",IF($H$6="Scotland","-",HLOOKUP($H$6&amp;"Index",Data!$E$1:$BU$1000,A11,FALSE)))))</f>
        <v>0.98048501075532313</v>
      </c>
      <c r="K11" s="91"/>
      <c r="L11" s="50">
        <f>IF($L$6="Second Area","",HLOOKUP($L$6,Data!$E$1:$BU$1000,A11,FALSE))</f>
        <v>10288</v>
      </c>
      <c r="M11" s="51">
        <f>IF($L$6="Second Area","",IF(E11="N/A","-",HLOOKUP($L$6&amp;"%",Data!$E$1:$BU$1000,A11,FALSE)))</f>
        <v>0.12149985237673458</v>
      </c>
      <c r="N11" s="52">
        <f>IF($L$6="Second Area","",IF(E11="N/A","-",IF($L$6="Edinburgh","-",IF($L$6="Scotland","-",HLOOKUP($L$6&amp;"Index",Data!$E$1:$BU$1000,A11,FALSE)))))</f>
        <v>1.0635203533481874</v>
      </c>
    </row>
    <row r="12" spans="1:14" x14ac:dyDescent="0.3">
      <c r="A12" s="193">
        <v>154</v>
      </c>
      <c r="B12" s="91" t="str">
        <f>VLOOKUP($A12,Data!$A$1:$BI$1000,2,FALSE)</f>
        <v>Employees - full-time</v>
      </c>
      <c r="C12" s="91" t="str">
        <f>VLOOKUP($A12,Data!$A$1:$BI$1000,3,FALSE)</f>
        <v>Census</v>
      </c>
      <c r="D12" s="161">
        <f>VLOOKUP($A12,Data!$A$1:$BI$1000,4,FALSE)</f>
        <v>40603</v>
      </c>
      <c r="E12" s="48">
        <f>IF(ISBLANK(VLOOKUP($A12,Data!$A$1:$BI$1000,9,FALSE)),"N/A",VLOOKUP($A12,Data!$A$1:$BI$1000,9,FALSE))</f>
        <v>0.5099783954007836</v>
      </c>
      <c r="F12" s="48">
        <f>IF(ISBLANK(VLOOKUP($A12,Data!$A$1:$BI$1000,10,FALSE)),"N/A",VLOOKUP($A12,Data!$A$1:$BI$1000,10,FALSE))</f>
        <v>0.26980216224167097</v>
      </c>
      <c r="G12" s="91"/>
      <c r="H12" s="50">
        <f>IF($H$6="First Area","",HLOOKUP($H$6,Data!$E$1:$BU$1000,A12,FALSE))</f>
        <v>12214</v>
      </c>
      <c r="I12" s="63">
        <f>IF($H$6="First Area","",IF(E12="N/A","-",HLOOKUP($H$6&amp;"%",Data!$E$1:$BU$1000,A12,FALSE)))</f>
        <v>0.40827650755448591</v>
      </c>
      <c r="J12" s="52">
        <f>IF($H$6="First Area","",IF(E12="N/A","-",IF($H$6="Edinburgh","-",IF($H$6="Scotland","-",HLOOKUP($H$6&amp;"Index",Data!$E$1:$BU$1000,A12,FALSE)))))</f>
        <v>1.0131559458398998</v>
      </c>
      <c r="K12" s="91"/>
      <c r="L12" s="50">
        <f>IF($L$6="Second Area","",HLOOKUP($L$6,Data!$E$1:$BU$1000,A12,FALSE))</f>
        <v>34184</v>
      </c>
      <c r="M12" s="51">
        <f>IF($L$6="Second Area","",IF(E12="N/A","-",HLOOKUP($L$6&amp;"%",Data!$E$1:$BU$1000,A12,FALSE)))</f>
        <v>0.40370829642751699</v>
      </c>
      <c r="N12" s="52">
        <f>IF($L$6="Second Area","",IF(E12="N/A","-",IF($L$6="Edinburgh","-",IF($L$6="Scotland","-",HLOOKUP($L$6&amp;"Index",Data!$E$1:$BU$1000,A12,FALSE)))))</f>
        <v>1.0018197308495653</v>
      </c>
    </row>
    <row r="13" spans="1:14" x14ac:dyDescent="0.3">
      <c r="A13" s="193">
        <v>155</v>
      </c>
      <c r="B13" s="91" t="str">
        <f>VLOOKUP($A13,Data!$A$1:$BI$1000,2,FALSE)</f>
        <v>Self-employed</v>
      </c>
      <c r="C13" s="91" t="str">
        <f>VLOOKUP($A13,Data!$A$1:$BI$1000,3,FALSE)</f>
        <v>Census</v>
      </c>
      <c r="D13" s="161">
        <f>VLOOKUP($A13,Data!$A$1:$BI$1000,4,FALSE)</f>
        <v>40603</v>
      </c>
      <c r="E13" s="48">
        <f>IF(ISBLANK(VLOOKUP($A13,Data!$A$1:$BI$1000,9,FALSE)),"N/A",VLOOKUP($A13,Data!$A$1:$BI$1000,9,FALSE))</f>
        <v>0.10961113941246392</v>
      </c>
      <c r="F13" s="48">
        <f>IF(ISBLANK(VLOOKUP($A13,Data!$A$1:$BI$1000,10,FALSE)),"N/A",VLOOKUP($A13,Data!$A$1:$BI$1000,10,FALSE))</f>
        <v>4.3655568926327049E-2</v>
      </c>
      <c r="G13" s="91"/>
      <c r="H13" s="50">
        <f>IF($H$6="First Area","",HLOOKUP($H$6,Data!$E$1:$BU$1000,A13,FALSE))</f>
        <v>1306</v>
      </c>
      <c r="I13" s="63">
        <f>IF($H$6="First Area","",IF(E13="N/A","-",HLOOKUP($H$6&amp;"%",Data!$E$1:$BU$1000,A13,FALSE)))</f>
        <v>4.3655568926327049E-2</v>
      </c>
      <c r="J13" s="52">
        <f>IF($H$6="First Area","",IF(E13="N/A","-",IF($H$6="Edinburgh","-",IF($H$6="Scotland","-",HLOOKUP($H$6&amp;"Index",Data!$E$1:$BU$1000,A13,FALSE)))))</f>
        <v>0.55160996800237949</v>
      </c>
      <c r="K13" s="91"/>
      <c r="L13" s="50">
        <f>IF($L$6="Second Area","",HLOOKUP($L$6,Data!$E$1:$BU$1000,A13,FALSE))</f>
        <v>5571</v>
      </c>
      <c r="M13" s="51">
        <f>IF($L$6="Second Area","",IF(E13="N/A","-",HLOOKUP($L$6&amp;"%",Data!$E$1:$BU$1000,A13,FALSE)))</f>
        <v>6.5792736935341004E-2</v>
      </c>
      <c r="N13" s="52">
        <f>IF($L$6="Second Area","",IF(E13="N/A","-",IF($L$6="Edinburgh","-",IF($L$6="Scotland","-",HLOOKUP($L$6&amp;"Index",Data!$E$1:$BU$1000,A13,FALSE)))))</f>
        <v>0.83132416798733122</v>
      </c>
    </row>
    <row r="14" spans="1:14" x14ac:dyDescent="0.3">
      <c r="A14" s="193">
        <v>156</v>
      </c>
      <c r="B14" s="91" t="str">
        <f>VLOOKUP($A14,Data!$A$1:$BI$1000,2,FALSE)</f>
        <v>Unemployed</v>
      </c>
      <c r="C14" s="91" t="str">
        <f>VLOOKUP($A14,Data!$A$1:$BI$1000,3,FALSE)</f>
        <v>Census</v>
      </c>
      <c r="D14" s="161">
        <f>VLOOKUP($A14,Data!$A$1:$BI$1000,4,FALSE)</f>
        <v>40603</v>
      </c>
      <c r="E14" s="48">
        <f>IF(ISBLANK(VLOOKUP($A14,Data!$A$1:$BI$1000,9,FALSE)),"N/A",VLOOKUP($A14,Data!$A$1:$BI$1000,9,FALSE))</f>
        <v>6.0882364967085087E-2</v>
      </c>
      <c r="F14" s="48">
        <f>IF(ISBLANK(VLOOKUP($A14,Data!$A$1:$BI$1000,10,FALSE)),"N/A",VLOOKUP($A14,Data!$A$1:$BI$1000,10,FALSE))</f>
        <v>2.1052254061614605E-2</v>
      </c>
      <c r="G14" s="91"/>
      <c r="H14" s="50">
        <f>IF($H$6="First Area","",HLOOKUP($H$6,Data!$E$1:$BU$1000,A14,FALSE))</f>
        <v>1818</v>
      </c>
      <c r="I14" s="63">
        <f>IF($H$6="First Area","",IF(E14="N/A","-",HLOOKUP($H$6&amp;"%",Data!$E$1:$BU$1000,A14,FALSE)))</f>
        <v>6.0770156438026475E-2</v>
      </c>
      <c r="J14" s="52">
        <f>IF($H$6="First Area","",IF(E14="N/A","-",IF($H$6="Edinburgh","-",IF($H$6="Scotland","-",HLOOKUP($H$6&amp;"Index",Data!$E$1:$BU$1000,A14,FALSE)))))</f>
        <v>1.5489461834322298</v>
      </c>
      <c r="K14" s="91"/>
      <c r="L14" s="50">
        <f>IF($L$6="Second Area","",HLOOKUP($L$6,Data!$E$1:$BU$1000,A14,FALSE))</f>
        <v>3545</v>
      </c>
      <c r="M14" s="51">
        <f>IF($L$6="Second Area","",IF(E14="N/A","-",HLOOKUP($L$6&amp;"%",Data!$E$1:$BU$1000,A14,FALSE)))</f>
        <v>4.1865958074992618E-2</v>
      </c>
      <c r="N14" s="52">
        <f>IF($L$6="Second Area","",IF(E14="N/A","-",IF($L$6="Edinburgh","-",IF($L$6="Scotland","-",HLOOKUP($L$6&amp;"Index",Data!$E$1:$BU$1000,A14,FALSE)))))</f>
        <v>1.0671046411099137</v>
      </c>
    </row>
    <row r="15" spans="1:14" x14ac:dyDescent="0.3">
      <c r="A15" s="193">
        <v>157</v>
      </c>
      <c r="B15" s="91" t="str">
        <f>VLOOKUP($A15,Data!$A$1:$BI$1000,2,FALSE)</f>
        <v>Full-time student - employed</v>
      </c>
      <c r="C15" s="91" t="str">
        <f>VLOOKUP($A15,Data!$A$1:$BI$1000,3,FALSE)</f>
        <v>Census</v>
      </c>
      <c r="D15" s="161">
        <f>VLOOKUP($A15,Data!$A$1:$BI$1000,4,FALSE)</f>
        <v>40603</v>
      </c>
      <c r="E15" s="48">
        <f>IF(ISBLANK(VLOOKUP($A15,Data!$A$1:$BI$1000,9,FALSE)),"N/A",VLOOKUP($A15,Data!$A$1:$BI$1000,9,FALSE))</f>
        <v>0.10356630741477404</v>
      </c>
      <c r="F15" s="48">
        <f>IF(ISBLANK(VLOOKUP($A15,Data!$A$1:$BI$1000,10,FALSE)),"N/A",VLOOKUP($A15,Data!$A$1:$BI$1000,10,FALSE))</f>
        <v>2.8384279475982533E-2</v>
      </c>
      <c r="G15" s="91"/>
      <c r="H15" s="50">
        <f>IF($H$6="First Area","",HLOOKUP($H$6,Data!$E$1:$BU$1000,A15,FALSE))</f>
        <v>1583</v>
      </c>
      <c r="I15" s="63">
        <f>IF($H$6="First Area","",IF(E15="N/A","-",HLOOKUP($H$6&amp;"%",Data!$E$1:$BU$1000,A15,FALSE)))</f>
        <v>5.2914828185586307E-2</v>
      </c>
      <c r="J15" s="52">
        <f>IF($H$6="First Area","",IF(E15="N/A","-",IF($H$6="Edinburgh","-",IF($H$6="Scotland","-",HLOOKUP($H$6&amp;"Index",Data!$E$1:$BU$1000,A15,FALSE)))))</f>
        <v>0.96664719306710811</v>
      </c>
      <c r="K15" s="91"/>
      <c r="L15" s="50">
        <f>IF($L$6="Second Area","",HLOOKUP($L$6,Data!$E$1:$BU$1000,A15,FALSE))</f>
        <v>4626</v>
      </c>
      <c r="M15" s="51">
        <f>IF($L$6="Second Area","",IF(E15="N/A","-",HLOOKUP($L$6&amp;"%",Data!$E$1:$BU$1000,A15,FALSE)))</f>
        <v>5.4632418069087689E-2</v>
      </c>
      <c r="N15" s="52">
        <f>IF($L$6="Second Area","",IF(E15="N/A","-",IF($L$6="Edinburgh","-",IF($L$6="Scotland","-",HLOOKUP($L$6&amp;"Index",Data!$E$1:$BU$1000,A15,FALSE)))))</f>
        <v>0.998024096227484</v>
      </c>
    </row>
    <row r="16" spans="1:14" ht="6" customHeight="1" x14ac:dyDescent="0.3">
      <c r="A16" s="157"/>
    </row>
    <row r="17" spans="1:14" x14ac:dyDescent="0.3">
      <c r="A17" s="193">
        <v>158</v>
      </c>
      <c r="B17" s="91" t="str">
        <f>VLOOKUP($A17,Data!$A$1:$BI$1000,2,FALSE)</f>
        <v>Economically inactive</v>
      </c>
      <c r="C17" s="91" t="str">
        <f>VLOOKUP($A17,Data!$A$1:$BI$1000,3,FALSE)</f>
        <v>Census</v>
      </c>
      <c r="D17" s="161">
        <f>VLOOKUP($A17,Data!$A$1:$BI$1000,4,FALSE)</f>
        <v>40603</v>
      </c>
      <c r="E17" s="48">
        <f>IF(ISBLANK(VLOOKUP($A17,Data!$A$1:$BI$1000,9,FALSE)),"N/A",VLOOKUP($A17,Data!$A$1:$BI$1000,9,FALSE))</f>
        <v>0.46300654556152093</v>
      </c>
      <c r="F17" s="48">
        <f>IF(ISBLANK(VLOOKUP($A17,Data!$A$1:$BI$1000,10,FALSE)),"N/A",VLOOKUP($A17,Data!$A$1:$BI$1000,10,FALSE))</f>
        <v>0.20747738840675234</v>
      </c>
      <c r="G17" s="91"/>
      <c r="H17" s="50">
        <f>IF($H$6="First Area","",HLOOKUP($H$6,Data!$E$1:$BU$1000,A17,FALSE))</f>
        <v>9644</v>
      </c>
      <c r="I17" s="63">
        <f>IF($H$6="First Area","",IF(E17="N/A","-",HLOOKUP($H$6&amp;"%",Data!$E$1:$BU$1000,A17,FALSE)))</f>
        <v>0.32236930070865089</v>
      </c>
      <c r="J17" s="52">
        <f>IF($H$6="First Area","",IF(E17="N/A","-",IF($H$6="Edinburgh","-",IF($H$6="Scotland","-",HLOOKUP($H$6&amp;"Index",Data!$E$1:$BU$1000,A17,FALSE)))))</f>
        <v>1.0411043082542448</v>
      </c>
      <c r="K17" s="91"/>
      <c r="L17" s="50">
        <f>IF($L$6="Second Area","",HLOOKUP($L$6,Data!$E$1:$BU$1000,A17,FALSE))</f>
        <v>26461</v>
      </c>
      <c r="M17" s="51">
        <f>IF($L$6="Second Area","",IF(E17="N/A","-",HLOOKUP($L$6&amp;"%",Data!$E$1:$BU$1000,A17,FALSE)))</f>
        <v>0.31250073811632711</v>
      </c>
      <c r="N17" s="52">
        <f>IF($L$6="Second Area","",IF(E17="N/A","-",IF($L$6="Edinburgh","-",IF($L$6="Scotland","-",HLOOKUP($L$6&amp;"Index",Data!$E$1:$BU$1000,A17,FALSE)))))</f>
        <v>1.0092333980634802</v>
      </c>
    </row>
    <row r="18" spans="1:14" x14ac:dyDescent="0.3">
      <c r="A18" s="193">
        <v>159</v>
      </c>
      <c r="B18" s="91" t="str">
        <f>VLOOKUP($A18,Data!$A$1:$BI$1000,2,FALSE)</f>
        <v xml:space="preserve">Retired </v>
      </c>
      <c r="C18" s="91" t="str">
        <f>VLOOKUP($A18,Data!$A$1:$BI$1000,3,FALSE)</f>
        <v>Census</v>
      </c>
      <c r="D18" s="161">
        <f>VLOOKUP($A18,Data!$A$1:$BI$1000,4,FALSE)</f>
        <v>40603</v>
      </c>
      <c r="E18" s="48">
        <f>IF(ISBLANK(VLOOKUP($A18,Data!$A$1:$BI$1000,9,FALSE)),"N/A",VLOOKUP($A18,Data!$A$1:$BI$1000,9,FALSE))</f>
        <v>0.1740006718172657</v>
      </c>
      <c r="F18" s="48">
        <f>IF(ISBLANK(VLOOKUP($A18,Data!$A$1:$BI$1000,10,FALSE)),"N/A",VLOOKUP($A18,Data!$A$1:$BI$1000,10,FALSE))</f>
        <v>6.059484712521393E-2</v>
      </c>
      <c r="G18" s="91"/>
      <c r="H18" s="50">
        <f>IF($H$6="First Area","",HLOOKUP($H$6,Data!$E$1:$BU$1000,A18,FALSE))</f>
        <v>2812</v>
      </c>
      <c r="I18" s="63">
        <f>IF($H$6="First Area","",IF(E18="N/A","-",HLOOKUP($H$6&amp;"%",Data!$E$1:$BU$1000,A18,FALSE)))</f>
        <v>9.3996523599411685E-2</v>
      </c>
      <c r="J18" s="52">
        <f>IF($H$6="First Area","",IF(E18="N/A","-",IF($H$6="Edinburgh","-",IF($H$6="Scotland","-",HLOOKUP($H$6&amp;"Index",Data!$E$1:$BU$1000,A18,FALSE)))))</f>
        <v>0.80984482429988391</v>
      </c>
      <c r="K18" s="91"/>
      <c r="L18" s="50">
        <f>IF($L$6="Second Area","",HLOOKUP($L$6,Data!$E$1:$BU$1000,A18,FALSE))</f>
        <v>10409</v>
      </c>
      <c r="M18" s="51">
        <f>IF($L$6="Second Area","",IF(E18="N/A","-",HLOOKUP($L$6&amp;"%",Data!$E$1:$BU$1000,A18,FALSE)))</f>
        <v>0.12292884558606436</v>
      </c>
      <c r="N18" s="52">
        <f>IF($L$6="Second Area","",IF(E18="N/A","-",IF($L$6="Edinburgh","-",IF($L$6="Scotland","-",HLOOKUP($L$6&amp;"Index",Data!$E$1:$BU$1000,A18,FALSE)))))</f>
        <v>1.0591167156277357</v>
      </c>
    </row>
    <row r="19" spans="1:14" x14ac:dyDescent="0.3">
      <c r="A19" s="193">
        <v>160</v>
      </c>
      <c r="B19" s="91" t="str">
        <f>VLOOKUP($A19,Data!$A$1:$BI$1000,2,FALSE)</f>
        <v>Student</v>
      </c>
      <c r="C19" s="91" t="str">
        <f>VLOOKUP($A19,Data!$A$1:$BI$1000,3,FALSE)</f>
        <v>Census</v>
      </c>
      <c r="D19" s="161">
        <f>VLOOKUP($A19,Data!$A$1:$BI$1000,4,FALSE)</f>
        <v>40603</v>
      </c>
      <c r="E19" s="48">
        <f>IF(ISBLANK(VLOOKUP($A19,Data!$A$1:$BI$1000,9,FALSE)),"N/A",VLOOKUP($A19,Data!$A$1:$BI$1000,9,FALSE))</f>
        <v>0.30826652938148119</v>
      </c>
      <c r="F19" s="48">
        <f>IF(ISBLANK(VLOOKUP($A19,Data!$A$1:$BI$1000,10,FALSE)),"N/A",VLOOKUP($A19,Data!$A$1:$BI$1000,10,FALSE))</f>
        <v>4.0249571813065821E-2</v>
      </c>
      <c r="G19" s="91"/>
      <c r="H19" s="50">
        <f>IF($H$6="First Area","",HLOOKUP($H$6,Data!$E$1:$BU$1000,A19,FALSE))</f>
        <v>2529</v>
      </c>
      <c r="I19" s="63">
        <f>IF($H$6="First Area","",IF(E19="N/A","-",HLOOKUP($H$6&amp;"%",Data!$E$1:$BU$1000,A19,FALSE)))</f>
        <v>8.4536702767749702E-2</v>
      </c>
      <c r="J19" s="52">
        <f>IF($H$6="First Area","",IF(E19="N/A","-",IF($H$6="Edinburgh","-",IF($H$6="Scotland","-",HLOOKUP($H$6&amp;"Index",Data!$E$1:$BU$1000,A19,FALSE)))))</f>
        <v>0.81835810074345838</v>
      </c>
      <c r="K19" s="91"/>
      <c r="L19" s="50">
        <f>IF($L$6="Second Area","",HLOOKUP($L$6,Data!$E$1:$BU$1000,A19,FALSE))</f>
        <v>7837</v>
      </c>
      <c r="M19" s="51">
        <f>IF($L$6="Second Area","",IF(E19="N/A","-",HLOOKUP($L$6&amp;"%",Data!$E$1:$BU$1000,A19,FALSE)))</f>
        <v>9.2553882491880721E-2</v>
      </c>
      <c r="N19" s="52">
        <f>IF($L$6="Second Area","",IF(E19="N/A","-",IF($L$6="Edinburgh","-",IF($L$6="Scotland","-",HLOOKUP($L$6&amp;"Index",Data!$E$1:$BU$1000,A19,FALSE)))))</f>
        <v>0.89596846118516915</v>
      </c>
    </row>
    <row r="20" spans="1:14" x14ac:dyDescent="0.3">
      <c r="A20" s="193">
        <v>161</v>
      </c>
      <c r="B20" s="91" t="str">
        <f>VLOOKUP($A20,Data!$A$1:$BI$1000,2,FALSE)</f>
        <v>Looking after home or family</v>
      </c>
      <c r="C20" s="91" t="str">
        <f>VLOOKUP($A20,Data!$A$1:$BI$1000,3,FALSE)</f>
        <v>Census</v>
      </c>
      <c r="D20" s="161">
        <f>VLOOKUP($A20,Data!$A$1:$BI$1000,4,FALSE)</f>
        <v>40603</v>
      </c>
      <c r="E20" s="48">
        <f>IF(ISBLANK(VLOOKUP($A20,Data!$A$1:$BI$1000,9,FALSE)),"N/A",VLOOKUP($A20,Data!$A$1:$BI$1000,9,FALSE))</f>
        <v>5.5383780851640897E-2</v>
      </c>
      <c r="F20" s="48">
        <f>IF(ISBLANK(VLOOKUP($A20,Data!$A$1:$BI$1000,10,FALSE)),"N/A",VLOOKUP($A20,Data!$A$1:$BI$1000,10,FALSE))</f>
        <v>1.9381099958369952E-2</v>
      </c>
      <c r="G20" s="91"/>
      <c r="H20" s="50">
        <f>IF($H$6="First Area","",HLOOKUP($H$6,Data!$E$1:$BU$1000,A20,FALSE))</f>
        <v>1314</v>
      </c>
      <c r="I20" s="63">
        <f>IF($H$6="First Area","",IF(E20="N/A","-",HLOOKUP($H$6&amp;"%",Data!$E$1:$BU$1000,A20,FALSE)))</f>
        <v>4.3922984356197355E-2</v>
      </c>
      <c r="J20" s="52">
        <f>IF($H$6="First Area","",IF(E20="N/A","-",IF($H$6="Edinburgh","-",IF($H$6="Scotland","-",HLOOKUP($H$6&amp;"Index",Data!$E$1:$BU$1000,A20,FALSE)))))</f>
        <v>1.2522957948460034</v>
      </c>
      <c r="K20" s="91"/>
      <c r="L20" s="50">
        <f>IF($L$6="Second Area","",HLOOKUP($L$6,Data!$E$1:$BU$1000,A20,FALSE))</f>
        <v>2974</v>
      </c>
      <c r="M20" s="51">
        <f>IF($L$6="Second Area","",IF(E20="N/A","-",HLOOKUP($L$6&amp;"%",Data!$E$1:$BU$1000,A20,FALSE)))</f>
        <v>3.5122527310304102E-2</v>
      </c>
      <c r="N20" s="52">
        <f>IF($L$6="Second Area","",IF(E20="N/A","-",IF($L$6="Edinburgh","-",IF($L$6="Scotland","-",HLOOKUP($L$6&amp;"Index",Data!$E$1:$BU$1000,A20,FALSE)))))</f>
        <v>1.0013844436973418</v>
      </c>
    </row>
    <row r="21" spans="1:14" x14ac:dyDescent="0.3">
      <c r="A21" s="193">
        <v>162</v>
      </c>
      <c r="B21" s="91" t="str">
        <f>VLOOKUP($A21,Data!$A$1:$BI$1000,2,FALSE)</f>
        <v>Long-term sick or disabled</v>
      </c>
      <c r="C21" s="91" t="str">
        <f>VLOOKUP($A21,Data!$A$1:$BI$1000,3,FALSE)</f>
        <v>Census</v>
      </c>
      <c r="D21" s="161">
        <f>VLOOKUP($A21,Data!$A$1:$BI$1000,4,FALSE)</f>
        <v>40603</v>
      </c>
      <c r="E21" s="54">
        <f>IF(ISBLANK(VLOOKUP($A21,Data!$A$1:$BI$1000,9,FALSE)),"N/A",VLOOKUP($A21,Data!$A$1:$BI$1000,9,FALSE))</f>
        <v>6.5636018443178734E-2</v>
      </c>
      <c r="F21" s="54">
        <f>IF(ISBLANK(VLOOKUP($A21,Data!$A$1:$BI$1000,10,FALSE)),"N/A",VLOOKUP($A21,Data!$A$1:$BI$1000,10,FALSE))</f>
        <v>1.6533371588423055E-2</v>
      </c>
      <c r="G21" s="91"/>
      <c r="H21" s="50">
        <f>IF($H$6="First Area","",HLOOKUP($H$6,Data!$E$1:$BU$1000,A21,FALSE))</f>
        <v>1820</v>
      </c>
      <c r="I21" s="51">
        <f>IF($H$6="First Area","",IF(E21="N/A","-",HLOOKUP($H$6&amp;"%",Data!$E$1:$BU$1000,A21,FALSE)))</f>
        <v>6.083701029549405E-2</v>
      </c>
      <c r="J21" s="52">
        <f>IF($H$6="First Area","",IF(E21="N/A","-",IF($H$6="Edinburgh","-",IF($H$6="Scotland","-",HLOOKUP($H$6&amp;"Index",Data!$E$1:$BU$1000,A21,FALSE)))))</f>
        <v>1.6652455152772687</v>
      </c>
      <c r="K21" s="91"/>
      <c r="L21" s="50">
        <f>IF($L$6="Second Area","",HLOOKUP($L$6,Data!$E$1:$BU$1000,A21,FALSE))</f>
        <v>3259</v>
      </c>
      <c r="M21" s="51">
        <f>IF($L$6="Second Area","",IF(E21="N/A","-",HLOOKUP($L$6&amp;"%",Data!$E$1:$BU$1000,A21,FALSE)))</f>
        <v>3.8488337762031297E-2</v>
      </c>
      <c r="N21" s="52">
        <f>IF($L$6="Second Area","",IF(E21="N/A","-",IF($L$6="Edinburgh","-",IF($L$6="Scotland","-",HLOOKUP($L$6&amp;"Index",Data!$E$1:$BU$1000,A21,FALSE)))))</f>
        <v>1.0535121883437859</v>
      </c>
    </row>
    <row r="22" spans="1:14" x14ac:dyDescent="0.3">
      <c r="A22" s="193">
        <v>163</v>
      </c>
      <c r="B22" s="91" t="str">
        <f>VLOOKUP($A22,Data!$A$1:$BI$1000,2,FALSE)</f>
        <v>Other</v>
      </c>
      <c r="C22" s="91" t="str">
        <f>VLOOKUP($A22,Data!$A$1:$BI$1000,3,FALSE)</f>
        <v>Census</v>
      </c>
      <c r="D22" s="161">
        <f>VLOOKUP($A22,Data!$A$1:$BI$1000,4,FALSE)</f>
        <v>40603</v>
      </c>
      <c r="E22" s="48">
        <f>IF(ISBLANK(VLOOKUP($A22,Data!$A$1:$BI$1000,9,FALSE)),"N/A",VLOOKUP($A22,Data!$A$1:$BI$1000,9,FALSE))</f>
        <v>3.90760796897981E-2</v>
      </c>
      <c r="F22" s="48">
        <f>IF(ISBLANK(VLOOKUP($A22,Data!$A$1:$BI$1000,10,FALSE)),"N/A",VLOOKUP($A22,Data!$A$1:$BI$1000,10,FALSE))</f>
        <v>1.0973015339827566E-2</v>
      </c>
      <c r="G22" s="91"/>
      <c r="H22" s="50">
        <f>IF($H$6="First Area","",HLOOKUP($H$6,Data!$E$1:$BU$1000,A22,FALSE))</f>
        <v>1169</v>
      </c>
      <c r="I22" s="63">
        <f>IF($H$6="First Area","",IF(E22="N/A","-",HLOOKUP($H$6&amp;"%",Data!$E$1:$BU$1000,A22,FALSE)))</f>
        <v>3.90760796897981E-2</v>
      </c>
      <c r="J22" s="52">
        <f>IF($H$6="First Area","",IF(E22="N/A","-",IF($H$6="Edinburgh","-",IF($H$6="Scotland","-",HLOOKUP($H$6&amp;"Index",Data!$E$1:$BU$1000,A22,FALSE)))))</f>
        <v>2.0933622201621129</v>
      </c>
      <c r="K22" s="91"/>
      <c r="L22" s="50">
        <f>IF($L$6="Second Area","",HLOOKUP($L$6,Data!$E$1:$BU$1000,A22,FALSE))</f>
        <v>1982</v>
      </c>
      <c r="M22" s="51">
        <f>IF($L$6="Second Area","",IF(E22="N/A","-",HLOOKUP($L$6&amp;"%",Data!$E$1:$BU$1000,A22,FALSE)))</f>
        <v>2.340714496604665E-2</v>
      </c>
      <c r="N22" s="52">
        <f>IF($L$6="Second Area","",IF(E22="N/A","-",IF($L$6="Edinburgh","-",IF($L$6="Scotland","-",HLOOKUP($L$6&amp;"Index",Data!$E$1:$BU$1000,A22,FALSE)))))</f>
        <v>1.2539546787384754</v>
      </c>
    </row>
    <row r="23" spans="1:14" ht="6" customHeight="1" x14ac:dyDescent="0.3">
      <c r="A23" s="193"/>
      <c r="B23" s="91"/>
      <c r="C23" s="91"/>
      <c r="D23" s="161"/>
      <c r="E23" s="163"/>
      <c r="F23" s="163"/>
      <c r="G23" s="91"/>
      <c r="H23" s="121"/>
      <c r="I23" s="122"/>
      <c r="J23" s="123"/>
      <c r="K23" s="91"/>
      <c r="L23" s="121"/>
      <c r="M23" s="124"/>
      <c r="N23" s="123"/>
    </row>
    <row r="24" spans="1:14" x14ac:dyDescent="0.3">
      <c r="A24" s="193">
        <v>164</v>
      </c>
      <c r="B24" s="159" t="str">
        <f>VLOOKUP($A24,Data!$A$1:$BI$1000,2,FALSE)</f>
        <v>Male: All persons 16 to 74</v>
      </c>
      <c r="C24" s="159" t="str">
        <f>VLOOKUP($A24,Data!$A$1:$BI$1000,3,FALSE)</f>
        <v>Census</v>
      </c>
      <c r="D24" s="160">
        <f>VLOOKUP($A24,Data!$A$1:$BI$1000,4,FALSE)</f>
        <v>40603</v>
      </c>
      <c r="E24" s="48">
        <f>IF(ISBLANK(VLOOKUP($A24,Data!$A$1:$BI$1000,9,FALSE)),"N/A",VLOOKUP($A24,Data!$A$1:$BI$1000,9,FALSE))</f>
        <v>0.52229576146543655</v>
      </c>
      <c r="F24" s="48">
        <f>IF(ISBLANK(VLOOKUP($A24,Data!$A$1:$BI$1000,10,FALSE)),"N/A",VLOOKUP($A24,Data!$A$1:$BI$1000,10,FALSE))</f>
        <v>0.47928562750577086</v>
      </c>
      <c r="G24" s="91"/>
      <c r="H24" s="50">
        <f>IF($H$6="First Area","",HLOOKUP($H$6,Data!$E$1:$BU$1000,A24,FALSE))</f>
        <v>15625</v>
      </c>
      <c r="I24" s="63">
        <f>IF($H$6="First Area","",IF(E24="N/A","-",HLOOKUP($H$6&amp;"%",Data!$E$1:$BU$1000,A24,FALSE)))</f>
        <v>0.52229576146543655</v>
      </c>
      <c r="J24" s="52">
        <f>IF($H$6="First Area","",IF(E24="N/A","-",IF($H$6="Edinburgh","-",IF($H$6="Scotland","-",HLOOKUP($H$6&amp;"Index",Data!$E$1:$BU$1000,A24,FALSE)))))</f>
        <v>1.0584711230832986</v>
      </c>
      <c r="K24" s="91"/>
      <c r="L24" s="50">
        <f>IF($L$6="Second Area","",HLOOKUP($L$6,Data!$E$1:$BU$1000,A24,FALSE))</f>
        <v>42755</v>
      </c>
      <c r="M24" s="51">
        <f>IF($L$6="Second Area","",IF(E24="N/A","-",HLOOKUP($L$6&amp;"%",Data!$E$1:$BU$1000,A24,FALSE)))</f>
        <v>0.50493061706524944</v>
      </c>
      <c r="N24" s="52">
        <f>IF($L$6="Second Area","",IF(E24="N/A","-",IF($L$6="Edinburgh","-",IF($L$6="Scotland","-",HLOOKUP($L$6&amp;"Index",Data!$E$1:$BU$1000,A24,FALSE)))))</f>
        <v>1.0232793691923645</v>
      </c>
    </row>
    <row r="25" spans="1:14" x14ac:dyDescent="0.3">
      <c r="A25" s="193">
        <v>165</v>
      </c>
      <c r="B25" s="91" t="str">
        <f>VLOOKUP($A25,Data!$A$1:$BI$1000,2,FALSE)</f>
        <v>Male: Economically active</v>
      </c>
      <c r="C25" s="91" t="str">
        <f>VLOOKUP($A25,Data!$A$1:$BI$1000,3,FALSE)</f>
        <v>Census</v>
      </c>
      <c r="D25" s="161">
        <f>VLOOKUP($A25,Data!$A$1:$BI$1000,4,FALSE)</f>
        <v>40603</v>
      </c>
      <c r="E25" s="48">
        <f>IF(ISBLANK(VLOOKUP($A25,Data!$A$1:$BI$1000,9,FALSE)),"N/A",VLOOKUP($A25,Data!$A$1:$BI$1000,9,FALSE))</f>
        <v>0.81698495370370372</v>
      </c>
      <c r="F25" s="48">
        <f>IF(ISBLANK(VLOOKUP($A25,Data!$A$1:$BI$1000,10,FALSE)),"N/A",VLOOKUP($A25,Data!$A$1:$BI$1000,10,FALSE))</f>
        <v>0.57190559307884947</v>
      </c>
      <c r="G25" s="91"/>
      <c r="H25" s="50">
        <f>IF($H$6="First Area","",HLOOKUP($H$6,Data!$E$1:$BU$1000,A25,FALSE))</f>
        <v>10923</v>
      </c>
      <c r="I25" s="63">
        <f>IF($H$6="First Area","",IF(E25="N/A","-",HLOOKUP($H$6&amp;"%",Data!$E$1:$BU$1000,A25,FALSE)))</f>
        <v>0.69907200000000003</v>
      </c>
      <c r="J25" s="52">
        <f>IF($H$6="First Area","",IF(E25="N/A","-",IF($H$6="Edinburgh","-",IF($H$6="Scotland","-",HLOOKUP($H$6&amp;"Index",Data!$E$1:$BU$1000,A25,FALSE)))))</f>
        <v>0.96202554305569166</v>
      </c>
      <c r="K25" s="91"/>
      <c r="L25" s="50">
        <f>IF($L$6="Second Area","",HLOOKUP($L$6,Data!$E$1:$BU$1000,A25,FALSE))</f>
        <v>30583</v>
      </c>
      <c r="M25" s="51">
        <f>IF($L$6="Second Area","",IF(E25="N/A","-",HLOOKUP($L$6&amp;"%",Data!$E$1:$BU$1000,A25,FALSE)))</f>
        <v>0.71530815109343937</v>
      </c>
      <c r="N25" s="52">
        <f>IF($L$6="Second Area","",IF(E25="N/A","-",IF($L$6="Edinburgh","-",IF($L$6="Scotland","-",HLOOKUP($L$6&amp;"Index",Data!$E$1:$BU$1000,A25,FALSE)))))</f>
        <v>0.98436886688041969</v>
      </c>
    </row>
    <row r="26" spans="1:14" x14ac:dyDescent="0.3">
      <c r="A26" s="193">
        <v>166</v>
      </c>
      <c r="B26" s="91" t="str">
        <f>VLOOKUP($A26,Data!$A$1:$BI$1000,2,FALSE)</f>
        <v>Male: Employees - part-time</v>
      </c>
      <c r="C26" s="91" t="str">
        <f>VLOOKUP($A26,Data!$A$1:$BI$1000,3,FALSE)</f>
        <v>Census</v>
      </c>
      <c r="D26" s="161">
        <f>VLOOKUP($A26,Data!$A$1:$BI$1000,4,FALSE)</f>
        <v>40603</v>
      </c>
      <c r="E26" s="48">
        <f>IF(ISBLANK(VLOOKUP($A26,Data!$A$1:$BI$1000,9,FALSE)),"N/A",VLOOKUP($A26,Data!$A$1:$BI$1000,9,FALSE))</f>
        <v>6.9875645038490822E-2</v>
      </c>
      <c r="F26" s="48">
        <f>IF(ISBLANK(VLOOKUP($A26,Data!$A$1:$BI$1000,10,FALSE)),"N/A",VLOOKUP($A26,Data!$A$1:$BI$1000,10,FALSE))</f>
        <v>4.0776001437039695E-2</v>
      </c>
      <c r="G26" s="91"/>
      <c r="H26" s="50">
        <f>IF($H$6="First Area","",HLOOKUP($H$6,Data!$E$1:$BU$1000,A26,FALSE))</f>
        <v>963</v>
      </c>
      <c r="I26" s="63">
        <f>IF($H$6="First Area","",IF(E26="N/A","-",HLOOKUP($H$6&amp;"%",Data!$E$1:$BU$1000,A26,FALSE)))</f>
        <v>6.1631999999999999E-2</v>
      </c>
      <c r="J26" s="52">
        <f>IF($H$6="First Area","",IF(E26="N/A","-",IF($H$6="Edinburgh","-",IF($H$6="Scotland","-",HLOOKUP($H$6&amp;"Index",Data!$E$1:$BU$1000,A26,FALSE)))))</f>
        <v>1.1269860246369554</v>
      </c>
      <c r="K26" s="91"/>
      <c r="L26" s="50">
        <f>IF($L$6="Second Area","",HLOOKUP($L$6,Data!$E$1:$BU$1000,A26,FALSE))</f>
        <v>2352</v>
      </c>
      <c r="M26" s="51">
        <f>IF($L$6="Second Area","",IF(E26="N/A","-",HLOOKUP($L$6&amp;"%",Data!$E$1:$BU$1000,A26,FALSE)))</f>
        <v>5.5011109811717925E-2</v>
      </c>
      <c r="N26" s="52">
        <f>IF($L$6="Second Area","",IF(E26="N/A","-",IF($L$6="Edinburgh","-",IF($L$6="Scotland","-",HLOOKUP($L$6&amp;"Index",Data!$E$1:$BU$1000,A26,FALSE)))))</f>
        <v>1.0059182236107054</v>
      </c>
    </row>
    <row r="27" spans="1:14" x14ac:dyDescent="0.3">
      <c r="A27" s="193">
        <v>167</v>
      </c>
      <c r="B27" s="91" t="str">
        <f>VLOOKUP($A27,Data!$A$1:$BI$1000,2,FALSE)</f>
        <v>Male:  Employees - full-time</v>
      </c>
      <c r="C27" s="91" t="str">
        <f>VLOOKUP($A27,Data!$A$1:$BI$1000,3,FALSE)</f>
        <v>Census</v>
      </c>
      <c r="D27" s="161">
        <f>VLOOKUP($A27,Data!$A$1:$BI$1000,4,FALSE)</f>
        <v>40603</v>
      </c>
      <c r="E27" s="48">
        <f>IF(ISBLANK(VLOOKUP($A27,Data!$A$1:$BI$1000,9,FALSE)),"N/A",VLOOKUP($A27,Data!$A$1:$BI$1000,9,FALSE))</f>
        <v>0.54578993055555558</v>
      </c>
      <c r="F27" s="48">
        <f>IF(ISBLANK(VLOOKUP($A27,Data!$A$1:$BI$1000,10,FALSE)),"N/A",VLOOKUP($A27,Data!$A$1:$BI$1000,10,FALSE))</f>
        <v>0.32048265917887225</v>
      </c>
      <c r="G27" s="91"/>
      <c r="H27" s="50">
        <f>IF($H$6="First Area","",HLOOKUP($H$6,Data!$E$1:$BU$1000,A27,FALSE))</f>
        <v>7009</v>
      </c>
      <c r="I27" s="63">
        <f>IF($H$6="First Area","",IF(E27="N/A","-",HLOOKUP($H$6&amp;"%",Data!$E$1:$BU$1000,A27,FALSE)))</f>
        <v>0.44857599999999997</v>
      </c>
      <c r="J27" s="52">
        <f>IF($H$6="First Area","",IF(E27="N/A","-",IF($H$6="Edinburgh","-",IF($H$6="Scotland","-",HLOOKUP($H$6&amp;"Index",Data!$E$1:$BU$1000,A27,FALSE)))))</f>
        <v>0.96797560402779748</v>
      </c>
      <c r="K27" s="91"/>
      <c r="L27" s="50">
        <f>IF($L$6="Second Area","",HLOOKUP($L$6,Data!$E$1:$BU$1000,A27,FALSE))</f>
        <v>19730</v>
      </c>
      <c r="M27" s="51">
        <f>IF($L$6="Second Area","",IF(E27="N/A","-",HLOOKUP($L$6&amp;"%",Data!$E$1:$BU$1000,A27,FALSE)))</f>
        <v>0.46146649514676646</v>
      </c>
      <c r="N27" s="52">
        <f>IF($L$6="Second Area","",IF(E27="N/A","-",IF($L$6="Edinburgh","-",IF($L$6="Scotland","-",HLOOKUP($L$6&amp;"Index",Data!$E$1:$BU$1000,A27,FALSE)))))</f>
        <v>0.99579181538531247</v>
      </c>
    </row>
    <row r="28" spans="1:14" x14ac:dyDescent="0.3">
      <c r="A28" s="193">
        <v>168</v>
      </c>
      <c r="B28" s="91" t="str">
        <f>VLOOKUP($A28,Data!$A$1:$BI$1000,2,FALSE)</f>
        <v>Male: Self-employed</v>
      </c>
      <c r="C28" s="91" t="str">
        <f>VLOOKUP($A28,Data!$A$1:$BI$1000,3,FALSE)</f>
        <v>Census</v>
      </c>
      <c r="D28" s="161">
        <f>VLOOKUP($A28,Data!$A$1:$BI$1000,4,FALSE)</f>
        <v>40603</v>
      </c>
      <c r="E28" s="48">
        <f>IF(ISBLANK(VLOOKUP($A28,Data!$A$1:$BI$1000,9,FALSE)),"N/A",VLOOKUP($A28,Data!$A$1:$BI$1000,9,FALSE))</f>
        <v>0.14706917796162647</v>
      </c>
      <c r="F28" s="48">
        <f>IF(ISBLANK(VLOOKUP($A28,Data!$A$1:$BI$1000,10,FALSE)),"N/A",VLOOKUP($A28,Data!$A$1:$BI$1000,10,FALSE))</f>
        <v>6.1184000000000002E-2</v>
      </c>
      <c r="G28" s="91"/>
      <c r="H28" s="50">
        <f>IF($H$6="First Area","",HLOOKUP($H$6,Data!$E$1:$BU$1000,A28,FALSE))</f>
        <v>956</v>
      </c>
      <c r="I28" s="63">
        <f>IF($H$6="First Area","",IF(E28="N/A","-",HLOOKUP($H$6&amp;"%",Data!$E$1:$BU$1000,A28,FALSE)))</f>
        <v>6.1184000000000002E-2</v>
      </c>
      <c r="J28" s="52">
        <f>IF($H$6="First Area","",IF(E28="N/A","-",IF($H$6="Edinburgh","-",IF($H$6="Scotland","-",HLOOKUP($H$6&amp;"Index",Data!$E$1:$BU$1000,A28,FALSE)))))</f>
        <v>0.56732305479660761</v>
      </c>
      <c r="K28" s="91"/>
      <c r="L28" s="50">
        <f>IF($L$6="Second Area","",HLOOKUP($L$6,Data!$E$1:$BU$1000,A28,FALSE))</f>
        <v>3916</v>
      </c>
      <c r="M28" s="51">
        <f>IF($L$6="Second Area","",IF(E28="N/A","-",HLOOKUP($L$6&amp;"%",Data!$E$1:$BU$1000,A28,FALSE)))</f>
        <v>9.1591626710326279E-2</v>
      </c>
      <c r="N28" s="52">
        <f>IF($L$6="Second Area","",IF(E28="N/A","-",IF($L$6="Edinburgh","-",IF($L$6="Scotland","-",HLOOKUP($L$6&amp;"Index",Data!$E$1:$BU$1000,A28,FALSE)))))</f>
        <v>0.84927499769699377</v>
      </c>
    </row>
    <row r="29" spans="1:14" x14ac:dyDescent="0.3">
      <c r="A29" s="193">
        <v>169</v>
      </c>
      <c r="B29" s="91" t="str">
        <f>VLOOKUP($A29,Data!$A$1:$BI$1000,2,FALSE)</f>
        <v>Male: Unemployed</v>
      </c>
      <c r="C29" s="91" t="str">
        <f>VLOOKUP($A29,Data!$A$1:$BI$1000,3,FALSE)</f>
        <v>Census</v>
      </c>
      <c r="D29" s="161">
        <f>VLOOKUP($A29,Data!$A$1:$BI$1000,4,FALSE)</f>
        <v>40603</v>
      </c>
      <c r="E29" s="48">
        <f>IF(ISBLANK(VLOOKUP($A29,Data!$A$1:$BI$1000,9,FALSE)),"N/A",VLOOKUP($A29,Data!$A$1:$BI$1000,9,FALSE))</f>
        <v>7.8081380593858385E-2</v>
      </c>
      <c r="F29" s="48">
        <f>IF(ISBLANK(VLOOKUP($A29,Data!$A$1:$BI$1000,10,FALSE)),"N/A",VLOOKUP($A29,Data!$A$1:$BI$1000,10,FALSE))</f>
        <v>2.3681858802502235E-2</v>
      </c>
      <c r="G29" s="91"/>
      <c r="H29" s="50">
        <f>IF($H$6="First Area","",HLOOKUP($H$6,Data!$E$1:$BU$1000,A29,FALSE))</f>
        <v>1171</v>
      </c>
      <c r="I29" s="63">
        <f>IF($H$6="First Area","",IF(E29="N/A","-",HLOOKUP($H$6&amp;"%",Data!$E$1:$BU$1000,A29,FALSE)))</f>
        <v>7.4943999999999997E-2</v>
      </c>
      <c r="J29" s="52">
        <f>IF($H$6="First Area","",IF(E29="N/A","-",IF($H$6="Edinburgh","-",IF($H$6="Scotland","-",HLOOKUP($H$6&amp;"Index",Data!$E$1:$BU$1000,A29,FALSE)))))</f>
        <v>1.5021956693380174</v>
      </c>
      <c r="K29" s="91"/>
      <c r="L29" s="50">
        <f>IF($L$6="Second Area","",HLOOKUP($L$6,Data!$E$1:$BU$1000,A29,FALSE))</f>
        <v>2260</v>
      </c>
      <c r="M29" s="51">
        <f>IF($L$6="Second Area","",IF(E29="N/A","-",HLOOKUP($L$6&amp;"%",Data!$E$1:$BU$1000,A29,FALSE)))</f>
        <v>5.2859314700035083E-2</v>
      </c>
      <c r="N29" s="52">
        <f>IF($L$6="Second Area","",IF(E29="N/A","-",IF($L$6="Edinburgh","-",IF($L$6="Scotland","-",HLOOKUP($L$6&amp;"Index",Data!$E$1:$BU$1000,A29,FALSE)))))</f>
        <v>1.0595248936081354</v>
      </c>
    </row>
    <row r="30" spans="1:14" x14ac:dyDescent="0.3">
      <c r="A30" s="193">
        <v>170</v>
      </c>
      <c r="B30" s="91" t="str">
        <f>VLOOKUP($A30,Data!$A$1:$BI$1000,2,FALSE)</f>
        <v>Male: Full-time student - employed</v>
      </c>
      <c r="C30" s="91" t="str">
        <f>VLOOKUP($A30,Data!$A$1:$BI$1000,3,FALSE)</f>
        <v>Census</v>
      </c>
      <c r="D30" s="161">
        <f>VLOOKUP($A30,Data!$A$1:$BI$1000,4,FALSE)</f>
        <v>40603</v>
      </c>
      <c r="E30" s="48">
        <f>IF(ISBLANK(VLOOKUP($A30,Data!$A$1:$BI$1000,9,FALSE)),"N/A",VLOOKUP($A30,Data!$A$1:$BI$1000,9,FALSE))</f>
        <v>9.296501479851256E-2</v>
      </c>
      <c r="F30" s="48">
        <f>IF(ISBLANK(VLOOKUP($A30,Data!$A$1:$BI$1000,10,FALSE)),"N/A",VLOOKUP($A30,Data!$A$1:$BI$1000,10,FALSE))</f>
        <v>2.5819958129797628E-2</v>
      </c>
      <c r="G30" s="91"/>
      <c r="H30" s="50">
        <f>IF($H$6="First Area","",HLOOKUP($H$6,Data!$E$1:$BU$1000,A30,FALSE))</f>
        <v>824</v>
      </c>
      <c r="I30" s="63">
        <f>IF($H$6="First Area","",IF(E30="N/A","-",HLOOKUP($H$6&amp;"%",Data!$E$1:$BU$1000,A30,FALSE)))</f>
        <v>5.2735999999999998E-2</v>
      </c>
      <c r="J30" s="52">
        <f>IF($H$6="First Area","",IF(E30="N/A","-",IF($H$6="Edinburgh","-",IF($H$6="Scotland","-",HLOOKUP($H$6&amp;"Index",Data!$E$1:$BU$1000,A30,FALSE)))))</f>
        <v>1.0375751172413794</v>
      </c>
      <c r="K30" s="91"/>
      <c r="L30" s="50">
        <f>IF($L$6="Second Area","",HLOOKUP($L$6,Data!$E$1:$BU$1000,A30,FALSE))</f>
        <v>2325</v>
      </c>
      <c r="M30" s="51">
        <f>IF($L$6="Second Area","",IF(E30="N/A","-",HLOOKUP($L$6&amp;"%",Data!$E$1:$BU$1000,A30,FALSE)))</f>
        <v>5.4379604724593612E-2</v>
      </c>
      <c r="N30" s="52">
        <f>IF($L$6="Second Area","",IF(E30="N/A","-",IF($L$6="Edinburgh","-",IF($L$6="Scotland","-",HLOOKUP($L$6&amp;"Index",Data!$E$1:$BU$1000,A30,FALSE)))))</f>
        <v>1.0699128630851806</v>
      </c>
    </row>
    <row r="31" spans="1:14" ht="6" customHeight="1" x14ac:dyDescent="0.3">
      <c r="A31" s="193"/>
      <c r="B31" s="91"/>
      <c r="C31" s="91"/>
      <c r="D31" s="161"/>
      <c r="E31" s="163"/>
      <c r="F31" s="163"/>
      <c r="G31" s="91"/>
      <c r="H31" s="121"/>
      <c r="I31" s="122"/>
      <c r="J31" s="123"/>
      <c r="K31" s="91"/>
      <c r="L31" s="121"/>
      <c r="M31" s="124"/>
      <c r="N31" s="123"/>
    </row>
    <row r="32" spans="1:14" x14ac:dyDescent="0.3">
      <c r="A32" s="193">
        <v>171</v>
      </c>
      <c r="B32" s="91" t="str">
        <f>VLOOKUP($A32,Data!$A$1:$BI$1000,2,FALSE)</f>
        <v>Male: Economically inactive</v>
      </c>
      <c r="C32" s="91" t="str">
        <f>VLOOKUP($A32,Data!$A$1:$BI$1000,3,FALSE)</f>
        <v>Census</v>
      </c>
      <c r="D32" s="161">
        <f>VLOOKUP($A32,Data!$A$1:$BI$1000,4,FALSE)</f>
        <v>40603</v>
      </c>
      <c r="E32" s="48">
        <f>IF(ISBLANK(VLOOKUP($A32,Data!$A$1:$BI$1000,9,FALSE)),"N/A",VLOOKUP($A32,Data!$A$1:$BI$1000,9,FALSE))</f>
        <v>0.42809440692115047</v>
      </c>
      <c r="F32" s="48">
        <f>IF(ISBLANK(VLOOKUP($A32,Data!$A$1:$BI$1000,10,FALSE)),"N/A",VLOOKUP($A32,Data!$A$1:$BI$1000,10,FALSE))</f>
        <v>0.18301504629629631</v>
      </c>
      <c r="G32" s="91"/>
      <c r="H32" s="50">
        <f>IF($H$6="First Area","",HLOOKUP($H$6,Data!$E$1:$BU$1000,A32,FALSE))</f>
        <v>4702</v>
      </c>
      <c r="I32" s="63">
        <f>IF($H$6="First Area","",IF(E32="N/A","-",HLOOKUP($H$6&amp;"%",Data!$E$1:$BU$1000,A32,FALSE)))</f>
        <v>0.30092799999999997</v>
      </c>
      <c r="J32" s="52">
        <f>IF($H$6="First Area","",IF(E32="N/A","-",IF($H$6="Edinburgh","-",IF($H$6="Scotland","-",HLOOKUP($H$6&amp;"Index",Data!$E$1:$BU$1000,A32,FALSE)))))</f>
        <v>1.1069453022806026</v>
      </c>
      <c r="K32" s="91"/>
      <c r="L32" s="50">
        <f>IF($L$6="Second Area","",HLOOKUP($L$6,Data!$E$1:$BU$1000,A32,FALSE))</f>
        <v>12172</v>
      </c>
      <c r="M32" s="51">
        <f>IF($L$6="Second Area","",IF(E32="N/A","-",HLOOKUP($L$6&amp;"%",Data!$E$1:$BU$1000,A32,FALSE)))</f>
        <v>0.28469184890656063</v>
      </c>
      <c r="N32" s="52">
        <f>IF($L$6="Second Area","",IF(E32="N/A","-",IF($L$6="Edinburgh","-",IF($L$6="Scotland","-",HLOOKUP($L$6&amp;"Index",Data!$E$1:$BU$1000,A32,FALSE)))))</f>
        <v>1.0472216103011234</v>
      </c>
    </row>
    <row r="33" spans="1:14" x14ac:dyDescent="0.3">
      <c r="A33" s="193">
        <v>172</v>
      </c>
      <c r="B33" s="91" t="str">
        <f>VLOOKUP($A33,Data!$A$1:$BI$1000,2,FALSE)</f>
        <v xml:space="preserve">Male: Retired </v>
      </c>
      <c r="C33" s="91" t="str">
        <f>VLOOKUP($A33,Data!$A$1:$BI$1000,3,FALSE)</f>
        <v>Census</v>
      </c>
      <c r="D33" s="161">
        <f>VLOOKUP($A33,Data!$A$1:$BI$1000,4,FALSE)</f>
        <v>40603</v>
      </c>
      <c r="E33" s="48">
        <f>IF(ISBLANK(VLOOKUP($A33,Data!$A$1:$BI$1000,9,FALSE)),"N/A",VLOOKUP($A33,Data!$A$1:$BI$1000,9,FALSE))</f>
        <v>0.15143056524773202</v>
      </c>
      <c r="F33" s="48">
        <f>IF(ISBLANK(VLOOKUP($A33,Data!$A$1:$BI$1000,10,FALSE)),"N/A",VLOOKUP($A33,Data!$A$1:$BI$1000,10,FALSE))</f>
        <v>5.3170468834201547E-2</v>
      </c>
      <c r="G33" s="91"/>
      <c r="H33" s="50">
        <f>IF($H$6="First Area","",HLOOKUP($H$6,Data!$E$1:$BU$1000,A33,FALSE))</f>
        <v>1177</v>
      </c>
      <c r="I33" s="63">
        <f>IF($H$6="First Area","",IF(E33="N/A","-",HLOOKUP($H$6&amp;"%",Data!$E$1:$BU$1000,A33,FALSE)))</f>
        <v>7.5328000000000006E-2</v>
      </c>
      <c r="J33" s="52">
        <f>IF($H$6="First Area","",IF(E33="N/A","-",IF($H$6="Edinburgh","-",IF($H$6="Scotland","-",HLOOKUP($H$6&amp;"Index",Data!$E$1:$BU$1000,A33,FALSE)))))</f>
        <v>0.7595323737574553</v>
      </c>
      <c r="K33" s="91"/>
      <c r="L33" s="50">
        <f>IF($L$6="Second Area","",HLOOKUP($L$6,Data!$E$1:$BU$1000,A33,FALSE))</f>
        <v>4371</v>
      </c>
      <c r="M33" s="51">
        <f>IF($L$6="Second Area","",IF(E33="N/A","-",HLOOKUP($L$6&amp;"%",Data!$E$1:$BU$1000,A33,FALSE)))</f>
        <v>0.102233656882236</v>
      </c>
      <c r="N33" s="52">
        <f>IF($L$6="Second Area","",IF(E33="N/A","-",IF($L$6="Edinburgh","-",IF($L$6="Scotland","-",HLOOKUP($L$6&amp;"Index",Data!$E$1:$BU$1000,A33,FALSE)))))</f>
        <v>1.0308221655914123</v>
      </c>
    </row>
    <row r="34" spans="1:14" x14ac:dyDescent="0.3">
      <c r="A34" s="193">
        <v>173</v>
      </c>
      <c r="B34" s="91" t="str">
        <f>VLOOKUP($A34,Data!$A$1:$BI$1000,2,FALSE)</f>
        <v>Male:  Student</v>
      </c>
      <c r="C34" s="91" t="str">
        <f>VLOOKUP($A34,Data!$A$1:$BI$1000,3,FALSE)</f>
        <v>Census</v>
      </c>
      <c r="D34" s="161">
        <f>VLOOKUP($A34,Data!$A$1:$BI$1000,4,FALSE)</f>
        <v>40603</v>
      </c>
      <c r="E34" s="48">
        <f>IF(ISBLANK(VLOOKUP($A34,Data!$A$1:$BI$1000,9,FALSE)),"N/A",VLOOKUP($A34,Data!$A$1:$BI$1000,9,FALSE))</f>
        <v>0.29763982697123775</v>
      </c>
      <c r="F34" s="48">
        <f>IF(ISBLANK(VLOOKUP($A34,Data!$A$1:$BI$1000,10,FALSE)),"N/A",VLOOKUP($A34,Data!$A$1:$BI$1000,10,FALSE))</f>
        <v>4.1413849561783685E-2</v>
      </c>
      <c r="G34" s="91"/>
      <c r="H34" s="50">
        <f>IF($H$6="First Area","",HLOOKUP($H$6,Data!$E$1:$BU$1000,A34,FALSE))</f>
        <v>1487</v>
      </c>
      <c r="I34" s="63">
        <f>IF($H$6="First Area","",IF(E34="N/A","-",HLOOKUP($H$6&amp;"%",Data!$E$1:$BU$1000,A34,FALSE)))</f>
        <v>9.5168000000000003E-2</v>
      </c>
      <c r="J34" s="52">
        <f>IF($H$6="First Area","",IF(E34="N/A","-",IF($H$6="Edinburgh","-",IF($H$6="Scotland","-",HLOOKUP($H$6&amp;"Index",Data!$E$1:$BU$1000,A34,FALSE)))))</f>
        <v>0.90741338680871075</v>
      </c>
      <c r="K34" s="91"/>
      <c r="L34" s="50">
        <f>IF($L$6="Second Area","",HLOOKUP($L$6,Data!$E$1:$BU$1000,A34,FALSE))</f>
        <v>4462</v>
      </c>
      <c r="M34" s="51">
        <f>IF($L$6="Second Area","",IF(E34="N/A","-",HLOOKUP($L$6&amp;"%",Data!$E$1:$BU$1000,A34,FALSE)))</f>
        <v>0.10436206291661794</v>
      </c>
      <c r="N34" s="52">
        <f>IF($L$6="Second Area","",IF(E34="N/A","-",IF($L$6="Edinburgh","-",IF($L$6="Scotland","-",HLOOKUP($L$6&amp;"Index",Data!$E$1:$BU$1000,A34,FALSE)))))</f>
        <v>0.99507747315812078</v>
      </c>
    </row>
    <row r="35" spans="1:14" x14ac:dyDescent="0.3">
      <c r="A35" s="193">
        <v>174</v>
      </c>
      <c r="B35" s="91" t="str">
        <f>VLOOKUP($A35,Data!$A$1:$BI$1000,2,FALSE)</f>
        <v>Male: Looking after home or family</v>
      </c>
      <c r="C35" s="91" t="str">
        <f>VLOOKUP($A35,Data!$A$1:$BI$1000,3,FALSE)</f>
        <v>Census</v>
      </c>
      <c r="D35" s="161">
        <f>VLOOKUP($A35,Data!$A$1:$BI$1000,4,FALSE)</f>
        <v>40603</v>
      </c>
      <c r="E35" s="48">
        <f>IF(ISBLANK(VLOOKUP($A35,Data!$A$1:$BI$1000,9,FALSE)),"N/A",VLOOKUP($A35,Data!$A$1:$BI$1000,9,FALSE))</f>
        <v>1.728618235227658E-2</v>
      </c>
      <c r="F35" s="48">
        <f>IF(ISBLANK(VLOOKUP($A35,Data!$A$1:$BI$1000,10,FALSE)),"N/A",VLOOKUP($A35,Data!$A$1:$BI$1000,10,FALSE))</f>
        <v>3.0533214179326779E-3</v>
      </c>
      <c r="G35" s="91"/>
      <c r="H35" s="50">
        <f>IF($H$6="First Area","",HLOOKUP($H$6,Data!$E$1:$BU$1000,A35,FALSE))</f>
        <v>165</v>
      </c>
      <c r="I35" s="63">
        <f>IF($H$6="First Area","",IF(E35="N/A","-",HLOOKUP($H$6&amp;"%",Data!$E$1:$BU$1000,A35,FALSE)))</f>
        <v>1.056E-2</v>
      </c>
      <c r="J35" s="52">
        <f>IF($H$6="First Area","",IF(E35="N/A","-",IF($H$6="Edinburgh","-",IF($H$6="Scotland","-",HLOOKUP($H$6&amp;"Index",Data!$E$1:$BU$1000,A35,FALSE)))))</f>
        <v>1.3426716434540389</v>
      </c>
      <c r="K35" s="91"/>
      <c r="L35" s="50">
        <f>IF($L$6="Second Area","",HLOOKUP($L$6,Data!$E$1:$BU$1000,A35,FALSE))</f>
        <v>315</v>
      </c>
      <c r="M35" s="51">
        <f>IF($L$6="Second Area","",IF(E35="N/A","-",HLOOKUP($L$6&amp;"%",Data!$E$1:$BU$1000,A35,FALSE)))</f>
        <v>7.3675593497836509E-3</v>
      </c>
      <c r="N35" s="52">
        <f>IF($L$6="Second Area","",IF(E35="N/A","-",IF($L$6="Edinburgh","-",IF($L$6="Scotland","-",HLOOKUP($L$6&amp;"Index",Data!$E$1:$BU$1000,A35,FALSE)))))</f>
        <v>0.93676259663060457</v>
      </c>
    </row>
    <row r="36" spans="1:14" x14ac:dyDescent="0.3">
      <c r="A36" s="193">
        <v>175</v>
      </c>
      <c r="B36" s="91" t="str">
        <f>VLOOKUP($A36,Data!$A$1:$BI$1000,2,FALSE)</f>
        <v>Male: Long-term sick or disabled</v>
      </c>
      <c r="C36" s="91" t="str">
        <f>VLOOKUP($A36,Data!$A$1:$BI$1000,3,FALSE)</f>
        <v>Census</v>
      </c>
      <c r="D36" s="161">
        <f>VLOOKUP($A36,Data!$A$1:$BI$1000,4,FALSE)</f>
        <v>40603</v>
      </c>
      <c r="E36" s="48">
        <f>IF(ISBLANK(VLOOKUP($A36,Data!$A$1:$BI$1000,9,FALSE)),"N/A",VLOOKUP($A36,Data!$A$1:$BI$1000,9,FALSE))</f>
        <v>7.3325048017173197E-2</v>
      </c>
      <c r="F36" s="48">
        <f>IF(ISBLANK(VLOOKUP($A36,Data!$A$1:$BI$1000,10,FALSE)),"N/A",VLOOKUP($A36,Data!$A$1:$BI$1000,10,FALSE))</f>
        <v>1.8124207858048164E-2</v>
      </c>
      <c r="G36" s="91"/>
      <c r="H36" s="50">
        <f>IF($H$6="First Area","",HLOOKUP($H$6,Data!$E$1:$BU$1000,A36,FALSE))</f>
        <v>1053</v>
      </c>
      <c r="I36" s="63">
        <f>IF($H$6="First Area","",IF(E36="N/A","-",HLOOKUP($H$6&amp;"%",Data!$E$1:$BU$1000,A36,FALSE)))</f>
        <v>6.7391999999999994E-2</v>
      </c>
      <c r="J36" s="52">
        <f>IF($H$6="First Area","",IF(E36="N/A","-",IF($H$6="Edinburgh","-",IF($H$6="Scotland","-",HLOOKUP($H$6&amp;"Index",Data!$E$1:$BU$1000,A36,FALSE)))))</f>
        <v>1.6645878701298698</v>
      </c>
      <c r="K36" s="91"/>
      <c r="L36" s="50">
        <f>IF($L$6="Second Area","",HLOOKUP($L$6,Data!$E$1:$BU$1000,A36,FALSE))</f>
        <v>1813</v>
      </c>
      <c r="M36" s="51">
        <f>IF($L$6="Second Area","",IF(E36="N/A","-",HLOOKUP($L$6&amp;"%",Data!$E$1:$BU$1000,A36,FALSE)))</f>
        <v>4.2404397146532567E-2</v>
      </c>
      <c r="N36" s="52">
        <f>IF($L$6="Second Area","",IF(E36="N/A","-",IF($L$6="Edinburgh","-",IF($L$6="Scotland","-",HLOOKUP($L$6&amp;"Index",Data!$E$1:$BU$1000,A36,FALSE)))))</f>
        <v>1.047392051434707</v>
      </c>
    </row>
    <row r="37" spans="1:14" x14ac:dyDescent="0.3">
      <c r="A37" s="193">
        <v>176</v>
      </c>
      <c r="B37" s="91" t="str">
        <f>VLOOKUP($A37,Data!$A$1:$BI$1000,2,FALSE)</f>
        <v>Male: Other</v>
      </c>
      <c r="C37" s="91" t="str">
        <f>VLOOKUP($A37,Data!$A$1:$BI$1000,3,FALSE)</f>
        <v>Census</v>
      </c>
      <c r="D37" s="161">
        <f>VLOOKUP($A37,Data!$A$1:$BI$1000,4,FALSE)</f>
        <v>40603</v>
      </c>
      <c r="E37" s="48">
        <f>IF(ISBLANK(VLOOKUP($A37,Data!$A$1:$BI$1000,9,FALSE)),"N/A",VLOOKUP($A37,Data!$A$1:$BI$1000,9,FALSE))</f>
        <v>5.2479999999999999E-2</v>
      </c>
      <c r="F37" s="48">
        <f>IF(ISBLANK(VLOOKUP($A37,Data!$A$1:$BI$1000,10,FALSE)),"N/A",VLOOKUP($A37,Data!$A$1:$BI$1000,10,FALSE))</f>
        <v>1.0932775063968364E-2</v>
      </c>
      <c r="G37" s="91"/>
      <c r="H37" s="50">
        <f>IF($H$6="First Area","",HLOOKUP($H$6,Data!$E$1:$BU$1000,A37,FALSE))</f>
        <v>820</v>
      </c>
      <c r="I37" s="63">
        <f>IF($H$6="First Area","",IF(E37="N/A","-",HLOOKUP($H$6&amp;"%",Data!$E$1:$BU$1000,A37,FALSE)))</f>
        <v>5.2479999999999999E-2</v>
      </c>
      <c r="J37" s="52">
        <f>IF($H$6="First Area","",IF(E37="N/A","-",IF($H$6="Edinburgh","-",IF($H$6="Scotland","-",HLOOKUP($H$6&amp;"Index",Data!$E$1:$BU$1000,A37,FALSE)))))</f>
        <v>2.6983823824274853</v>
      </c>
      <c r="K37" s="91"/>
      <c r="L37" s="50">
        <f>IF($L$6="Second Area","",HLOOKUP($L$6,Data!$E$1:$BU$1000,A37,FALSE))</f>
        <v>1211</v>
      </c>
      <c r="M37" s="51">
        <f>IF($L$6="Second Area","",IF(E37="N/A","-",HLOOKUP($L$6&amp;"%",Data!$E$1:$BU$1000,A37,FALSE)))</f>
        <v>2.8324172611390482E-2</v>
      </c>
      <c r="N37" s="52">
        <f>IF($L$6="Second Area","",IF(E37="N/A","-",IF($L$6="Edinburgh","-",IF($L$6="Scotland","-",HLOOKUP($L$6&amp;"Index",Data!$E$1:$BU$1000,A37,FALSE)))))</f>
        <v>1.4563538180528044</v>
      </c>
    </row>
    <row r="38" spans="1:14" ht="6" customHeight="1" x14ac:dyDescent="0.3">
      <c r="A38" s="193"/>
      <c r="B38" s="91"/>
      <c r="C38" s="91"/>
      <c r="D38" s="161"/>
      <c r="E38" s="163"/>
      <c r="F38" s="163"/>
      <c r="G38" s="91"/>
      <c r="H38" s="121"/>
      <c r="I38" s="122"/>
      <c r="J38" s="123"/>
      <c r="K38" s="91"/>
      <c r="L38" s="121"/>
      <c r="M38" s="124"/>
      <c r="N38" s="123"/>
    </row>
    <row r="39" spans="1:14" x14ac:dyDescent="0.3">
      <c r="A39" s="193">
        <v>177</v>
      </c>
      <c r="B39" s="159" t="str">
        <f>VLOOKUP($A39,Data!$A$1:$BI$1000,2,FALSE)</f>
        <v>Female: All persons 16 to 74</v>
      </c>
      <c r="C39" s="159" t="str">
        <f>VLOOKUP($A39,Data!$A$1:$BI$1000,3,FALSE)</f>
        <v>Census</v>
      </c>
      <c r="D39" s="160">
        <f>VLOOKUP($A39,Data!$A$1:$BI$1000,4,FALSE)</f>
        <v>40603</v>
      </c>
      <c r="E39" s="48">
        <f>IF(ISBLANK(VLOOKUP($A39,Data!$A$1:$BI$1000,9,FALSE)),"N/A",VLOOKUP($A39,Data!$A$1:$BI$1000,9,FALSE))</f>
        <v>0.52071437249422914</v>
      </c>
      <c r="F39" s="48">
        <f>IF(ISBLANK(VLOOKUP($A39,Data!$A$1:$BI$1000,10,FALSE)),"N/A",VLOOKUP($A39,Data!$A$1:$BI$1000,10,FALSE))</f>
        <v>0.47770423853456345</v>
      </c>
      <c r="G39" s="91"/>
      <c r="H39" s="50">
        <f>IF($H$6="First Area","",HLOOKUP($H$6,Data!$E$1:$BU$1000,A39,FALSE))</f>
        <v>14291</v>
      </c>
      <c r="I39" s="63">
        <f>IF($H$6="First Area","",IF(E39="N/A","-",HLOOKUP($H$6&amp;"%",Data!$E$1:$BU$1000,A39,FALSE)))</f>
        <v>0.47770423853456345</v>
      </c>
      <c r="J39" s="52">
        <f>IF($H$6="First Area","",IF(E39="N/A","-",IF($H$6="Edinburgh","-",IF($H$6="Scotland","-",HLOOKUP($H$6&amp;"Index",Data!$E$1:$BU$1000,A39,FALSE)))))</f>
        <v>0.94168598030996553</v>
      </c>
      <c r="K39" s="91"/>
      <c r="L39" s="50">
        <f>IF($L$6="Second Area","",HLOOKUP($L$6,Data!$E$1:$BU$1000,A39,FALSE))</f>
        <v>41920</v>
      </c>
      <c r="M39" s="51">
        <f>IF($L$6="Second Area","",IF(E39="N/A","-",HLOOKUP($L$6&amp;"%",Data!$E$1:$BU$1000,A39,FALSE)))</f>
        <v>0.4950693829347505</v>
      </c>
      <c r="N39" s="52">
        <f>IF($L$6="Second Area","",IF(E39="N/A","-",IF($L$6="Edinburgh","-",IF($L$6="Scotland","-",HLOOKUP($L$6&amp;"Index",Data!$E$1:$BU$1000,A39,FALSE)))))</f>
        <v>0.97591743925175412</v>
      </c>
    </row>
    <row r="40" spans="1:14" x14ac:dyDescent="0.3">
      <c r="A40" s="193">
        <v>178</v>
      </c>
      <c r="B40" s="91" t="str">
        <f>VLOOKUP($A40,Data!$A$1:$BI$1000,2,FALSE)</f>
        <v>Female: Economically active</v>
      </c>
      <c r="C40" s="91" t="str">
        <f>VLOOKUP($A40,Data!$A$1:$BI$1000,3,FALSE)</f>
        <v>Census</v>
      </c>
      <c r="D40" s="161">
        <f>VLOOKUP($A40,Data!$A$1:$BI$1000,4,FALSE)</f>
        <v>40603</v>
      </c>
      <c r="E40" s="48">
        <f>IF(ISBLANK(VLOOKUP($A40,Data!$A$1:$BI$1000,9,FALSE)),"N/A",VLOOKUP($A40,Data!$A$1:$BI$1000,9,FALSE))</f>
        <v>0.76744530960326285</v>
      </c>
      <c r="F40" s="48">
        <f>IF(ISBLANK(VLOOKUP($A40,Data!$A$1:$BI$1000,10,FALSE)),"N/A",VLOOKUP($A40,Data!$A$1:$BI$1000,10,FALSE))</f>
        <v>0.50417350360276803</v>
      </c>
      <c r="G40" s="91"/>
      <c r="H40" s="50">
        <f>IF($H$6="First Area","",HLOOKUP($H$6,Data!$E$1:$BU$1000,A40,FALSE))</f>
        <v>9349</v>
      </c>
      <c r="I40" s="63">
        <f>IF($H$6="First Area","",IF(E40="N/A","-",HLOOKUP($H$6&amp;"%",Data!$E$1:$BU$1000,A40,FALSE)))</f>
        <v>0.65418795045833045</v>
      </c>
      <c r="J40" s="52">
        <f>IF($H$6="First Area","",IF(E40="N/A","-",IF($H$6="Edinburgh","-",IF($H$6="Scotland","-",HLOOKUP($H$6&amp;"Index",Data!$E$1:$BU$1000,A40,FALSE)))))</f>
        <v>1.0002146262933411</v>
      </c>
      <c r="K40" s="91"/>
      <c r="L40" s="50">
        <f>IF($L$6="Second Area","",HLOOKUP($L$6,Data!$E$1:$BU$1000,A40,FALSE))</f>
        <v>27631</v>
      </c>
      <c r="M40" s="51">
        <f>IF($L$6="Second Area","",IF(E40="N/A","-",HLOOKUP($L$6&amp;"%",Data!$E$1:$BU$1000,A40,FALSE)))</f>
        <v>0.65913645038167934</v>
      </c>
      <c r="N40" s="52">
        <f>IF($L$6="Second Area","",IF(E40="N/A","-",IF($L$6="Edinburgh","-",IF($L$6="Scotland","-",HLOOKUP($L$6&amp;"Index",Data!$E$1:$BU$1000,A40,FALSE)))))</f>
        <v>1.0077805895582979</v>
      </c>
    </row>
    <row r="41" spans="1:14" x14ac:dyDescent="0.3">
      <c r="A41" s="193">
        <v>179</v>
      </c>
      <c r="B41" s="91" t="str">
        <f>VLOOKUP($A41,Data!$A$1:$BI$1000,2,FALSE)</f>
        <v>Female: Employees - part-time</v>
      </c>
      <c r="C41" s="91" t="str">
        <f>VLOOKUP($A41,Data!$A$1:$BI$1000,3,FALSE)</f>
        <v>Census</v>
      </c>
      <c r="D41" s="161">
        <f>VLOOKUP($A41,Data!$A$1:$BI$1000,4,FALSE)</f>
        <v>40603</v>
      </c>
      <c r="E41" s="48">
        <f>IF(ISBLANK(VLOOKUP($A41,Data!$A$1:$BI$1000,9,FALSE)),"N/A",VLOOKUP($A41,Data!$A$1:$BI$1000,9,FALSE))</f>
        <v>0.23658096526838068</v>
      </c>
      <c r="F41" s="48">
        <f>IF(ISBLANK(VLOOKUP($A41,Data!$A$1:$BI$1000,10,FALSE)),"N/A",VLOOKUP($A41,Data!$A$1:$BI$1000,10,FALSE))</f>
        <v>8.0209823557463047E-2</v>
      </c>
      <c r="G41" s="91"/>
      <c r="H41" s="50">
        <f>IF($H$6="First Area","",HLOOKUP($H$6,Data!$E$1:$BU$1000,A41,FALSE))</f>
        <v>2388</v>
      </c>
      <c r="I41" s="63">
        <f>IF($H$6="First Area","",IF(E41="N/A","-",HLOOKUP($H$6&amp;"%",Data!$E$1:$BU$1000,A41,FALSE)))</f>
        <v>0.16709817367573998</v>
      </c>
      <c r="J41" s="52">
        <f>IF($H$6="First Area","",IF(E41="N/A","-",IF($H$6="Edinburgh","-",IF($H$6="Scotland","-",HLOOKUP($H$6&amp;"Index",Data!$E$1:$BU$1000,A41,FALSE)))))</f>
        <v>0.97144865394136248</v>
      </c>
      <c r="K41" s="91"/>
      <c r="L41" s="50">
        <f>IF($L$6="Second Area","",HLOOKUP($L$6,Data!$E$1:$BU$1000,A41,FALSE))</f>
        <v>7936</v>
      </c>
      <c r="M41" s="51">
        <f>IF($L$6="Second Area","",IF(E41="N/A","-",HLOOKUP($L$6&amp;"%",Data!$E$1:$BU$1000,A41,FALSE)))</f>
        <v>0.18931297709923664</v>
      </c>
      <c r="N41" s="52">
        <f>IF($L$6="Second Area","",IF(E41="N/A","-",IF($L$6="Edinburgh","-",IF($L$6="Scotland","-",HLOOKUP($L$6&amp;"Index",Data!$E$1:$BU$1000,A41,FALSE)))))</f>
        <v>1.1005975273767217</v>
      </c>
    </row>
    <row r="42" spans="1:14" x14ac:dyDescent="0.3">
      <c r="A42" s="193">
        <v>180</v>
      </c>
      <c r="B42" s="91" t="str">
        <f>VLOOKUP($A42,Data!$A$1:$BI$1000,2,FALSE)</f>
        <v>Female: Employees - full-time</v>
      </c>
      <c r="C42" s="91" t="str">
        <f>VLOOKUP($A42,Data!$A$1:$BI$1000,3,FALSE)</f>
        <v>Census</v>
      </c>
      <c r="D42" s="161">
        <f>VLOOKUP($A42,Data!$A$1:$BI$1000,4,FALSE)</f>
        <v>40603</v>
      </c>
      <c r="E42" s="48">
        <f>IF(ISBLANK(VLOOKUP($A42,Data!$A$1:$BI$1000,9,FALSE)),"N/A",VLOOKUP($A42,Data!$A$1:$BI$1000,9,FALSE))</f>
        <v>0.47326659251019654</v>
      </c>
      <c r="F42" s="48">
        <f>IF(ISBLANK(VLOOKUP($A42,Data!$A$1:$BI$1000,10,FALSE)),"N/A",VLOOKUP($A42,Data!$A$1:$BI$1000,10,FALSE))</f>
        <v>0.22215880716273098</v>
      </c>
      <c r="G42" s="91"/>
      <c r="H42" s="50">
        <f>IF($H$6="First Area","",HLOOKUP($H$6,Data!$E$1:$BU$1000,A42,FALSE))</f>
        <v>5205</v>
      </c>
      <c r="I42" s="63">
        <f>IF($H$6="First Area","",IF(E42="N/A","-",HLOOKUP($H$6&amp;"%",Data!$E$1:$BU$1000,A42,FALSE)))</f>
        <v>0.36421524036106639</v>
      </c>
      <c r="J42" s="52">
        <f>IF($H$6="First Area","",IF(E42="N/A","-",IF($H$6="Edinburgh","-",IF($H$6="Scotland","-",HLOOKUP($H$6&amp;"Index",Data!$E$1:$BU$1000,A42,FALSE)))))</f>
        <v>1.0598406587392291</v>
      </c>
      <c r="K42" s="91"/>
      <c r="L42" s="50">
        <f>IF($L$6="Second Area","",HLOOKUP($L$6,Data!$E$1:$BU$1000,A42,FALSE))</f>
        <v>14454</v>
      </c>
      <c r="M42" s="51">
        <f>IF($L$6="Second Area","",IF(E42="N/A","-",HLOOKUP($L$6&amp;"%",Data!$E$1:$BU$1000,A42,FALSE)))</f>
        <v>0.34479961832061068</v>
      </c>
      <c r="N42" s="52">
        <f>IF($L$6="Second Area","",IF(E42="N/A","-",IF($L$6="Edinburgh","-",IF($L$6="Scotland","-",HLOOKUP($L$6&amp;"Index",Data!$E$1:$BU$1000,A42,FALSE)))))</f>
        <v>1.0033425681244901</v>
      </c>
    </row>
    <row r="43" spans="1:14" x14ac:dyDescent="0.3">
      <c r="A43" s="193">
        <v>181</v>
      </c>
      <c r="B43" s="91" t="str">
        <f>VLOOKUP($A43,Data!$A$1:$BI$1000,2,FALSE)</f>
        <v>Female: Self-employed</v>
      </c>
      <c r="C43" s="91" t="str">
        <f>VLOOKUP($A43,Data!$A$1:$BI$1000,3,FALSE)</f>
        <v>Census</v>
      </c>
      <c r="D43" s="161">
        <f>VLOOKUP($A43,Data!$A$1:$BI$1000,4,FALSE)</f>
        <v>40603</v>
      </c>
      <c r="E43" s="48">
        <f>IF(ISBLANK(VLOOKUP($A43,Data!$A$1:$BI$1000,9,FALSE)),"N/A",VLOOKUP($A43,Data!$A$1:$BI$1000,9,FALSE))</f>
        <v>7.4708873216335903E-2</v>
      </c>
      <c r="F43" s="48">
        <f>IF(ISBLANK(VLOOKUP($A43,Data!$A$1:$BI$1000,10,FALSE)),"N/A",VLOOKUP($A43,Data!$A$1:$BI$1000,10,FALSE))</f>
        <v>2.4490938352809459E-2</v>
      </c>
      <c r="G43" s="91"/>
      <c r="H43" s="50">
        <f>IF($H$6="First Area","",HLOOKUP($H$6,Data!$E$1:$BU$1000,A43,FALSE))</f>
        <v>350</v>
      </c>
      <c r="I43" s="63">
        <f>IF($H$6="First Area","",IF(E43="N/A","-",HLOOKUP($H$6&amp;"%",Data!$E$1:$BU$1000,A43,FALSE)))</f>
        <v>2.4490938352809459E-2</v>
      </c>
      <c r="J43" s="52">
        <f>IF($H$6="First Area","",IF(E43="N/A","-",IF($H$6="Edinburgh","-",IF($H$6="Scotland","-",HLOOKUP($H$6&amp;"Index",Data!$E$1:$BU$1000,A43,FALSE)))))</f>
        <v>0.48001165119704498</v>
      </c>
      <c r="K43" s="91"/>
      <c r="L43" s="50">
        <f>IF($L$6="Second Area","",HLOOKUP($L$6,Data!$E$1:$BU$1000,A43,FALSE))</f>
        <v>1639</v>
      </c>
      <c r="M43" s="51">
        <f>IF($L$6="Second Area","",IF(E43="N/A","-",HLOOKUP($L$6&amp;"%",Data!$E$1:$BU$1000,A43,FALSE)))</f>
        <v>3.9098282442748093E-2</v>
      </c>
      <c r="N43" s="52">
        <f>IF($L$6="Second Area","",IF(E43="N/A","-",IF($L$6="Edinburgh","-",IF($L$6="Scotland","-",HLOOKUP($L$6&amp;"Index",Data!$E$1:$BU$1000,A43,FALSE)))))</f>
        <v>0.76630918929894865</v>
      </c>
    </row>
    <row r="44" spans="1:14" x14ac:dyDescent="0.3">
      <c r="A44" s="193">
        <v>182</v>
      </c>
      <c r="B44" s="91" t="str">
        <f>VLOOKUP($A44,Data!$A$1:$BI$1000,2,FALSE)</f>
        <v>Female: Unemployed</v>
      </c>
      <c r="C44" s="91" t="str">
        <f>VLOOKUP($A44,Data!$A$1:$BI$1000,3,FALSE)</f>
        <v>Census</v>
      </c>
      <c r="D44" s="161">
        <f>VLOOKUP($A44,Data!$A$1:$BI$1000,4,FALSE)</f>
        <v>40603</v>
      </c>
      <c r="E44" s="48">
        <f>IF(ISBLANK(VLOOKUP($A44,Data!$A$1:$BI$1000,9,FALSE)),"N/A",VLOOKUP($A44,Data!$A$1:$BI$1000,9,FALSE))</f>
        <v>4.5273248897907771E-2</v>
      </c>
      <c r="F44" s="48">
        <f>IF(ISBLANK(VLOOKUP($A44,Data!$A$1:$BI$1000,10,FALSE)),"N/A",VLOOKUP($A44,Data!$A$1:$BI$1000,10,FALSE))</f>
        <v>1.8609477689380836E-2</v>
      </c>
      <c r="G44" s="91"/>
      <c r="H44" s="50">
        <f>IF($H$6="First Area","",HLOOKUP($H$6,Data!$E$1:$BU$1000,A44,FALSE))</f>
        <v>647</v>
      </c>
      <c r="I44" s="63">
        <f>IF($H$6="First Area","",IF(E44="N/A","-",HLOOKUP($H$6&amp;"%",Data!$E$1:$BU$1000,A44,FALSE)))</f>
        <v>4.5273248897907771E-2</v>
      </c>
      <c r="J44" s="52">
        <f>IF($H$6="First Area","",IF(E44="N/A","-",IF($H$6="Edinburgh","-",IF($H$6="Scotland","-",HLOOKUP($H$6&amp;"Index",Data!$E$1:$BU$1000,A44,FALSE)))))</f>
        <v>1.5713785474078732</v>
      </c>
      <c r="K44" s="91"/>
      <c r="L44" s="50">
        <f>IF($L$6="Second Area","",HLOOKUP($L$6,Data!$E$1:$BU$1000,A44,FALSE))</f>
        <v>1285</v>
      </c>
      <c r="M44" s="51">
        <f>IF($L$6="Second Area","",IF(E44="N/A","-",HLOOKUP($L$6&amp;"%",Data!$E$1:$BU$1000,A44,FALSE)))</f>
        <v>3.0653625954198474E-2</v>
      </c>
      <c r="N44" s="52">
        <f>IF($L$6="Second Area","",IF(E44="N/A","-",IF($L$6="Edinburgh","-",IF($L$6="Scotland","-",HLOOKUP($L$6&amp;"Index",Data!$E$1:$BU$1000,A44,FALSE)))))</f>
        <v>1.0639494932937916</v>
      </c>
    </row>
    <row r="45" spans="1:14" x14ac:dyDescent="0.3">
      <c r="A45" s="193">
        <v>183</v>
      </c>
      <c r="B45" s="91" t="str">
        <f>VLOOKUP($A45,Data!$A$1:$BI$1000,2,FALSE)</f>
        <v>Female: Full-time student - employed</v>
      </c>
      <c r="C45" s="91" t="str">
        <f>VLOOKUP($A45,Data!$A$1:$BI$1000,3,FALSE)</f>
        <v>Census</v>
      </c>
      <c r="D45" s="161">
        <f>VLOOKUP($A45,Data!$A$1:$BI$1000,4,FALSE)</f>
        <v>40603</v>
      </c>
      <c r="E45" s="48">
        <f>IF(ISBLANK(VLOOKUP($A45,Data!$A$1:$BI$1000,9,FALSE)),"N/A",VLOOKUP($A45,Data!$A$1:$BI$1000,9,FALSE))</f>
        <v>0.12017167381974249</v>
      </c>
      <c r="F45" s="48">
        <f>IF(ISBLANK(VLOOKUP($A45,Data!$A$1:$BI$1000,10,FALSE)),"N/A",VLOOKUP($A45,Data!$A$1:$BI$1000,10,FALSE))</f>
        <v>3.0764248704663211E-2</v>
      </c>
      <c r="G45" s="91"/>
      <c r="H45" s="50">
        <f>IF($H$6="First Area","",HLOOKUP($H$6,Data!$E$1:$BU$1000,A45,FALSE))</f>
        <v>759</v>
      </c>
      <c r="I45" s="63">
        <f>IF($H$6="First Area","",IF(E45="N/A","-",HLOOKUP($H$6&amp;"%",Data!$E$1:$BU$1000,A45,FALSE)))</f>
        <v>5.31103491708068E-2</v>
      </c>
      <c r="J45" s="52">
        <f>IF($H$6="First Area","",IF(E45="N/A","-",IF($H$6="Edinburgh","-",IF($H$6="Scotland","-",HLOOKUP($H$6&amp;"Index",Data!$E$1:$BU$1000,A45,FALSE)))))</f>
        <v>0.9083442452033067</v>
      </c>
      <c r="K45" s="91"/>
      <c r="L45" s="50">
        <f>IF($L$6="Second Area","",HLOOKUP($L$6,Data!$E$1:$BU$1000,A45,FALSE))</f>
        <v>2301</v>
      </c>
      <c r="M45" s="51">
        <f>IF($L$6="Second Area","",IF(E45="N/A","-",HLOOKUP($L$6&amp;"%",Data!$E$1:$BU$1000,A45,FALSE)))</f>
        <v>5.4890267175572521E-2</v>
      </c>
      <c r="N45" s="52">
        <f>IF($L$6="Second Area","",IF(E45="N/A","-",IF($L$6="Edinburgh","-",IF($L$6="Scotland","-",HLOOKUP($L$6&amp;"Index",Data!$E$1:$BU$1000,A45,FALSE)))))</f>
        <v>0.93878611391260502</v>
      </c>
    </row>
    <row r="46" spans="1:14" ht="6" customHeight="1" x14ac:dyDescent="0.3">
      <c r="A46" s="193"/>
      <c r="B46" s="91"/>
      <c r="C46" s="91"/>
      <c r="D46" s="161"/>
      <c r="E46" s="163"/>
      <c r="F46" s="163"/>
      <c r="G46" s="91"/>
      <c r="H46" s="121"/>
      <c r="I46" s="122"/>
      <c r="J46" s="123"/>
      <c r="K46" s="91"/>
      <c r="L46" s="121"/>
      <c r="M46" s="124"/>
      <c r="N46" s="123"/>
    </row>
    <row r="47" spans="1:14" x14ac:dyDescent="0.3">
      <c r="A47" s="193">
        <v>184</v>
      </c>
      <c r="B47" s="91" t="str">
        <f>VLOOKUP($A47,Data!$A$1:$BI$1000,2,FALSE)</f>
        <v>Female: Economically inactive</v>
      </c>
      <c r="C47" s="91" t="str">
        <f>VLOOKUP($A47,Data!$A$1:$BI$1000,3,FALSE)</f>
        <v>Census</v>
      </c>
      <c r="D47" s="161">
        <f>VLOOKUP($A47,Data!$A$1:$BI$1000,4,FALSE)</f>
        <v>40603</v>
      </c>
      <c r="E47" s="48">
        <f>IF(ISBLANK(VLOOKUP($A47,Data!$A$1:$BI$1000,9,FALSE)),"N/A",VLOOKUP($A47,Data!$A$1:$BI$1000,9,FALSE))</f>
        <v>0.49582649639723192</v>
      </c>
      <c r="F47" s="48">
        <f>IF(ISBLANK(VLOOKUP($A47,Data!$A$1:$BI$1000,10,FALSE)),"N/A",VLOOKUP($A47,Data!$A$1:$BI$1000,10,FALSE))</f>
        <v>0.23255469039673712</v>
      </c>
      <c r="G47" s="91"/>
      <c r="H47" s="50">
        <f>IF($H$6="First Area","",HLOOKUP($H$6,Data!$E$1:$BU$1000,A47,FALSE))</f>
        <v>4942</v>
      </c>
      <c r="I47" s="63">
        <f>IF($H$6="First Area","",IF(E47="N/A","-",HLOOKUP($H$6&amp;"%",Data!$E$1:$BU$1000,A47,FALSE)))</f>
        <v>0.34581204954166961</v>
      </c>
      <c r="J47" s="52">
        <f>IF($H$6="First Area","",IF(E47="N/A","-",IF($H$6="Edinburgh","-",IF($H$6="Scotland","-",HLOOKUP($H$6&amp;"Index",Data!$E$1:$BU$1000,A47,FALSE)))))</f>
        <v>0.9995942337838073</v>
      </c>
      <c r="K47" s="91"/>
      <c r="L47" s="50">
        <f>IF($L$6="Second Area","",HLOOKUP($L$6,Data!$E$1:$BU$1000,A47,FALSE))</f>
        <v>14289</v>
      </c>
      <c r="M47" s="51">
        <f>IF($L$6="Second Area","",IF(E47="N/A","-",HLOOKUP($L$6&amp;"%",Data!$E$1:$BU$1000,A47,FALSE)))</f>
        <v>0.3408635496183206</v>
      </c>
      <c r="N47" s="52">
        <f>IF($L$6="Second Area","",IF(E47="N/A","-",IF($L$6="Edinburgh","-",IF($L$6="Scotland","-",HLOOKUP($L$6&amp;"Index",Data!$E$1:$BU$1000,A47,FALSE)))))</f>
        <v>0.98529024409977173</v>
      </c>
    </row>
    <row r="48" spans="1:14" x14ac:dyDescent="0.3">
      <c r="A48" s="193">
        <v>185</v>
      </c>
      <c r="B48" s="91" t="str">
        <f>VLOOKUP($A48,Data!$A$1:$BI$1000,2,FALSE)</f>
        <v xml:space="preserve">Female: Retired </v>
      </c>
      <c r="C48" s="91" t="str">
        <f>VLOOKUP($A48,Data!$A$1:$BI$1000,3,FALSE)</f>
        <v>Census</v>
      </c>
      <c r="D48" s="161">
        <f>VLOOKUP($A48,Data!$A$1:$BI$1000,4,FALSE)</f>
        <v>40603</v>
      </c>
      <c r="E48" s="48">
        <f>IF(ISBLANK(VLOOKUP($A48,Data!$A$1:$BI$1000,9,FALSE)),"N/A",VLOOKUP($A48,Data!$A$1:$BI$1000,9,FALSE))</f>
        <v>0.19494818652849741</v>
      </c>
      <c r="F48" s="48">
        <f>IF(ISBLANK(VLOOKUP($A48,Data!$A$1:$BI$1000,10,FALSE)),"N/A",VLOOKUP($A48,Data!$A$1:$BI$1000,10,FALSE))</f>
        <v>6.8001483129403045E-2</v>
      </c>
      <c r="G48" s="91"/>
      <c r="H48" s="50">
        <f>IF($H$6="First Area","",HLOOKUP($H$6,Data!$E$1:$BU$1000,A48,FALSE))</f>
        <v>1635</v>
      </c>
      <c r="I48" s="63">
        <f>IF($H$6="First Area","",IF(E48="N/A","-",HLOOKUP($H$6&amp;"%",Data!$E$1:$BU$1000,A48,FALSE)))</f>
        <v>0.11440766916240991</v>
      </c>
      <c r="J48" s="52">
        <f>IF($H$6="First Area","",IF(E48="N/A","-",IF($H$6="Edinburgh","-",IF($H$6="Scotland","-",HLOOKUP($H$6&amp;"Index",Data!$E$1:$BU$1000,A48,FALSE)))))</f>
        <v>0.86456345022465286</v>
      </c>
      <c r="K48" s="91"/>
      <c r="L48" s="50">
        <f>IF($L$6="Second Area","",HLOOKUP($L$6,Data!$E$1:$BU$1000,A48,FALSE))</f>
        <v>6038</v>
      </c>
      <c r="M48" s="51">
        <f>IF($L$6="Second Area","",IF(E48="N/A","-",HLOOKUP($L$6&amp;"%",Data!$E$1:$BU$1000,A48,FALSE)))</f>
        <v>0.14403625954198473</v>
      </c>
      <c r="N48" s="52">
        <f>IF($L$6="Second Area","",IF(E48="N/A","-",IF($L$6="Edinburgh","-",IF($L$6="Scotland","-",HLOOKUP($L$6&amp;"Index",Data!$E$1:$BU$1000,A48,FALSE)))))</f>
        <v>1.0884627439642596</v>
      </c>
    </row>
    <row r="49" spans="1:14" x14ac:dyDescent="0.3">
      <c r="A49" s="193">
        <v>186</v>
      </c>
      <c r="B49" s="91" t="str">
        <f>VLOOKUP($A49,Data!$A$1:$BI$1000,2,FALSE)</f>
        <v>Female: Student</v>
      </c>
      <c r="C49" s="91" t="str">
        <f>VLOOKUP($A49,Data!$A$1:$BI$1000,3,FALSE)</f>
        <v>Census</v>
      </c>
      <c r="D49" s="161">
        <f>VLOOKUP($A49,Data!$A$1:$BI$1000,4,FALSE)</f>
        <v>40603</v>
      </c>
      <c r="E49" s="48">
        <f>IF(ISBLANK(VLOOKUP($A49,Data!$A$1:$BI$1000,9,FALSE)),"N/A",VLOOKUP($A49,Data!$A$1:$BI$1000,9,FALSE))</f>
        <v>0.31825640293928803</v>
      </c>
      <c r="F49" s="48">
        <f>IF(ISBLANK(VLOOKUP($A49,Data!$A$1:$BI$1000,10,FALSE)),"N/A",VLOOKUP($A49,Data!$A$1:$BI$1000,10,FALSE))</f>
        <v>3.6040308239478361E-2</v>
      </c>
      <c r="G49" s="91"/>
      <c r="H49" s="50">
        <f>IF($H$6="First Area","",HLOOKUP($H$6,Data!$E$1:$BU$1000,A49,FALSE))</f>
        <v>1042</v>
      </c>
      <c r="I49" s="63">
        <f>IF($H$6="First Area","",IF(E49="N/A","-",HLOOKUP($H$6&amp;"%",Data!$E$1:$BU$1000,A49,FALSE)))</f>
        <v>7.2913022181792742E-2</v>
      </c>
      <c r="J49" s="52">
        <f>IF($H$6="First Area","",IF(E49="N/A","-",IF($H$6="Edinburgh","-",IF($H$6="Scotland","-",HLOOKUP($H$6&amp;"Index",Data!$E$1:$BU$1000,A49,FALSE)))))</f>
        <v>0.71752851151480579</v>
      </c>
      <c r="K49" s="91"/>
      <c r="L49" s="50">
        <f>IF($L$6="Second Area","",HLOOKUP($L$6,Data!$E$1:$BU$1000,A49,FALSE))</f>
        <v>3375</v>
      </c>
      <c r="M49" s="51">
        <f>IF($L$6="Second Area","",IF(E49="N/A","-",HLOOKUP($L$6&amp;"%",Data!$E$1:$BU$1000,A49,FALSE)))</f>
        <v>8.0510496183206104E-2</v>
      </c>
      <c r="N49" s="52">
        <f>IF($L$6="Second Area","",IF(E49="N/A","-",IF($L$6="Edinburgh","-",IF($L$6="Scotland","-",HLOOKUP($L$6&amp;"Index",Data!$E$1:$BU$1000,A49,FALSE)))))</f>
        <v>0.79229436332540115</v>
      </c>
    </row>
    <row r="50" spans="1:14" x14ac:dyDescent="0.3">
      <c r="A50" s="193">
        <v>187</v>
      </c>
      <c r="B50" s="91" t="str">
        <f>VLOOKUP($A50,Data!$A$1:$BI$1000,2,FALSE)</f>
        <v>Female: Looking after home or family</v>
      </c>
      <c r="C50" s="91" t="str">
        <f>VLOOKUP($A50,Data!$A$1:$BI$1000,3,FALSE)</f>
        <v>Census</v>
      </c>
      <c r="D50" s="161">
        <f>VLOOKUP($A50,Data!$A$1:$BI$1000,4,FALSE)</f>
        <v>40603</v>
      </c>
      <c r="E50" s="48">
        <f>IF(ISBLANK(VLOOKUP($A50,Data!$A$1:$BI$1000,9,FALSE)),"N/A",VLOOKUP($A50,Data!$A$1:$BI$1000,9,FALSE))</f>
        <v>9.1959480848369732E-2</v>
      </c>
      <c r="F50" s="48">
        <f>IF(ISBLANK(VLOOKUP($A50,Data!$A$1:$BI$1000,10,FALSE)),"N/A",VLOOKUP($A50,Data!$A$1:$BI$1000,10,FALSE))</f>
        <v>3.5029275186755499E-2</v>
      </c>
      <c r="G50" s="91"/>
      <c r="H50" s="50">
        <f>IF($H$6="First Area","",HLOOKUP($H$6,Data!$E$1:$BU$1000,A50,FALSE))</f>
        <v>1149</v>
      </c>
      <c r="I50" s="63">
        <f>IF($H$6="First Area","",IF(E50="N/A","-",HLOOKUP($H$6&amp;"%",Data!$E$1:$BU$1000,A50,FALSE)))</f>
        <v>8.0400251906794493E-2</v>
      </c>
      <c r="J50" s="52">
        <f>IF($H$6="First Area","",IF(E50="N/A","-",IF($H$6="Edinburgh","-",IF($H$6="Scotland","-",HLOOKUP($H$6&amp;"Index",Data!$E$1:$BU$1000,A50,FALSE)))))</f>
        <v>1.3075315616153924</v>
      </c>
      <c r="K50" s="91"/>
      <c r="L50" s="50">
        <f>IF($L$6="Second Area","",HLOOKUP($L$6,Data!$E$1:$BU$1000,A50,FALSE))</f>
        <v>2659</v>
      </c>
      <c r="M50" s="51">
        <f>IF($L$6="Second Area","",IF(E50="N/A","-",HLOOKUP($L$6&amp;"%",Data!$E$1:$BU$1000,A50,FALSE)))</f>
        <v>6.3430343511450382E-2</v>
      </c>
      <c r="N50" s="52">
        <f>IF($L$6="Second Area","",IF(E50="N/A","-",IF($L$6="Edinburgh","-",IF($L$6="Scotland","-",HLOOKUP($L$6&amp;"Index",Data!$E$1:$BU$1000,A50,FALSE)))))</f>
        <v>1.0315536847008138</v>
      </c>
    </row>
    <row r="51" spans="1:14" x14ac:dyDescent="0.3">
      <c r="A51" s="193">
        <v>188</v>
      </c>
      <c r="B51" s="91" t="str">
        <f>VLOOKUP($A51,Data!$A$1:$BI$1000,2,FALSE)</f>
        <v>Female: Long-term sick or disabled</v>
      </c>
      <c r="C51" s="91" t="str">
        <f>VLOOKUP($A51,Data!$A$1:$BI$1000,3,FALSE)</f>
        <v>Census</v>
      </c>
      <c r="D51" s="161">
        <f>VLOOKUP($A51,Data!$A$1:$BI$1000,4,FALSE)</f>
        <v>40603</v>
      </c>
      <c r="E51" s="48">
        <f>IF(ISBLANK(VLOOKUP($A51,Data!$A$1:$BI$1000,9,FALSE)),"N/A",VLOOKUP($A51,Data!$A$1:$BI$1000,9,FALSE))</f>
        <v>5.8535058430717865E-2</v>
      </c>
      <c r="F51" s="48">
        <f>IF(ISBLANK(VLOOKUP($A51,Data!$A$1:$BI$1000,10,FALSE)),"N/A",VLOOKUP($A51,Data!$A$1:$BI$1000,10,FALSE))</f>
        <v>1.390522310619163E-2</v>
      </c>
      <c r="G51" s="91"/>
      <c r="H51" s="50">
        <f>IF($H$6="First Area","",HLOOKUP($H$6,Data!$E$1:$BU$1000,A51,FALSE))</f>
        <v>767</v>
      </c>
      <c r="I51" s="63">
        <f>IF($H$6="First Area","",IF(E51="N/A","-",HLOOKUP($H$6&amp;"%",Data!$E$1:$BU$1000,A51,FALSE)))</f>
        <v>5.3670142047442443E-2</v>
      </c>
      <c r="J51" s="52">
        <f>IF($H$6="First Area","",IF(E51="N/A","-",IF($H$6="Edinburgh","-",IF($H$6="Scotland","-",HLOOKUP($H$6&amp;"Index",Data!$E$1:$BU$1000,A51,FALSE)))))</f>
        <v>1.6444913504758707</v>
      </c>
      <c r="K51" s="91"/>
      <c r="L51" s="50">
        <f>IF($L$6="Second Area","",HLOOKUP($L$6,Data!$E$1:$BU$1000,A51,FALSE))</f>
        <v>1446</v>
      </c>
      <c r="M51" s="51">
        <f>IF($L$6="Second Area","",IF(E51="N/A","-",HLOOKUP($L$6&amp;"%",Data!$E$1:$BU$1000,A51,FALSE)))</f>
        <v>3.4494274809160307E-2</v>
      </c>
      <c r="N51" s="52">
        <f>IF($L$6="Second Area","",IF(E51="N/A","-",IF($L$6="Edinburgh","-",IF($L$6="Scotland","-",HLOOKUP($L$6&amp;"Index",Data!$E$1:$BU$1000,A51,FALSE)))))</f>
        <v>1.0569291304364079</v>
      </c>
    </row>
    <row r="52" spans="1:14" x14ac:dyDescent="0.3">
      <c r="A52" s="193">
        <v>189</v>
      </c>
      <c r="B52" s="91" t="str">
        <f>VLOOKUP($A52,Data!$A$1:$BI$1000,2,FALSE)</f>
        <v>Female: Other</v>
      </c>
      <c r="C52" s="91" t="str">
        <f>VLOOKUP($A52,Data!$A$1:$BI$1000,3,FALSE)</f>
        <v>Census</v>
      </c>
      <c r="D52" s="161">
        <f>VLOOKUP($A52,Data!$A$1:$BI$1000,4,FALSE)</f>
        <v>40603</v>
      </c>
      <c r="E52" s="48">
        <f>IF(ISBLANK(VLOOKUP($A52,Data!$A$1:$BI$1000,9,FALSE)),"N/A",VLOOKUP($A52,Data!$A$1:$BI$1000,9,FALSE))</f>
        <v>2.7777777777777776E-2</v>
      </c>
      <c r="F52" s="48">
        <f>IF(ISBLANK(VLOOKUP($A52,Data!$A$1:$BI$1000,10,FALSE)),"N/A",VLOOKUP($A52,Data!$A$1:$BI$1000,10,FALSE))</f>
        <v>1.0999654098927707E-2</v>
      </c>
      <c r="G52" s="91"/>
      <c r="H52" s="50">
        <f>IF($H$6="First Area","",HLOOKUP($H$6,Data!$E$1:$BU$1000,A52,FALSE))</f>
        <v>349</v>
      </c>
      <c r="I52" s="63">
        <f>IF($H$6="First Area","",IF(E52="N/A","-",HLOOKUP($H$6&amp;"%",Data!$E$1:$BU$1000,A52,FALSE)))</f>
        <v>2.4420964243230005E-2</v>
      </c>
      <c r="J52" s="52">
        <f>IF($H$6="First Area","",IF(E52="N/A","-",IF($H$6="Edinburgh","-",IF($H$6="Scotland","-",HLOOKUP($H$6&amp;"Index",Data!$E$1:$BU$1000,A52,FALSE)))))</f>
        <v>1.3658930552072372</v>
      </c>
      <c r="K52" s="91"/>
      <c r="L52" s="50">
        <f>IF($L$6="Second Area","",HLOOKUP($L$6,Data!$E$1:$BU$1000,A52,FALSE))</f>
        <v>771</v>
      </c>
      <c r="M52" s="51">
        <f>IF($L$6="Second Area","",IF(E52="N/A","-",HLOOKUP($L$6&amp;"%",Data!$E$1:$BU$1000,A52,FALSE)))</f>
        <v>1.8392175572519084E-2</v>
      </c>
      <c r="N52" s="52">
        <f>IF($L$6="Second Area","",IF(E52="N/A","-",IF($L$6="Edinburgh","-",IF($L$6="Scotland","-",HLOOKUP($L$6&amp;"Index",Data!$E$1:$BU$1000,A52,FALSE)))))</f>
        <v>1.0286958628842953</v>
      </c>
    </row>
    <row r="53" spans="1:14" x14ac:dyDescent="0.3">
      <c r="A53" s="193"/>
      <c r="B53" s="91"/>
      <c r="C53" s="91"/>
      <c r="D53" s="161"/>
      <c r="E53" s="163"/>
      <c r="F53" s="163"/>
      <c r="G53" s="91"/>
      <c r="H53" s="121"/>
      <c r="I53" s="122"/>
      <c r="J53" s="123"/>
      <c r="K53" s="91"/>
      <c r="L53" s="121"/>
      <c r="M53" s="124"/>
      <c r="N53" s="123"/>
    </row>
  </sheetData>
  <sheetProtection password="C7FF" sheet="1" objects="1" scenarios="1"/>
  <mergeCells count="5">
    <mergeCell ref="B2:N2"/>
    <mergeCell ref="B4:N4"/>
    <mergeCell ref="E6:F6"/>
    <mergeCell ref="H6:J6"/>
    <mergeCell ref="L6:N6"/>
  </mergeCells>
  <conditionalFormatting sqref="H8:J8 L8:N8 L10:N15 H10:J15 L17:N53 H17:J53">
    <cfRule type="containsBlanks" dxfId="7" priority="2">
      <formula>LEN(TRIM(H8))=0</formula>
    </cfRule>
  </conditionalFormatting>
  <pageMargins left="0.7" right="0.7" top="0.75" bottom="0.75" header="0.3" footer="0.3"/>
  <pageSetup paperSize="9"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249977111117893"/>
  </sheetPr>
  <dimension ref="A1:N31"/>
  <sheetViews>
    <sheetView zoomScaleNormal="100" zoomScaleSheetLayoutView="100" workbookViewId="0">
      <selection activeCell="I13" sqref="I13"/>
    </sheetView>
  </sheetViews>
  <sheetFormatPr defaultColWidth="9.1796875" defaultRowHeight="13" x14ac:dyDescent="0.3"/>
  <cols>
    <col min="1" max="1" width="1.7265625" style="92" customWidth="1"/>
    <col min="2" max="2" width="32.7265625" style="92" customWidth="1"/>
    <col min="3" max="3" width="15.7265625" style="92" customWidth="1"/>
    <col min="4" max="4" width="9.7265625" style="92" customWidth="1"/>
    <col min="5" max="6" width="7.7265625" style="92" customWidth="1"/>
    <col min="7" max="7" width="1.7265625" style="92" customWidth="1"/>
    <col min="8" max="8" width="8.7265625" style="92" customWidth="1"/>
    <col min="9" max="10" width="7.7265625" style="92" customWidth="1"/>
    <col min="11" max="11" width="1.7265625" style="92" customWidth="1"/>
    <col min="12" max="12" width="8.7265625" style="92" customWidth="1"/>
    <col min="13" max="14" width="7.7265625" style="92" customWidth="1"/>
    <col min="15" max="15" width="1.7265625" style="92" customWidth="1"/>
    <col min="16" max="16384" width="9.1796875" style="92"/>
  </cols>
  <sheetData>
    <row r="1" spans="1:14" ht="9" customHeight="1" x14ac:dyDescent="0.3"/>
    <row r="2" spans="1:14" ht="15.5" x14ac:dyDescent="0.3">
      <c r="B2" s="230" t="s">
        <v>350</v>
      </c>
      <c r="C2" s="230"/>
      <c r="D2" s="230"/>
      <c r="E2" s="230"/>
      <c r="F2" s="230"/>
      <c r="G2" s="230"/>
      <c r="H2" s="230"/>
      <c r="I2" s="230"/>
      <c r="J2" s="230"/>
      <c r="K2" s="230"/>
      <c r="L2" s="230"/>
      <c r="M2" s="230"/>
      <c r="N2" s="230"/>
    </row>
    <row r="3" spans="1:14" ht="9" customHeight="1" x14ac:dyDescent="0.3"/>
    <row r="4" spans="1:14" ht="14.25" customHeight="1" x14ac:dyDescent="0.3">
      <c r="B4" s="218" t="s">
        <v>372</v>
      </c>
      <c r="C4" s="223"/>
      <c r="D4" s="223"/>
      <c r="E4" s="223"/>
      <c r="F4" s="223"/>
      <c r="G4" s="223"/>
      <c r="H4" s="223"/>
      <c r="I4" s="223"/>
      <c r="J4" s="223"/>
      <c r="K4" s="223"/>
      <c r="L4" s="223"/>
      <c r="M4" s="223"/>
      <c r="N4" s="223"/>
    </row>
    <row r="5" spans="1:14" ht="9" customHeight="1" x14ac:dyDescent="0.3"/>
    <row r="6" spans="1:14" ht="45" customHeight="1" x14ac:dyDescent="0.35">
      <c r="E6" s="231" t="s">
        <v>238</v>
      </c>
      <c r="F6" s="231"/>
      <c r="G6" s="162"/>
      <c r="H6" s="232" t="str">
        <f>IF(ISBLANK(Selection!D9),"First Area",Selection!D9)</f>
        <v>Sighthill Gorgie</v>
      </c>
      <c r="I6" s="232"/>
      <c r="J6" s="232"/>
      <c r="K6" s="162"/>
      <c r="L6" s="219" t="str">
        <f>IF(ISBLANK(Selection!F9),"Second Area",Selection!F9)</f>
        <v>South West</v>
      </c>
      <c r="M6" s="219"/>
      <c r="N6" s="219"/>
    </row>
    <row r="7" spans="1:14" x14ac:dyDescent="0.3">
      <c r="A7" s="193"/>
      <c r="D7" s="158"/>
      <c r="E7" s="165" t="s">
        <v>146</v>
      </c>
      <c r="F7" s="165" t="s">
        <v>147</v>
      </c>
      <c r="G7" s="133"/>
      <c r="H7" s="164" t="s">
        <v>0</v>
      </c>
      <c r="I7" s="164" t="s">
        <v>144</v>
      </c>
      <c r="J7" s="164" t="s">
        <v>2</v>
      </c>
      <c r="K7" s="133"/>
      <c r="L7" s="71" t="s">
        <v>0</v>
      </c>
      <c r="M7" s="71" t="s">
        <v>144</v>
      </c>
      <c r="N7" s="71" t="s">
        <v>2</v>
      </c>
    </row>
    <row r="8" spans="1:14" x14ac:dyDescent="0.3">
      <c r="A8" s="193">
        <v>151</v>
      </c>
      <c r="B8" s="159" t="str">
        <f>VLOOKUP($A8,Data!$A$1:$BI$1000,2,FALSE)</f>
        <v>All persons 16 to 74</v>
      </c>
      <c r="C8" s="159" t="str">
        <f>VLOOKUP($A8,Data!$A$1:$BI$1000,3,FALSE)</f>
        <v>Census</v>
      </c>
      <c r="D8" s="160">
        <f>VLOOKUP($A8,Data!$A$1:$BI$1000,4,FALSE)</f>
        <v>40603</v>
      </c>
      <c r="E8" s="54">
        <f>IF(ISBLANK(VLOOKUP($A8,Data!$A$1:$BI$1000,9,FALSE)),"N/A",VLOOKUP($A8,Data!$A$1:$BI$1000,9,FALSE))</f>
        <v>0.89519668737060043</v>
      </c>
      <c r="F8" s="54">
        <f>IF(ISBLANK(VLOOKUP($A8,Data!$A$1:$BI$1000,10,FALSE)),"N/A",VLOOKUP($A8,Data!$A$1:$BI$1000,10,FALSE))</f>
        <v>0.71243501939103882</v>
      </c>
      <c r="G8" s="91"/>
      <c r="H8" s="50">
        <f>IF($H$6="First Area","",HLOOKUP($H$6,Data!$E$1:$BU$1000,A8,FALSE))</f>
        <v>29916</v>
      </c>
      <c r="I8" s="63">
        <f>IF($H$6="First Area","",IF(E8="N/A","-",HLOOKUP($H$6&amp;"%",Data!$E$1:$BU$1000,A8,FALSE)))</f>
        <v>0.80208054051155553</v>
      </c>
      <c r="J8" s="52">
        <f>IF($H$6="First Area","",IF(E8="N/A","-",IF($H$6="Edinburgh","-",IF($H$6="Scotland","-",HLOOKUP($H$6&amp;"Index",Data!$E$1:$BU$1000,A8,FALSE)))))</f>
        <v>1.0331725475567695</v>
      </c>
      <c r="K8" s="91"/>
      <c r="L8" s="50">
        <f>IF($L$6="Second Area","",HLOOKUP($L$6,Data!$E$1:$BU$1000,A8,FALSE))</f>
        <v>84675</v>
      </c>
      <c r="M8" s="63">
        <f>IF($L$6="Second Area","",IF(E8="N/A","-",HLOOKUP($L$6&amp;"%",Data!$E$1:$BU$1000,A8,FALSE)))</f>
        <v>0.77509268158725797</v>
      </c>
      <c r="N8" s="52">
        <f>IF($L$6="Second Area","",IF(E8="N/A","-",IF($L$6="Edinburgh","-",IF($L$6="Scotland","-",HLOOKUP($L$6&amp;"Index",Data!$E$1:$BU$1000,A8,FALSE)))))</f>
        <v>0.99840906240833804</v>
      </c>
    </row>
    <row r="9" spans="1:14" ht="6" customHeight="1" x14ac:dyDescent="0.3">
      <c r="A9" s="157"/>
      <c r="B9" s="91"/>
      <c r="C9" s="91"/>
      <c r="D9" s="161"/>
      <c r="E9" s="163"/>
      <c r="F9" s="163"/>
      <c r="G9" s="91"/>
      <c r="H9" s="121"/>
      <c r="I9" s="122"/>
      <c r="J9" s="123"/>
      <c r="K9" s="91"/>
      <c r="L9" s="121"/>
      <c r="M9" s="124"/>
      <c r="N9" s="123"/>
    </row>
    <row r="10" spans="1:14" x14ac:dyDescent="0.3">
      <c r="A10" s="193">
        <v>232</v>
      </c>
      <c r="B10" s="91" t="str">
        <f>VLOOKUP($A10,Data!$A$1:$BI$1000,2,FALSE)</f>
        <v>% Highest qual. - Std Grade / SVQ 1, 2</v>
      </c>
      <c r="C10" s="91" t="str">
        <f>VLOOKUP($A10,Data!$A$1:$BI$1000,3,FALSE)</f>
        <v>Census</v>
      </c>
      <c r="D10" s="161">
        <f>VLOOKUP($A10,Data!$A$1:$BI$1000,4,FALSE)</f>
        <v>40603</v>
      </c>
      <c r="E10" s="48">
        <f>IF(ISBLANK(VLOOKUP($A10,Data!$A$1:$BI$1000,9,FALSE)),"N/A",VLOOKUP($A10,Data!$A$1:$BI$1000,9,FALSE))</f>
        <v>0.26009201543484711</v>
      </c>
      <c r="F10" s="48">
        <f>IF(ISBLANK(VLOOKUP($A10,Data!$A$1:$BI$1000,10,FALSE)),"N/A",VLOOKUP($A10,Data!$A$1:$BI$1000,10,FALSE))</f>
        <v>7.8318848271744179E-2</v>
      </c>
      <c r="G10" s="91"/>
      <c r="H10" s="50">
        <f>IF($H$6="First Area","",HLOOKUP($H$6,Data!$E$1:$BU$1000,A10,FALSE))</f>
        <v>7977</v>
      </c>
      <c r="I10" s="63">
        <f>IF($H$6="First Area","",IF(E10="N/A","-",HLOOKUP($H$6&amp;"%",Data!$E$1:$BU$1000,A10,FALSE)))</f>
        <v>0.25121244567613527</v>
      </c>
      <c r="J10" s="52">
        <f>IF($H$6="First Area","",IF(E10="N/A","-",IF($H$6="Edinburgh","-",IF($H$6="Scotland","-",HLOOKUP($H$6&amp;"Index",Data!$E$1:$BU$1000,A10,FALSE)))))</f>
        <v>1.3551599590519585</v>
      </c>
      <c r="K10" s="91"/>
      <c r="L10" s="50">
        <f>IF($L$6="Second Area","",HLOOKUP($L$6,Data!$E$1:$BU$1000,A10,FALSE))</f>
        <v>19013</v>
      </c>
      <c r="M10" s="51">
        <f>IF($L$6="Second Area","",IF(E10="N/A","-",HLOOKUP($L$6&amp;"%",Data!$E$1:$BU$1000,A10,FALSE)))</f>
        <v>0.20696899764869808</v>
      </c>
      <c r="N10" s="52">
        <f>IF($L$6="Second Area","",IF(E10="N/A","-",IF($L$6="Edinburgh","-",IF($L$6="Scotland","-",HLOOKUP($L$6&amp;"Index",Data!$E$1:$BU$1000,A10,FALSE)))))</f>
        <v>1.1164896612655337</v>
      </c>
    </row>
    <row r="11" spans="1:14" x14ac:dyDescent="0.3">
      <c r="A11" s="193">
        <v>234</v>
      </c>
      <c r="B11" s="91" t="str">
        <f>VLOOKUP($A11,Data!$A$1:$BI$1000,2,FALSE)</f>
        <v>% Highest qual. - HND / SVQ 4, 5</v>
      </c>
      <c r="C11" s="91" t="str">
        <f>VLOOKUP($A11,Data!$A$1:$BI$1000,3,FALSE)</f>
        <v>Census</v>
      </c>
      <c r="D11" s="161">
        <f>VLOOKUP($A11,Data!$A$1:$BI$1000,4,FALSE)</f>
        <v>40603</v>
      </c>
      <c r="E11" s="48">
        <f>IF(ISBLANK(VLOOKUP($A11,Data!$A$1:$BI$1000,9,FALSE)),"N/A",VLOOKUP($A11,Data!$A$1:$BI$1000,9,FALSE))</f>
        <v>9.1661273920680408E-2</v>
      </c>
      <c r="F11" s="48">
        <f>IF(ISBLANK(VLOOKUP($A11,Data!$A$1:$BI$1000,10,FALSE)),"N/A",VLOOKUP($A11,Data!$A$1:$BI$1000,10,FALSE))</f>
        <v>5.2656498359768676E-2</v>
      </c>
      <c r="G11" s="91"/>
      <c r="H11" s="50">
        <f>IF($H$6="First Area","",HLOOKUP($H$6,Data!$E$1:$BU$1000,A11,FALSE))</f>
        <v>2532</v>
      </c>
      <c r="I11" s="63">
        <f>IF($H$6="First Area","",IF(E11="N/A","-",HLOOKUP($H$6&amp;"%",Data!$E$1:$BU$1000,A11,FALSE)))</f>
        <v>7.9737985765572839E-2</v>
      </c>
      <c r="J11" s="52">
        <f>IF($H$6="First Area","",IF(E11="N/A","-",IF($H$6="Edinburgh","-",IF($H$6="Scotland","-",HLOOKUP($H$6&amp;"Index",Data!$E$1:$BU$1000,A11,FALSE)))))</f>
        <v>1.0557869026733904</v>
      </c>
      <c r="K11" s="91"/>
      <c r="L11" s="50">
        <f>IF($L$6="Second Area","",HLOOKUP($L$6,Data!$E$1:$BU$1000,A11,FALSE))</f>
        <v>7269</v>
      </c>
      <c r="M11" s="51">
        <f>IF($L$6="Second Area","",IF(E11="N/A","-",HLOOKUP($L$6&amp;"%",Data!$E$1:$BU$1000,A11,FALSE)))</f>
        <v>7.9127841156492212E-2</v>
      </c>
      <c r="N11" s="52">
        <f>IF($L$6="Second Area","",IF(E11="N/A","-",IF($L$6="Edinburgh","-",IF($L$6="Scotland","-",HLOOKUP($L$6&amp;"Index",Data!$E$1:$BU$1000,A11,FALSE)))))</f>
        <v>1.0477081597653617</v>
      </c>
    </row>
    <row r="12" spans="1:14" x14ac:dyDescent="0.3">
      <c r="A12" s="193">
        <v>235</v>
      </c>
      <c r="B12" s="91" t="str">
        <f>VLOOKUP($A12,Data!$A$1:$BI$1000,2,FALSE)</f>
        <v>% Highest qual. - Degree</v>
      </c>
      <c r="C12" s="91" t="str">
        <f>VLOOKUP($A12,Data!$A$1:$BI$1000,3,FALSE)</f>
        <v>Census</v>
      </c>
      <c r="D12" s="161">
        <f>VLOOKUP($A12,Data!$A$1:$BI$1000,4,FALSE)</f>
        <v>40603</v>
      </c>
      <c r="E12" s="48">
        <f>IF(ISBLANK(VLOOKUP($A12,Data!$A$1:$BI$1000,9,FALSE)),"N/A",VLOOKUP($A12,Data!$A$1:$BI$1000,9,FALSE))</f>
        <v>0.58823724540569233</v>
      </c>
      <c r="F12" s="48">
        <f>IF(ISBLANK(VLOOKUP($A12,Data!$A$1:$BI$1000,10,FALSE)),"N/A",VLOOKUP($A12,Data!$A$1:$BI$1000,10,FALSE))</f>
        <v>0.2667334520629267</v>
      </c>
      <c r="G12" s="91"/>
      <c r="H12" s="50">
        <f>IF($H$6="First Area","",HLOOKUP($H$6,Data!$E$1:$BU$1000,A12,FALSE))</f>
        <v>9177</v>
      </c>
      <c r="I12" s="63">
        <f>IF($H$6="First Area","",IF(E12="N/A","-",HLOOKUP($H$6&amp;"%",Data!$E$1:$BU$1000,A12,FALSE)))</f>
        <v>0.28900296025697547</v>
      </c>
      <c r="J12" s="52">
        <f>IF($H$6="First Area","",IF(E12="N/A","-",IF($H$6="Edinburgh","-",IF($H$6="Scotland","-",HLOOKUP($H$6&amp;"Index",Data!$E$1:$BU$1000,A12,FALSE)))))</f>
        <v>0.69744385289060973</v>
      </c>
      <c r="K12" s="91"/>
      <c r="L12" s="50">
        <f>IF($L$6="Second Area","",HLOOKUP($L$6,Data!$E$1:$BU$1000,A12,FALSE))</f>
        <v>35277</v>
      </c>
      <c r="M12" s="51">
        <f>IF($L$6="Second Area","",IF(E12="N/A","-",HLOOKUP($L$6&amp;"%",Data!$E$1:$BU$1000,A12,FALSE)))</f>
        <v>0.38401332404423932</v>
      </c>
      <c r="N12" s="52">
        <f>IF($L$6="Second Area","",IF(E12="N/A","-",IF($L$6="Edinburgh","-",IF($L$6="Scotland","-",HLOOKUP($L$6&amp;"Index",Data!$E$1:$BU$1000,A12,FALSE)))))</f>
        <v>0.9267300654795978</v>
      </c>
    </row>
    <row r="13" spans="1:14" x14ac:dyDescent="0.3">
      <c r="A13" s="193">
        <v>236</v>
      </c>
      <c r="B13" s="91" t="str">
        <f>VLOOKUP($A13,Data!$A$1:$BI$1000,2,FALSE)</f>
        <v>% with no qualifications</v>
      </c>
      <c r="C13" s="91" t="str">
        <f>VLOOKUP($A13,Data!$A$1:$BI$1000,3,FALSE)</f>
        <v>Census</v>
      </c>
      <c r="D13" s="161">
        <f>VLOOKUP($A13,Data!$A$1:$BI$1000,4,FALSE)</f>
        <v>40603</v>
      </c>
      <c r="E13" s="48">
        <f>IF(ISBLANK(VLOOKUP($A13,Data!$A$1:$BI$1000,9,FALSE)),"N/A",VLOOKUP($A13,Data!$A$1:$BI$1000,9,FALSE))</f>
        <v>0.2854192279321367</v>
      </c>
      <c r="F13" s="48">
        <f>IF(ISBLANK(VLOOKUP($A13,Data!$A$1:$BI$1000,10,FALSE)),"N/A",VLOOKUP($A13,Data!$A$1:$BI$1000,10,FALSE))</f>
        <v>6.2562197306441983E-2</v>
      </c>
      <c r="G13" s="91"/>
      <c r="H13" s="50">
        <f>IF($H$6="First Area","",HLOOKUP($H$6,Data!$E$1:$BU$1000,A13,FALSE))</f>
        <v>7888</v>
      </c>
      <c r="I13" s="63">
        <f>IF($H$6="First Area","",IF(E13="N/A","-",HLOOKUP($H$6&amp;"%",Data!$E$1:$BU$1000,A13,FALSE)))</f>
        <v>0.2484096491780563</v>
      </c>
      <c r="J13" s="52">
        <f>IF($H$6="First Area","",IF(E13="N/A","-",IF($H$6="Edinburgh","-",IF($H$6="Scotland","-",HLOOKUP($H$6&amp;"Index",Data!$E$1:$BU$1000,A13,FALSE)))))</f>
        <v>1.4495544968572163</v>
      </c>
      <c r="K13" s="91"/>
      <c r="L13" s="50">
        <f>IF($L$6="Second Area","",HLOOKUP($L$6,Data!$E$1:$BU$1000,A13,FALSE))</f>
        <v>16600</v>
      </c>
      <c r="M13" s="51">
        <f>IF($L$6="Second Area","",IF(E13="N/A","-",HLOOKUP($L$6&amp;"%",Data!$E$1:$BU$1000,A13,FALSE)))</f>
        <v>0.18070190716711659</v>
      </c>
      <c r="N13" s="52">
        <f>IF($L$6="Second Area","",IF(E13="N/A","-",IF($L$6="Edinburgh","-",IF($L$6="Scotland","-",HLOOKUP($L$6&amp;"Index",Data!$E$1:$BU$1000,A13,FALSE)))))</f>
        <v>1.0544568739236713</v>
      </c>
    </row>
    <row r="14" spans="1:14" ht="6" customHeight="1" x14ac:dyDescent="0.3">
      <c r="A14" s="157"/>
      <c r="B14" s="91"/>
      <c r="C14" s="91"/>
      <c r="D14" s="161"/>
      <c r="E14" s="163"/>
      <c r="F14" s="163"/>
      <c r="G14" s="91"/>
      <c r="H14" s="121"/>
      <c r="I14" s="122"/>
      <c r="J14" s="123"/>
      <c r="K14" s="91"/>
      <c r="L14" s="121"/>
      <c r="M14" s="124"/>
      <c r="N14" s="123"/>
    </row>
    <row r="15" spans="1:14" x14ac:dyDescent="0.3">
      <c r="A15" s="193">
        <v>333</v>
      </c>
      <c r="B15" s="91" t="str">
        <f>VLOOKUP($A15,Data!$A$1:$BI$1000,2,FALSE)</f>
        <v>National Social Grade 'A'</v>
      </c>
      <c r="C15" s="91" t="str">
        <f>VLOOKUP($A15,Data!$A$1:$BI$1000,3,FALSE)</f>
        <v>Mosaic</v>
      </c>
      <c r="D15" s="161">
        <f>VLOOKUP($A15,Data!$A$1:$BI$1000,4,FALSE)</f>
        <v>41852</v>
      </c>
      <c r="E15" s="48">
        <f>IF(ISBLANK(VLOOKUP($A15,Data!$A$1:$BI$1000,9,FALSE)),"N/A",VLOOKUP($A15,Data!$A$1:$BI$1000,9,FALSE))</f>
        <v>0.10634047726349299</v>
      </c>
      <c r="F15" s="48">
        <f>IF(ISBLANK(VLOOKUP($A15,Data!$A$1:$BI$1000,10,FALSE)),"N/A",VLOOKUP($A15,Data!$A$1:$BI$1000,10,FALSE))</f>
        <v>2.5056476506649539E-2</v>
      </c>
      <c r="G15" s="91"/>
      <c r="H15" s="50">
        <f>IF($H$6="First Area","",HLOOKUP($H$6,Data!$E$1:$BU$1000,A15,FALSE))</f>
        <v>491.50784315443735</v>
      </c>
      <c r="I15" s="63">
        <f>IF($H$6="First Area","",IF(E15="N/A","-",HLOOKUP($H$6&amp;"%",Data!$E$1:$BU$1000,A15,FALSE)))</f>
        <v>2.5056476506649539E-2</v>
      </c>
      <c r="J15" s="52">
        <f>IF($H$6="First Area","",IF(E15="N/A","-",IF($H$6="Edinburgh","-",IF($H$6="Scotland","-",HLOOKUP($H$6&amp;"Index",Data!$E$1:$BU$1000,A15,FALSE)))))</f>
        <v>0.40478141194794187</v>
      </c>
      <c r="K15" s="91"/>
      <c r="L15" s="50">
        <f>IF($L$6="Second Area","",HLOOKUP($L$6,Data!$E$1:$BU$1000,A15,FALSE))</f>
        <v>3247.9018645282295</v>
      </c>
      <c r="M15" s="51">
        <f>IF($L$6="Second Area","",IF(E15="N/A","-",HLOOKUP($L$6&amp;"%",Data!$E$1:$BU$1000,A15,FALSE)))</f>
        <v>6.0539839783187561E-2</v>
      </c>
      <c r="N15" s="52">
        <f>IF($L$6="Second Area","",IF(E15="N/A","-",IF($L$6="Edinburgh","-",IF($L$6="Scotland","-",HLOOKUP($L$6&amp;"Index",Data!$E$1:$BU$1000,A15,FALSE)))))</f>
        <v>0.97800669699259402</v>
      </c>
    </row>
    <row r="16" spans="1:14" x14ac:dyDescent="0.3">
      <c r="A16" s="193">
        <v>334</v>
      </c>
      <c r="B16" s="91" t="str">
        <f>VLOOKUP($A16,Data!$A$1:$BI$1000,2,FALSE)</f>
        <v>National Social Grade 'B'</v>
      </c>
      <c r="C16" s="91" t="str">
        <f>VLOOKUP($A16,Data!$A$1:$BI$1000,3,FALSE)</f>
        <v>Mosaic</v>
      </c>
      <c r="D16" s="161">
        <f>VLOOKUP($A16,Data!$A$1:$BI$1000,4,FALSE)</f>
        <v>41852</v>
      </c>
      <c r="E16" s="48">
        <f>IF(ISBLANK(VLOOKUP($A16,Data!$A$1:$BI$1000,9,FALSE)),"N/A",VLOOKUP($A16,Data!$A$1:$BI$1000,9,FALSE))</f>
        <v>0.28772800771527601</v>
      </c>
      <c r="F16" s="48">
        <f>IF(ISBLANK(VLOOKUP($A16,Data!$A$1:$BI$1000,10,FALSE)),"N/A",VLOOKUP($A16,Data!$A$1:$BI$1000,10,FALSE))</f>
        <v>0.12648357871257782</v>
      </c>
      <c r="G16" s="91"/>
      <c r="H16" s="50">
        <f>IF($H$6="First Area","",HLOOKUP($H$6,Data!$E$1:$BU$1000,A16,FALSE))</f>
        <v>2481.1018800259262</v>
      </c>
      <c r="I16" s="63">
        <f>IF($H$6="First Area","",IF(E16="N/A","-",HLOOKUP($H$6&amp;"%",Data!$E$1:$BU$1000,A16,FALSE)))</f>
        <v>0.12648357871257782</v>
      </c>
      <c r="J16" s="52">
        <f>IF($H$6="First Area","",IF(E16="N/A","-",IF($H$6="Edinburgh","-",IF($H$6="Scotland","-",HLOOKUP($H$6&amp;"Index",Data!$E$1:$BU$1000,A16,FALSE)))))</f>
        <v>0.5857329844568202</v>
      </c>
      <c r="K16" s="91"/>
      <c r="L16" s="50">
        <f>IF($L$6="Second Area","",HLOOKUP($L$6,Data!$E$1:$BU$1000,A16,FALSE))</f>
        <v>11052.149445955143</v>
      </c>
      <c r="M16" s="51">
        <f>IF($L$6="Second Area","",IF(E16="N/A","-",HLOOKUP($L$6&amp;"%",Data!$E$1:$BU$1000,A16,FALSE)))</f>
        <v>0.20600848936522848</v>
      </c>
      <c r="N16" s="52">
        <f>IF($L$6="Second Area","",IF(E16="N/A","-",IF($L$6="Edinburgh","-",IF($L$6="Scotland","-",HLOOKUP($L$6&amp;"Index",Data!$E$1:$BU$1000,A16,FALSE)))))</f>
        <v>0.95400500624305207</v>
      </c>
    </row>
    <row r="17" spans="1:14" x14ac:dyDescent="0.3">
      <c r="A17" s="193">
        <v>335</v>
      </c>
      <c r="B17" s="91" t="str">
        <f>VLOOKUP($A17,Data!$A$1:$BI$1000,2,FALSE)</f>
        <v>National Social Grade 'C1'</v>
      </c>
      <c r="C17" s="91" t="str">
        <f>VLOOKUP($A17,Data!$A$1:$BI$1000,3,FALSE)</f>
        <v>Mosaic</v>
      </c>
      <c r="D17" s="161">
        <f>VLOOKUP($A17,Data!$A$1:$BI$1000,4,FALSE)</f>
        <v>41852</v>
      </c>
      <c r="E17" s="48">
        <f>IF(ISBLANK(VLOOKUP($A17,Data!$A$1:$BI$1000,9,FALSE)),"N/A",VLOOKUP($A17,Data!$A$1:$BI$1000,9,FALSE))</f>
        <v>0.38925028306332038</v>
      </c>
      <c r="F17" s="48">
        <f>IF(ISBLANK(VLOOKUP($A17,Data!$A$1:$BI$1000,10,FALSE)),"N/A",VLOOKUP($A17,Data!$A$1:$BI$1000,10,FALSE))</f>
        <v>0.24331763349335894</v>
      </c>
      <c r="G17" s="91"/>
      <c r="H17" s="50">
        <f>IF($H$6="First Area","",HLOOKUP($H$6,Data!$E$1:$BU$1000,A17,FALSE))</f>
        <v>5618.4930366416384</v>
      </c>
      <c r="I17" s="63">
        <f>IF($H$6="First Area","",IF(E17="N/A","-",HLOOKUP($H$6&amp;"%",Data!$E$1:$BU$1000,A17,FALSE)))</f>
        <v>0.28642399248784861</v>
      </c>
      <c r="J17" s="52">
        <f>IF($H$6="First Area","",IF(E17="N/A","-",IF($H$6="Edinburgh","-",IF($H$6="Scotland","-",HLOOKUP($H$6&amp;"Index",Data!$E$1:$BU$1000,A17,FALSE)))))</f>
        <v>0.92381693307994417</v>
      </c>
      <c r="K17" s="91"/>
      <c r="L17" s="50">
        <f>IF($L$6="Second Area","",HLOOKUP($L$6,Data!$E$1:$BU$1000,A17,FALSE))</f>
        <v>16048.350391335734</v>
      </c>
      <c r="M17" s="51">
        <f>IF($L$6="Second Area","",IF(E17="N/A","-",HLOOKUP($L$6&amp;"%",Data!$E$1:$BU$1000,A17,FALSE)))</f>
        <v>0.29913605829252615</v>
      </c>
      <c r="N17" s="52">
        <f>IF($L$6="Second Area","",IF(E17="N/A","-",IF($L$6="Edinburgh","-",IF($L$6="Scotland","-",HLOOKUP($L$6&amp;"Index",Data!$E$1:$BU$1000,A17,FALSE)))))</f>
        <v>0.96481776385108098</v>
      </c>
    </row>
    <row r="18" spans="1:14" x14ac:dyDescent="0.3">
      <c r="A18" s="193">
        <v>336</v>
      </c>
      <c r="B18" s="91" t="str">
        <f>VLOOKUP($A18,Data!$A$1:$BI$1000,2,FALSE)</f>
        <v>National Social Grade 'C2'</v>
      </c>
      <c r="C18" s="91" t="str">
        <f>VLOOKUP($A18,Data!$A$1:$BI$1000,3,FALSE)</f>
        <v>Mosaic</v>
      </c>
      <c r="D18" s="161">
        <f>VLOOKUP($A18,Data!$A$1:$BI$1000,4,FALSE)</f>
        <v>41852</v>
      </c>
      <c r="E18" s="48">
        <f>IF(ISBLANK(VLOOKUP($A18,Data!$A$1:$BI$1000,9,FALSE)),"N/A",VLOOKUP($A18,Data!$A$1:$BI$1000,9,FALSE))</f>
        <v>0.18060667730709223</v>
      </c>
      <c r="F18" s="48">
        <f>IF(ISBLANK(VLOOKUP($A18,Data!$A$1:$BI$1000,10,FALSE)),"N/A",VLOOKUP($A18,Data!$A$1:$BI$1000,10,FALSE))</f>
        <v>9.0833383748424285E-2</v>
      </c>
      <c r="G18" s="91"/>
      <c r="H18" s="50">
        <f>IF($H$6="First Area","",HLOOKUP($H$6,Data!$E$1:$BU$1000,A18,FALSE))</f>
        <v>2805.1907418017522</v>
      </c>
      <c r="I18" s="63">
        <f>IF($H$6="First Area","",IF(E18="N/A","-",HLOOKUP($H$6&amp;"%",Data!$E$1:$BU$1000,A18,FALSE)))</f>
        <v>0.1430052376530257</v>
      </c>
      <c r="J18" s="52">
        <f>IF($H$6="First Area","",IF(E18="N/A","-",IF($H$6="Edinburgh","-",IF($H$6="Scotland","-",HLOOKUP($H$6&amp;"Index",Data!$E$1:$BU$1000,A18,FALSE)))))</f>
        <v>1.1040709725134454</v>
      </c>
      <c r="K18" s="91"/>
      <c r="L18" s="50">
        <f>IF($L$6="Second Area","",HLOOKUP($L$6,Data!$E$1:$BU$1000,A18,FALSE))</f>
        <v>6920.0380801149158</v>
      </c>
      <c r="M18" s="51">
        <f>IF($L$6="Second Area","",IF(E18="N/A","-",HLOOKUP($L$6&amp;"%",Data!$E$1:$BU$1000,A18,FALSE)))</f>
        <v>0.12898727059432452</v>
      </c>
      <c r="N18" s="52">
        <f>IF($L$6="Second Area","",IF(E18="N/A","-",IF($L$6="Edinburgh","-",IF($L$6="Scotland","-",HLOOKUP($L$6&amp;"Index",Data!$E$1:$BU$1000,A18,FALSE)))))</f>
        <v>0.99584535240914429</v>
      </c>
    </row>
    <row r="19" spans="1:14" x14ac:dyDescent="0.3">
      <c r="A19" s="193">
        <v>337</v>
      </c>
      <c r="B19" s="91" t="str">
        <f>VLOOKUP($A19,Data!$A$1:$BI$1000,2,FALSE)</f>
        <v>National Social Grade 'D'</v>
      </c>
      <c r="C19" s="91" t="str">
        <f>VLOOKUP($A19,Data!$A$1:$BI$1000,3,FALSE)</f>
        <v>Mosaic</v>
      </c>
      <c r="D19" s="161">
        <f>VLOOKUP($A19,Data!$A$1:$BI$1000,4,FALSE)</f>
        <v>41852</v>
      </c>
      <c r="E19" s="48">
        <f>IF(ISBLANK(VLOOKUP($A19,Data!$A$1:$BI$1000,9,FALSE)),"N/A",VLOOKUP($A19,Data!$A$1:$BI$1000,9,FALSE))</f>
        <v>0.15099830839897124</v>
      </c>
      <c r="F19" s="48">
        <f>IF(ISBLANK(VLOOKUP($A19,Data!$A$1:$BI$1000,10,FALSE)),"N/A",VLOOKUP($A19,Data!$A$1:$BI$1000,10,FALSE))</f>
        <v>7.6200297162878794E-2</v>
      </c>
      <c r="G19" s="91"/>
      <c r="H19" s="50">
        <f>IF($H$6="First Area","",HLOOKUP($H$6,Data!$E$1:$BU$1000,A19,FALSE))</f>
        <v>2961.9828175542198</v>
      </c>
      <c r="I19" s="63">
        <f>IF($H$6="First Area","",IF(E19="N/A","-",HLOOKUP($H$6&amp;"%",Data!$E$1:$BU$1000,A19,FALSE)))</f>
        <v>0.15099830839897124</v>
      </c>
      <c r="J19" s="52">
        <f>IF($H$6="First Area","",IF(E19="N/A","-",IF($H$6="Edinburgh","-",IF($H$6="Scotland","-",HLOOKUP($H$6&amp;"Index",Data!$E$1:$BU$1000,A19,FALSE)))))</f>
        <v>1.4156729584662391</v>
      </c>
      <c r="K19" s="91"/>
      <c r="L19" s="50">
        <f>IF($L$6="Second Area","",HLOOKUP($L$6,Data!$E$1:$BU$1000,A19,FALSE))</f>
        <v>6059.204586529494</v>
      </c>
      <c r="M19" s="51">
        <f>IF($L$6="Second Area","",IF(E19="N/A","-",HLOOKUP($L$6&amp;"%",Data!$E$1:$BU$1000,A19,FALSE)))</f>
        <v>0.11294161282651111</v>
      </c>
      <c r="N19" s="52">
        <f>IF($L$6="Second Area","",IF(E19="N/A","-",IF($L$6="Edinburgh","-",IF($L$6="Scotland","-",HLOOKUP($L$6&amp;"Index",Data!$E$1:$BU$1000,A19,FALSE)))))</f>
        <v>1.0588753533688253</v>
      </c>
    </row>
    <row r="20" spans="1:14" x14ac:dyDescent="0.3">
      <c r="A20" s="193">
        <v>338</v>
      </c>
      <c r="B20" s="91" t="str">
        <f>VLOOKUP($A20,Data!$A$1:$BI$1000,2,FALSE)</f>
        <v>National Social Grade 'E'</v>
      </c>
      <c r="C20" s="91" t="str">
        <f>VLOOKUP($A20,Data!$A$1:$BI$1000,3,FALSE)</f>
        <v>Mosaic</v>
      </c>
      <c r="D20" s="161">
        <f>VLOOKUP($A20,Data!$A$1:$BI$1000,4,FALSE)</f>
        <v>41852</v>
      </c>
      <c r="E20" s="54">
        <f>IF(ISBLANK(VLOOKUP($A20,Data!$A$1:$BI$1000,9,FALSE)),"N/A",VLOOKUP($A20,Data!$A$1:$BI$1000,9,FALSE))</f>
        <v>0.26803240624092717</v>
      </c>
      <c r="F20" s="54">
        <f>IF(ISBLANK(VLOOKUP($A20,Data!$A$1:$BI$1000,10,FALSE)),"N/A",VLOOKUP($A20,Data!$A$1:$BI$1000,10,FALSE))</f>
        <v>0.11677360162750788</v>
      </c>
      <c r="G20" s="91"/>
      <c r="H20" s="50">
        <f>IF($H$6="First Area","",HLOOKUP($H$6,Data!$E$1:$BU$1000,A20,FALSE))</f>
        <v>5257.7236808220277</v>
      </c>
      <c r="I20" s="51">
        <f>IF($H$6="First Area","",IF(E20="N/A","-",HLOOKUP($H$6&amp;"%",Data!$E$1:$BU$1000,A20,FALSE)))</f>
        <v>0.26803240624092717</v>
      </c>
      <c r="J20" s="52">
        <f>IF($H$6="First Area","",IF(E20="N/A","-",IF($H$6="Edinburgh","-",IF($H$6="Scotland","-",HLOOKUP($H$6&amp;"Index",Data!$E$1:$BU$1000,A20,FALSE)))))</f>
        <v>1.5235458931356198</v>
      </c>
      <c r="K20" s="91"/>
      <c r="L20" s="50">
        <f>IF($L$6="Second Area","",HLOOKUP($L$6,Data!$E$1:$BU$1000,A20,FALSE))</f>
        <v>10321.35563153648</v>
      </c>
      <c r="M20" s="51">
        <f>IF($L$6="Second Area","",IF(E20="N/A","-",HLOOKUP($L$6&amp;"%",Data!$E$1:$BU$1000,A20,FALSE)))</f>
        <v>0.19238672913822216</v>
      </c>
      <c r="N20" s="52">
        <f>IF($L$6="Second Area","",IF(E20="N/A","-",IF($L$6="Edinburgh","-",IF($L$6="Scotland","-",HLOOKUP($L$6&amp;"Index",Data!$E$1:$BU$1000,A20,FALSE)))))</f>
        <v>1.0935618389698165</v>
      </c>
    </row>
    <row r="21" spans="1:14" ht="6" customHeight="1" x14ac:dyDescent="0.3">
      <c r="A21" s="157"/>
      <c r="B21" s="91"/>
      <c r="C21" s="91"/>
      <c r="D21" s="161"/>
      <c r="E21" s="163"/>
      <c r="F21" s="163"/>
      <c r="G21" s="91"/>
      <c r="H21" s="121"/>
      <c r="I21" s="122"/>
      <c r="J21" s="123"/>
      <c r="K21" s="91"/>
      <c r="L21" s="121"/>
      <c r="M21" s="124"/>
      <c r="N21" s="123"/>
    </row>
    <row r="22" spans="1:14" x14ac:dyDescent="0.3">
      <c r="A22" s="193">
        <v>562</v>
      </c>
      <c r="B22" s="91" t="str">
        <f>VLOOKUP($A22,Data!$A$1:$BI$1000,2,FALSE)</f>
        <v>Managers, directors, senior officials</v>
      </c>
      <c r="C22" s="91" t="str">
        <f>VLOOKUP($A22,Data!$A$1:$BI$1000,3,FALSE)</f>
        <v>Census</v>
      </c>
      <c r="D22" s="161">
        <f>VLOOKUP($A22,Data!$A$1:$BI$1000,4,FALSE)</f>
        <v>40603</v>
      </c>
      <c r="E22" s="48">
        <f>IF(ISBLANK(VLOOKUP($A22,Data!$A$1:$BI$1000,9,FALSE)),"N/A",VLOOKUP($A22,Data!$A$1:$BI$1000,9,FALSE))</f>
        <v>0.12595996855536071</v>
      </c>
      <c r="F22" s="48">
        <f>IF(ISBLANK(VLOOKUP($A22,Data!$A$1:$BI$1000,10,FALSE)),"N/A",VLOOKUP($A22,Data!$A$1:$BI$1000,10,FALSE))</f>
        <v>5.3656115583985885E-2</v>
      </c>
      <c r="G22" s="91"/>
      <c r="H22" s="50">
        <f>IF($H$6="First Area","",HLOOKUP($H$6,Data!$E$1:$BU$1000,A22,FALSE))</f>
        <v>973</v>
      </c>
      <c r="I22" s="63">
        <f>IF($H$6="First Area","",IF(E22="N/A","-",HLOOKUP($H$6&amp;"%",Data!$E$1:$BU$1000,A22,FALSE)))</f>
        <v>5.3656115583985885E-2</v>
      </c>
      <c r="J22" s="52">
        <f>IF($H$6="First Area","",IF(E22="N/A","-",IF($H$6="Edinburgh","-",IF($H$6="Scotland","-",HLOOKUP($H$6&amp;"Index",Data!$E$1:$BU$1000,A22,FALSE)))))</f>
        <v>0.56087970593157721</v>
      </c>
      <c r="K22" s="91"/>
      <c r="L22" s="50">
        <f>IF($L$6="Second Area","",HLOOKUP($L$6,Data!$E$1:$BU$1000,A22,FALSE))</f>
        <v>4667</v>
      </c>
      <c r="M22" s="51">
        <f>IF($L$6="Second Area","",IF(E22="N/A","-",HLOOKUP($L$6&amp;"%",Data!$E$1:$BU$1000,A22,FALSE)))</f>
        <v>8.6968674878407842E-2</v>
      </c>
      <c r="N22" s="52">
        <f>IF($L$6="Second Area","",IF(E22="N/A","-",IF($L$6="Edinburgh","-",IF($L$6="Scotland","-",HLOOKUP($L$6&amp;"Index",Data!$E$1:$BU$1000,A22,FALSE)))))</f>
        <v>0.90910354318714082</v>
      </c>
    </row>
    <row r="23" spans="1:14" x14ac:dyDescent="0.3">
      <c r="A23" s="193">
        <v>563</v>
      </c>
      <c r="B23" s="91" t="str">
        <f>VLOOKUP($A23,Data!$A$1:$BI$1000,2,FALSE)</f>
        <v>Professional occupations</v>
      </c>
      <c r="C23" s="91" t="str">
        <f>VLOOKUP($A23,Data!$A$1:$BI$1000,3,FALSE)</f>
        <v>Census</v>
      </c>
      <c r="D23" s="161">
        <f>VLOOKUP($A23,Data!$A$1:$BI$1000,4,FALSE)</f>
        <v>40603</v>
      </c>
      <c r="E23" s="48">
        <f>IF(ISBLANK(VLOOKUP($A23,Data!$A$1:$BI$1000,9,FALSE)),"N/A",VLOOKUP($A23,Data!$A$1:$BI$1000,9,FALSE))</f>
        <v>0.39774634380244545</v>
      </c>
      <c r="F23" s="48">
        <f>IF(ISBLANK(VLOOKUP($A23,Data!$A$1:$BI$1000,10,FALSE)),"N/A",VLOOKUP($A23,Data!$A$1:$BI$1000,10,FALSE))</f>
        <v>0.15799051505459358</v>
      </c>
      <c r="G23" s="91"/>
      <c r="H23" s="50">
        <f>IF($H$6="First Area","",HLOOKUP($H$6,Data!$E$1:$BU$1000,A23,FALSE))</f>
        <v>2865</v>
      </c>
      <c r="I23" s="63">
        <f>IF($H$6="First Area","",IF(E23="N/A","-",HLOOKUP($H$6&amp;"%",Data!$E$1:$BU$1000,A23,FALSE)))</f>
        <v>0.15799051505459358</v>
      </c>
      <c r="J23" s="52">
        <f>IF($H$6="First Area","",IF(E23="N/A","-",IF($H$6="Edinburgh","-",IF($H$6="Scotland","-",HLOOKUP($H$6&amp;"Index",Data!$E$1:$BU$1000,A23,FALSE)))))</f>
        <v>0.61688062664997489</v>
      </c>
      <c r="K23" s="91"/>
      <c r="L23" s="50">
        <f>IF($L$6="Second Area","",HLOOKUP($L$6,Data!$E$1:$BU$1000,A23,FALSE))</f>
        <v>12638</v>
      </c>
      <c r="M23" s="51">
        <f>IF($L$6="Second Area","",IF(E23="N/A","-",HLOOKUP($L$6&amp;"%",Data!$E$1:$BU$1000,A23,FALSE)))</f>
        <v>0.23550677375472859</v>
      </c>
      <c r="N23" s="52">
        <f>IF($L$6="Second Area","",IF(E23="N/A","-",IF($L$6="Edinburgh","-",IF($L$6="Scotland","-",HLOOKUP($L$6&amp;"Index",Data!$E$1:$BU$1000,A23,FALSE)))))</f>
        <v>0.91954612670216007</v>
      </c>
    </row>
    <row r="24" spans="1:14" x14ac:dyDescent="0.3">
      <c r="A24" s="193">
        <v>564</v>
      </c>
      <c r="B24" s="91" t="str">
        <f>VLOOKUP($A24,Data!$A$1:$BI$1000,2,FALSE)</f>
        <v>Associate professional and technical</v>
      </c>
      <c r="C24" s="91" t="str">
        <f>VLOOKUP($A24,Data!$A$1:$BI$1000,3,FALSE)</f>
        <v>Census</v>
      </c>
      <c r="D24" s="161">
        <f>VLOOKUP($A24,Data!$A$1:$BI$1000,4,FALSE)</f>
        <v>40603</v>
      </c>
      <c r="E24" s="48">
        <f>IF(ISBLANK(VLOOKUP($A24,Data!$A$1:$BI$1000,9,FALSE)),"N/A",VLOOKUP($A24,Data!$A$1:$BI$1000,9,FALSE))</f>
        <v>0.18236962344414684</v>
      </c>
      <c r="F24" s="48">
        <f>IF(ISBLANK(VLOOKUP($A24,Data!$A$1:$BI$1000,10,FALSE)),"N/A",VLOOKUP($A24,Data!$A$1:$BI$1000,10,FALSE))</f>
        <v>0.1089029139250705</v>
      </c>
      <c r="G24" s="91"/>
      <c r="H24" s="50">
        <f>IF($H$6="First Area","",HLOOKUP($H$6,Data!$E$1:$BU$1000,A24,FALSE))</f>
        <v>2280</v>
      </c>
      <c r="I24" s="63">
        <f>IF($H$6="First Area","",IF(E24="N/A","-",HLOOKUP($H$6&amp;"%",Data!$E$1:$BU$1000,A24,FALSE)))</f>
        <v>0.12573067166648286</v>
      </c>
      <c r="J24" s="52">
        <f>IF($H$6="First Area","",IF(E24="N/A","-",IF($H$6="Edinburgh","-",IF($H$6="Scotland","-",HLOOKUP($H$6&amp;"Index",Data!$E$1:$BU$1000,A24,FALSE)))))</f>
        <v>0.83650495340643627</v>
      </c>
      <c r="K24" s="91"/>
      <c r="L24" s="50">
        <f>IF($L$6="Second Area","",HLOOKUP($L$6,Data!$E$1:$BU$1000,A24,FALSE))</f>
        <v>7856</v>
      </c>
      <c r="M24" s="51">
        <f>IF($L$6="Second Area","",IF(E24="N/A","-",HLOOKUP($L$6&amp;"%",Data!$E$1:$BU$1000,A24,FALSE)))</f>
        <v>0.14639509531707134</v>
      </c>
      <c r="N24" s="52">
        <f>IF($L$6="Second Area","",IF(E24="N/A","-",IF($L$6="Edinburgh","-",IF($L$6="Scotland","-",HLOOKUP($L$6&amp;"Index",Data!$E$1:$BU$1000,A24,FALSE)))))</f>
        <v>0.97398845296857561</v>
      </c>
    </row>
    <row r="25" spans="1:14" x14ac:dyDescent="0.3">
      <c r="A25" s="193">
        <v>565</v>
      </c>
      <c r="B25" s="91" t="str">
        <f>VLOOKUP($A25,Data!$A$1:$BI$1000,2,FALSE)</f>
        <v>Administrative and secretarial</v>
      </c>
      <c r="C25" s="91" t="str">
        <f>VLOOKUP($A25,Data!$A$1:$BI$1000,3,FALSE)</f>
        <v>Census</v>
      </c>
      <c r="D25" s="161">
        <f>VLOOKUP($A25,Data!$A$1:$BI$1000,4,FALSE)</f>
        <v>40603</v>
      </c>
      <c r="E25" s="48">
        <f>IF(ISBLANK(VLOOKUP($A25,Data!$A$1:$BI$1000,9,FALSE)),"N/A",VLOOKUP($A25,Data!$A$1:$BI$1000,9,FALSE))</f>
        <v>0.16215977377165075</v>
      </c>
      <c r="F25" s="48">
        <f>IF(ISBLANK(VLOOKUP($A25,Data!$A$1:$BI$1000,10,FALSE)),"N/A",VLOOKUP($A25,Data!$A$1:$BI$1000,10,FALSE))</f>
        <v>8.295372812275234E-2</v>
      </c>
      <c r="G25" s="91"/>
      <c r="H25" s="50">
        <f>IF($H$6="First Area","",HLOOKUP($H$6,Data!$E$1:$BU$1000,A25,FALSE))</f>
        <v>2486</v>
      </c>
      <c r="I25" s="63">
        <f>IF($H$6="First Area","",IF(E25="N/A","-",HLOOKUP($H$6&amp;"%",Data!$E$1:$BU$1000,A25,FALSE)))</f>
        <v>0.13709054814161245</v>
      </c>
      <c r="J25" s="52">
        <f>IF($H$6="First Area","",IF(E25="N/A","-",IF($H$6="Edinburgh","-",IF($H$6="Scotland","-",HLOOKUP($H$6&amp;"Index",Data!$E$1:$BU$1000,A25,FALSE)))))</f>
        <v>1.1598598650569849</v>
      </c>
      <c r="K25" s="91"/>
      <c r="L25" s="50">
        <f>IF($L$6="Second Area","",HLOOKUP($L$6,Data!$E$1:$BU$1000,A25,FALSE))</f>
        <v>6814</v>
      </c>
      <c r="M25" s="51">
        <f>IF($L$6="Second Area","",IF(E25="N/A","-",HLOOKUP($L$6&amp;"%",Data!$E$1:$BU$1000,A25,FALSE)))</f>
        <v>0.12697761958891601</v>
      </c>
      <c r="N25" s="52">
        <f>IF($L$6="Second Area","",IF(E25="N/A","-",IF($L$6="Edinburgh","-",IF($L$6="Scotland","-",HLOOKUP($L$6&amp;"Index",Data!$E$1:$BU$1000,A25,FALSE)))))</f>
        <v>1.0742990433558057</v>
      </c>
    </row>
    <row r="26" spans="1:14" x14ac:dyDescent="0.3">
      <c r="A26" s="193">
        <v>566</v>
      </c>
      <c r="B26" s="91" t="str">
        <f>VLOOKUP($A26,Data!$A$1:$BI$1000,2,FALSE)</f>
        <v>Skilled trades</v>
      </c>
      <c r="C26" s="91" t="str">
        <f>VLOOKUP($A26,Data!$A$1:$BI$1000,3,FALSE)</f>
        <v>Census</v>
      </c>
      <c r="D26" s="161">
        <f>VLOOKUP($A26,Data!$A$1:$BI$1000,4,FALSE)</f>
        <v>40603</v>
      </c>
      <c r="E26" s="48">
        <f>IF(ISBLANK(VLOOKUP($A26,Data!$A$1:$BI$1000,9,FALSE)),"N/A",VLOOKUP($A26,Data!$A$1:$BI$1000,9,FALSE))</f>
        <v>0.11051430106082986</v>
      </c>
      <c r="F26" s="48">
        <f>IF(ISBLANK(VLOOKUP($A26,Data!$A$1:$BI$1000,10,FALSE)),"N/A",VLOOKUP($A26,Data!$A$1:$BI$1000,10,FALSE))</f>
        <v>3.764085351234716E-2</v>
      </c>
      <c r="G26" s="91"/>
      <c r="H26" s="50">
        <f>IF($H$6="First Area","",HLOOKUP($H$6,Data!$E$1:$BU$1000,A26,FALSE))</f>
        <v>1669</v>
      </c>
      <c r="I26" s="63">
        <f>IF($H$6="First Area","",IF(E26="N/A","-",HLOOKUP($H$6&amp;"%",Data!$E$1:$BU$1000,A26,FALSE)))</f>
        <v>9.2037057461122757E-2</v>
      </c>
      <c r="J26" s="52">
        <f>IF($H$6="First Area","",IF(E26="N/A","-",IF($H$6="Edinburgh","-",IF($H$6="Scotland","-",HLOOKUP($H$6&amp;"Index",Data!$E$1:$BU$1000,A26,FALSE)))))</f>
        <v>1.2427861702610155</v>
      </c>
      <c r="K26" s="91"/>
      <c r="L26" s="50">
        <f>IF($L$6="Second Area","",HLOOKUP($L$6,Data!$E$1:$BU$1000,A26,FALSE))</f>
        <v>4069</v>
      </c>
      <c r="M26" s="51">
        <f>IF($L$6="Second Area","",IF(E26="N/A","-",HLOOKUP($L$6&amp;"%",Data!$E$1:$BU$1000,A26,FALSE)))</f>
        <v>7.582505637031102E-2</v>
      </c>
      <c r="N26" s="52">
        <f>IF($L$6="Second Area","",IF(E26="N/A","-",IF($L$6="Edinburgh","-",IF($L$6="Scotland","-",HLOOKUP($L$6&amp;"Index",Data!$E$1:$BU$1000,A26,FALSE)))))</f>
        <v>1.0238737962270232</v>
      </c>
    </row>
    <row r="27" spans="1:14" x14ac:dyDescent="0.3">
      <c r="A27" s="193">
        <v>567</v>
      </c>
      <c r="B27" s="91" t="str">
        <f>VLOOKUP($A27,Data!$A$1:$BI$1000,2,FALSE)</f>
        <v>Caring, leisure and other service</v>
      </c>
      <c r="C27" s="91" t="str">
        <f>VLOOKUP($A27,Data!$A$1:$BI$1000,3,FALSE)</f>
        <v>Census</v>
      </c>
      <c r="D27" s="161">
        <f>VLOOKUP($A27,Data!$A$1:$BI$1000,4,FALSE)</f>
        <v>40603</v>
      </c>
      <c r="E27" s="48">
        <f>IF(ISBLANK(VLOOKUP($A27,Data!$A$1:$BI$1000,9,FALSE)),"N/A",VLOOKUP($A27,Data!$A$1:$BI$1000,9,FALSE))</f>
        <v>0.11514703907613805</v>
      </c>
      <c r="F27" s="48">
        <f>IF(ISBLANK(VLOOKUP($A27,Data!$A$1:$BI$1000,10,FALSE)),"N/A",VLOOKUP($A27,Data!$A$1:$BI$1000,10,FALSE))</f>
        <v>5.148645408774874E-2</v>
      </c>
      <c r="G27" s="91"/>
      <c r="H27" s="50">
        <f>IF($H$6="First Area","",HLOOKUP($H$6,Data!$E$1:$BU$1000,A27,FALSE))</f>
        <v>1795</v>
      </c>
      <c r="I27" s="63">
        <f>IF($H$6="First Area","",IF(E27="N/A","-",HLOOKUP($H$6&amp;"%",Data!$E$1:$BU$1000,A27,FALSE)))</f>
        <v>9.8985331421638914E-2</v>
      </c>
      <c r="J27" s="52">
        <f>IF($H$6="First Area","",IF(E27="N/A","-",IF($H$6="Edinburgh","-",IF($H$6="Scotland","-",HLOOKUP($H$6&amp;"Index",Data!$E$1:$BU$1000,A27,FALSE)))))</f>
        <v>1.2493107899293228</v>
      </c>
      <c r="K27" s="91"/>
      <c r="L27" s="50">
        <f>IF($L$6="Second Area","",HLOOKUP($L$6,Data!$E$1:$BU$1000,A27,FALSE))</f>
        <v>4467</v>
      </c>
      <c r="M27" s="51">
        <f>IF($L$6="Second Area","",IF(E27="N/A","-",HLOOKUP($L$6&amp;"%",Data!$E$1:$BU$1000,A27,FALSE)))</f>
        <v>8.3241712166669771E-2</v>
      </c>
      <c r="N27" s="52">
        <f>IF($L$6="Second Area","",IF(E27="N/A","-",IF($L$6="Edinburgh","-",IF($L$6="Scotland","-",HLOOKUP($L$6&amp;"Index",Data!$E$1:$BU$1000,A27,FALSE)))))</f>
        <v>1.0506078798588285</v>
      </c>
    </row>
    <row r="28" spans="1:14" x14ac:dyDescent="0.3">
      <c r="A28" s="193">
        <v>568</v>
      </c>
      <c r="B28" s="91" t="str">
        <f>VLOOKUP($A28,Data!$A$1:$BI$1000,2,FALSE)</f>
        <v>Sales and customer service</v>
      </c>
      <c r="C28" s="91" t="str">
        <f>VLOOKUP($A28,Data!$A$1:$BI$1000,3,FALSE)</f>
        <v>Census</v>
      </c>
      <c r="D28" s="161">
        <f>VLOOKUP($A28,Data!$A$1:$BI$1000,4,FALSE)</f>
        <v>40603</v>
      </c>
      <c r="E28" s="48">
        <f>IF(ISBLANK(VLOOKUP($A28,Data!$A$1:$BI$1000,9,FALSE)),"N/A",VLOOKUP($A28,Data!$A$1:$BI$1000,9,FALSE))</f>
        <v>0.10527186500496305</v>
      </c>
      <c r="F28" s="48">
        <f>IF(ISBLANK(VLOOKUP($A28,Data!$A$1:$BI$1000,10,FALSE)),"N/A",VLOOKUP($A28,Data!$A$1:$BI$1000,10,FALSE))</f>
        <v>5.3939650480740162E-2</v>
      </c>
      <c r="G28" s="91"/>
      <c r="H28" s="50">
        <f>IF($H$6="First Area","",HLOOKUP($H$6,Data!$E$1:$BU$1000,A28,FALSE))</f>
        <v>1909</v>
      </c>
      <c r="I28" s="63">
        <f>IF($H$6="First Area","",IF(E28="N/A","-",HLOOKUP($H$6&amp;"%",Data!$E$1:$BU$1000,A28,FALSE)))</f>
        <v>0.10527186500496305</v>
      </c>
      <c r="J28" s="52">
        <f>IF($H$6="First Area","",IF(E28="N/A","-",IF($H$6="Edinburgh","-",IF($H$6="Scotland","-",HLOOKUP($H$6&amp;"Index",Data!$E$1:$BU$1000,A28,FALSE)))))</f>
        <v>1.2652276827341622</v>
      </c>
      <c r="K28" s="91"/>
      <c r="L28" s="50">
        <f>IF($L$6="Second Area","",HLOOKUP($L$6,Data!$E$1:$BU$1000,A28,FALSE))</f>
        <v>4722</v>
      </c>
      <c r="M28" s="51">
        <f>IF($L$6="Second Area","",IF(E28="N/A","-",HLOOKUP($L$6&amp;"%",Data!$E$1:$BU$1000,A28,FALSE)))</f>
        <v>8.799358962413581E-2</v>
      </c>
      <c r="N28" s="52">
        <f>IF($L$6="Second Area","",IF(E28="N/A","-",IF($L$6="Edinburgh","-",IF($L$6="Scotland","-",HLOOKUP($L$6&amp;"Index",Data!$E$1:$BU$1000,A28,FALSE)))))</f>
        <v>1.0575658129582621</v>
      </c>
    </row>
    <row r="29" spans="1:14" x14ac:dyDescent="0.3">
      <c r="A29" s="193">
        <v>569</v>
      </c>
      <c r="B29" s="91" t="str">
        <f>VLOOKUP($A29,Data!$A$1:$BI$1000,2,FALSE)</f>
        <v>Process, plant and machine operatives</v>
      </c>
      <c r="C29" s="91" t="str">
        <f>VLOOKUP($A29,Data!$A$1:$BI$1000,3,FALSE)</f>
        <v>Census</v>
      </c>
      <c r="D29" s="161">
        <f>VLOOKUP($A29,Data!$A$1:$BI$1000,4,FALSE)</f>
        <v>40603</v>
      </c>
      <c r="E29" s="48">
        <f>IF(ISBLANK(VLOOKUP($A29,Data!$A$1:$BI$1000,9,FALSE)),"N/A",VLOOKUP($A29,Data!$A$1:$BI$1000,9,FALSE))</f>
        <v>6.0561299852289516E-2</v>
      </c>
      <c r="F29" s="48">
        <f>IF(ISBLANK(VLOOKUP($A29,Data!$A$1:$BI$1000,10,FALSE)),"N/A",VLOOKUP($A29,Data!$A$1:$BI$1000,10,FALSE))</f>
        <v>1.2287221289858548E-2</v>
      </c>
      <c r="G29" s="91"/>
      <c r="H29" s="50">
        <f>IF($H$6="First Area","",HLOOKUP($H$6,Data!$E$1:$BU$1000,A29,FALSE))</f>
        <v>1015</v>
      </c>
      <c r="I29" s="63">
        <f>IF($H$6="First Area","",IF(E29="N/A","-",HLOOKUP($H$6&amp;"%",Data!$E$1:$BU$1000,A29,FALSE)))</f>
        <v>5.5972206904157933E-2</v>
      </c>
      <c r="J29" s="52">
        <f>IF($H$6="First Area","",IF(E29="N/A","-",IF($H$6="Edinburgh","-",IF($H$6="Scotland","-",HLOOKUP($H$6&amp;"Index",Data!$E$1:$BU$1000,A29,FALSE)))))</f>
        <v>1.4953188410101335</v>
      </c>
      <c r="K29" s="91"/>
      <c r="L29" s="50">
        <f>IF($L$6="Second Area","",HLOOKUP($L$6,Data!$E$1:$BU$1000,A29,FALSE))</f>
        <v>2295</v>
      </c>
      <c r="M29" s="51">
        <f>IF($L$6="Second Area","",IF(E29="N/A","-",HLOOKUP($L$6&amp;"%",Data!$E$1:$BU$1000,A29,FALSE)))</f>
        <v>4.2766897117194343E-2</v>
      </c>
      <c r="N29" s="52">
        <f>IF($L$6="Second Area","",IF(E29="N/A","-",IF($L$6="Edinburgh","-",IF($L$6="Scotland","-",HLOOKUP($L$6&amp;"Index",Data!$E$1:$BU$1000,A29,FALSE)))))</f>
        <v>1.1425339569044595</v>
      </c>
    </row>
    <row r="30" spans="1:14" x14ac:dyDescent="0.3">
      <c r="A30" s="193">
        <v>570</v>
      </c>
      <c r="B30" s="91" t="str">
        <f>VLOOKUP($A30,Data!$A$1:$BI$1000,2,FALSE)</f>
        <v>Elementary occupations</v>
      </c>
      <c r="C30" s="91" t="str">
        <f>VLOOKUP($A30,Data!$A$1:$BI$1000,3,FALSE)</f>
        <v>Census</v>
      </c>
      <c r="D30" s="161">
        <f>VLOOKUP($A30,Data!$A$1:$BI$1000,4,FALSE)</f>
        <v>40603</v>
      </c>
      <c r="E30" s="48">
        <f>IF(ISBLANK(VLOOKUP($A30,Data!$A$1:$BI$1000,9,FALSE)),"N/A",VLOOKUP($A30,Data!$A$1:$BI$1000,9,FALSE))</f>
        <v>0.1732656887614426</v>
      </c>
      <c r="F30" s="48">
        <f>IF(ISBLANK(VLOOKUP($A30,Data!$A$1:$BI$1000,10,FALSE)),"N/A",VLOOKUP($A30,Data!$A$1:$BI$1000,10,FALSE))</f>
        <v>5.9381991896958336E-2</v>
      </c>
      <c r="G30" s="91"/>
      <c r="H30" s="50">
        <f>IF($H$6="First Area","",HLOOKUP($H$6,Data!$E$1:$BU$1000,A30,FALSE))</f>
        <v>3142</v>
      </c>
      <c r="I30" s="63">
        <f>IF($H$6="First Area","",IF(E30="N/A","-",HLOOKUP($H$6&amp;"%",Data!$E$1:$BU$1000,A30,FALSE)))</f>
        <v>0.1732656887614426</v>
      </c>
      <c r="J30" s="52">
        <f>IF($H$6="First Area","",IF(E30="N/A","-",IF($H$6="Edinburgh","-",IF($H$6="Scotland","-",HLOOKUP($H$6&amp;"Index",Data!$E$1:$BU$1000,A30,FALSE)))))</f>
        <v>1.6376908380550925</v>
      </c>
      <c r="K30" s="91"/>
      <c r="L30" s="50">
        <f>IF($L$6="Second Area","",HLOOKUP($L$6,Data!$E$1:$BU$1000,A30,FALSE))</f>
        <v>6135</v>
      </c>
      <c r="M30" s="51">
        <f>IF($L$6="Second Area","",IF(E30="N/A","-",HLOOKUP($L$6&amp;"%",Data!$E$1:$BU$1000,A30,FALSE)))</f>
        <v>0.11432458118256526</v>
      </c>
      <c r="N30" s="52">
        <f>IF($L$6="Second Area","",IF(E30="N/A","-",IF($L$6="Edinburgh","-",IF($L$6="Scotland","-",HLOOKUP($L$6&amp;"Index",Data!$E$1:$BU$1000,A30,FALSE)))))</f>
        <v>1.0805850858617156</v>
      </c>
    </row>
    <row r="31" spans="1:14" x14ac:dyDescent="0.3">
      <c r="A31" s="157"/>
      <c r="B31" s="91"/>
      <c r="C31" s="91"/>
      <c r="D31" s="161"/>
      <c r="E31" s="163"/>
      <c r="F31" s="163"/>
      <c r="G31" s="91"/>
      <c r="H31" s="121"/>
      <c r="I31" s="122"/>
      <c r="J31" s="123"/>
      <c r="K31" s="91"/>
      <c r="L31" s="121"/>
      <c r="M31" s="124"/>
      <c r="N31" s="123"/>
    </row>
  </sheetData>
  <sheetProtection password="C7FF" sheet="1" objects="1" scenarios="1"/>
  <mergeCells count="5">
    <mergeCell ref="B2:N2"/>
    <mergeCell ref="B4:N4"/>
    <mergeCell ref="E6:F6"/>
    <mergeCell ref="H6:J6"/>
    <mergeCell ref="L6:N6"/>
  </mergeCells>
  <conditionalFormatting sqref="L8:N31 H8:J31">
    <cfRule type="containsBlanks" dxfId="6" priority="1">
      <formula>LEN(TRIM(H8))=0</formula>
    </cfRule>
  </conditionalFormatting>
  <pageMargins left="0.7" right="0.7" top="0.75" bottom="0.75" header="0.3" footer="0.3"/>
  <pageSetup paperSize="9"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249977111117893"/>
  </sheetPr>
  <dimension ref="A1:N36"/>
  <sheetViews>
    <sheetView zoomScaleNormal="100" zoomScaleSheetLayoutView="100" workbookViewId="0">
      <selection activeCell="I32" sqref="I32"/>
    </sheetView>
  </sheetViews>
  <sheetFormatPr defaultColWidth="9.1796875" defaultRowHeight="13" x14ac:dyDescent="0.3"/>
  <cols>
    <col min="1" max="1" width="1.7265625" style="92" customWidth="1"/>
    <col min="2" max="2" width="32.7265625" style="92" customWidth="1"/>
    <col min="3" max="3" width="15.7265625" style="92" customWidth="1"/>
    <col min="4" max="4" width="9.7265625" style="92" customWidth="1"/>
    <col min="5" max="6" width="7.7265625" style="92" customWidth="1"/>
    <col min="7" max="7" width="1.7265625" style="92" customWidth="1"/>
    <col min="8" max="8" width="8.7265625" style="92" customWidth="1"/>
    <col min="9" max="10" width="7.7265625" style="92" customWidth="1"/>
    <col min="11" max="11" width="1.7265625" style="92" customWidth="1"/>
    <col min="12" max="12" width="8.7265625" style="92" customWidth="1"/>
    <col min="13" max="14" width="7.7265625" style="92" customWidth="1"/>
    <col min="15" max="15" width="1.7265625" style="92" customWidth="1"/>
    <col min="16" max="16384" width="9.1796875" style="92"/>
  </cols>
  <sheetData>
    <row r="1" spans="1:14" ht="9" customHeight="1" x14ac:dyDescent="0.3"/>
    <row r="2" spans="1:14" ht="15.5" x14ac:dyDescent="0.3">
      <c r="B2" s="230" t="s">
        <v>373</v>
      </c>
      <c r="C2" s="230"/>
      <c r="D2" s="230"/>
      <c r="E2" s="230"/>
      <c r="F2" s="230"/>
      <c r="G2" s="230"/>
      <c r="H2" s="230"/>
      <c r="I2" s="230"/>
      <c r="J2" s="230"/>
      <c r="K2" s="230"/>
      <c r="L2" s="230"/>
      <c r="M2" s="230"/>
      <c r="N2" s="230"/>
    </row>
    <row r="3" spans="1:14" ht="9" customHeight="1" x14ac:dyDescent="0.3"/>
    <row r="4" spans="1:14" x14ac:dyDescent="0.3">
      <c r="B4" s="218" t="s">
        <v>389</v>
      </c>
      <c r="C4" s="223"/>
      <c r="D4" s="223"/>
      <c r="E4" s="223"/>
      <c r="F4" s="223"/>
      <c r="G4" s="223"/>
      <c r="H4" s="223"/>
      <c r="I4" s="223"/>
      <c r="J4" s="223"/>
      <c r="K4" s="223"/>
      <c r="L4" s="223"/>
      <c r="M4" s="223"/>
      <c r="N4" s="223"/>
    </row>
    <row r="5" spans="1:14" ht="9" customHeight="1" x14ac:dyDescent="0.3"/>
    <row r="6" spans="1:14" ht="45" customHeight="1" x14ac:dyDescent="0.35">
      <c r="E6" s="231" t="s">
        <v>238</v>
      </c>
      <c r="F6" s="231"/>
      <c r="G6" s="162"/>
      <c r="H6" s="232" t="str">
        <f>IF(ISBLANK(Selection!D9),"First Area",Selection!D9)</f>
        <v>Sighthill Gorgie</v>
      </c>
      <c r="I6" s="232"/>
      <c r="J6" s="232"/>
      <c r="K6" s="162"/>
      <c r="L6" s="219" t="str">
        <f>IF(ISBLANK(Selection!F9),"Second Area",Selection!F9)</f>
        <v>South West</v>
      </c>
      <c r="M6" s="219"/>
      <c r="N6" s="219"/>
    </row>
    <row r="7" spans="1:14" x14ac:dyDescent="0.3">
      <c r="A7" s="157"/>
      <c r="D7" s="158"/>
      <c r="E7" s="165" t="s">
        <v>146</v>
      </c>
      <c r="F7" s="165" t="s">
        <v>147</v>
      </c>
      <c r="G7" s="133"/>
      <c r="H7" s="164" t="s">
        <v>0</v>
      </c>
      <c r="I7" s="164" t="s">
        <v>144</v>
      </c>
      <c r="J7" s="164" t="s">
        <v>2</v>
      </c>
      <c r="K7" s="133"/>
      <c r="L7" s="71" t="s">
        <v>0</v>
      </c>
      <c r="M7" s="71" t="s">
        <v>144</v>
      </c>
      <c r="N7" s="71" t="s">
        <v>2</v>
      </c>
    </row>
    <row r="8" spans="1:14" x14ac:dyDescent="0.3">
      <c r="A8" s="193">
        <v>361</v>
      </c>
      <c r="B8" s="159" t="str">
        <f>VLOOKUP($A8,Data!$A$1:$BI$1000,2,FALSE)</f>
        <v>Average annual household income</v>
      </c>
      <c r="C8" s="159" t="str">
        <f>VLOOKUP($A8,Data!$A$1:$BI$1000,3,FALSE)</f>
        <v>Mosaic</v>
      </c>
      <c r="D8" s="160">
        <f>VLOOKUP($A8,Data!$A$1:$BI$1000,4,FALSE)</f>
        <v>41852</v>
      </c>
      <c r="E8" s="192">
        <f>IF(ISBLANK(VLOOKUP($A8,Data!$A$1:$BI$1000,9,FALSE)),"N/A",VLOOKUP($A8,Data!$A$1:$BI$1000,9,FALSE))</f>
        <v>49797.243101485081</v>
      </c>
      <c r="F8" s="192">
        <f>IF(ISBLANK(VLOOKUP($A8,Data!$A$1:$BI$1000,10,FALSE)),"N/A",VLOOKUP($A8,Data!$A$1:$BI$1000,10,FALSE))</f>
        <v>26389.383403782627</v>
      </c>
      <c r="G8" s="91"/>
      <c r="H8" s="194">
        <f>IF($H$6="First Area","",HLOOKUP($H$6,Data!$E$1:$BU$1000,A8,FALSE))</f>
        <v>26389.383403782627</v>
      </c>
      <c r="I8" s="63" t="s">
        <v>348</v>
      </c>
      <c r="J8" s="52">
        <f>IF($H$6="First Area","",IF(E8="N/A","-",IF($H$6="Edinburgh","-",IF($H$6="Scotland","-",HLOOKUP($H$6&amp;"Index",Data!$E$1:$BU$1000,A8,FALSE)))))</f>
        <v>0.67724694044608169</v>
      </c>
      <c r="K8" s="91"/>
      <c r="L8" s="194">
        <f>IF($L$6="Second Area","",HLOOKUP($L$6,Data!$E$1:$BU$1000,A8,FALSE))</f>
        <v>37048.375498579655</v>
      </c>
      <c r="M8" s="63" t="s">
        <v>348</v>
      </c>
      <c r="N8" s="52">
        <f>IF($L$6="Second Area","",IF(E8="N/A","-",IF($L$6="Edinburgh","-",IF($L$6="Scotland","-",HLOOKUP($L$6&amp;"Index",Data!$E$1:$BU$1000,A8,FALSE)))))</f>
        <v>0.95079519559044123</v>
      </c>
    </row>
    <row r="9" spans="1:14" ht="6" customHeight="1" x14ac:dyDescent="0.3">
      <c r="A9" s="193"/>
      <c r="B9" s="91"/>
      <c r="C9" s="91"/>
      <c r="D9" s="161"/>
      <c r="E9" s="163"/>
      <c r="F9" s="163"/>
      <c r="G9" s="91"/>
      <c r="H9" s="121"/>
      <c r="I9" s="122"/>
      <c r="J9" s="123"/>
      <c r="K9" s="91"/>
      <c r="L9" s="121"/>
      <c r="M9" s="124"/>
      <c r="N9" s="123"/>
    </row>
    <row r="10" spans="1:14" x14ac:dyDescent="0.3">
      <c r="A10" s="193">
        <v>362</v>
      </c>
      <c r="B10" s="91" t="str">
        <f>VLOOKUP($A10,Data!$A$1:$BI$1000,2,FALSE)</f>
        <v>Households income 'less than £15k'</v>
      </c>
      <c r="C10" s="91" t="str">
        <f>VLOOKUP($A10,Data!$A$1:$BI$1000,3,FALSE)</f>
        <v>Mosaic</v>
      </c>
      <c r="D10" s="161">
        <f>VLOOKUP($A10,Data!$A$1:$BI$1000,4,FALSE)</f>
        <v>41852</v>
      </c>
      <c r="E10" s="48">
        <f>IF(ISBLANK(VLOOKUP($A10,Data!$A$1:$BI$1000,9,FALSE)),"N/A",VLOOKUP($A10,Data!$A$1:$BI$1000,9,FALSE))</f>
        <v>0.28108273190252853</v>
      </c>
      <c r="F10" s="48">
        <f>IF(ISBLANK(VLOOKUP($A10,Data!$A$1:$BI$1000,10,FALSE)),"N/A",VLOOKUP($A10,Data!$A$1:$BI$1000,10,FALSE))</f>
        <v>0.12514360235238206</v>
      </c>
      <c r="G10" s="91"/>
      <c r="H10" s="50">
        <f>IF($H$6="First Area","",HLOOKUP($H$6,Data!$E$1:$BU$1000,A10,FALSE))</f>
        <v>5513.7188689999994</v>
      </c>
      <c r="I10" s="63">
        <f>IF($H$6="First Area","",IF(E10="N/A","-",HLOOKUP($H$6&amp;"%",Data!$E$1:$BU$1000,A10,FALSE)))</f>
        <v>0.28108273190252853</v>
      </c>
      <c r="J10" s="52">
        <f>IF($H$6="First Area","",IF(E10="N/A","-",IF($H$6="Edinburgh","-",IF($H$6="Scotland","-",HLOOKUP($H$6&amp;"Index",Data!$E$1:$BU$1000,A10,FALSE)))))</f>
        <v>1.5310918673900296</v>
      </c>
      <c r="K10" s="91"/>
      <c r="L10" s="50">
        <f>IF($L$6="Second Area","",HLOOKUP($L$6,Data!$E$1:$BU$1000,A10,FALSE))</f>
        <v>10795.704971000001</v>
      </c>
      <c r="M10" s="51">
        <f>IF($L$6="Second Area","",IF(E10="N/A","-",HLOOKUP($L$6&amp;"%",Data!$E$1:$BU$1000,A10,FALSE)))</f>
        <v>0.2012284473335943</v>
      </c>
      <c r="N10" s="52">
        <f>IF($L$6="Second Area","",IF(E10="N/A","-",IF($L$6="Edinburgh","-",IF($L$6="Scotland","-",HLOOKUP($L$6&amp;"Index",Data!$E$1:$BU$1000,A10,FALSE)))))</f>
        <v>1.0961158556934374</v>
      </c>
    </row>
    <row r="11" spans="1:14" x14ac:dyDescent="0.3">
      <c r="A11" s="193">
        <v>363</v>
      </c>
      <c r="B11" s="91" t="str">
        <f>VLOOKUP($A11,Data!$A$1:$BI$1000,2,FALSE)</f>
        <v>Households income '£15k to £19k'</v>
      </c>
      <c r="C11" s="91" t="str">
        <f>VLOOKUP($A11,Data!$A$1:$BI$1000,3,FALSE)</f>
        <v>Mosaic</v>
      </c>
      <c r="D11" s="161">
        <f>VLOOKUP($A11,Data!$A$1:$BI$1000,4,FALSE)</f>
        <v>41852</v>
      </c>
      <c r="E11" s="48">
        <f>IF(ISBLANK(VLOOKUP($A11,Data!$A$1:$BI$1000,9,FALSE)),"N/A",VLOOKUP($A11,Data!$A$1:$BI$1000,9,FALSE))</f>
        <v>8.1480597879282204E-2</v>
      </c>
      <c r="F11" s="48">
        <f>IF(ISBLANK(VLOOKUP($A11,Data!$A$1:$BI$1000,10,FALSE)),"N/A",VLOOKUP($A11,Data!$A$1:$BI$1000,10,FALSE))</f>
        <v>4.9653902102887032E-2</v>
      </c>
      <c r="G11" s="91"/>
      <c r="H11" s="50">
        <f>IF($H$6="First Area","",HLOOKUP($H$6,Data!$E$1:$BU$1000,A11,FALSE))</f>
        <v>1598.3234079999997</v>
      </c>
      <c r="I11" s="63">
        <f>IF($H$6="First Area","",IF(E11="N/A","-",HLOOKUP($H$6&amp;"%",Data!$E$1:$BU$1000,A11,FALSE)))</f>
        <v>8.1480597879282204E-2</v>
      </c>
      <c r="J11" s="52">
        <f>IF($H$6="First Area","",IF(E11="N/A","-",IF($H$6="Edinburgh","-",IF($H$6="Scotland","-",HLOOKUP($H$6&amp;"Index",Data!$E$1:$BU$1000,A11,FALSE)))))</f>
        <v>1.2666252779082587</v>
      </c>
      <c r="K11" s="91"/>
      <c r="L11" s="50">
        <f>IF($L$6="Second Area","",HLOOKUP($L$6,Data!$E$1:$BU$1000,A11,FALSE))</f>
        <v>3616.7399279999991</v>
      </c>
      <c r="M11" s="51">
        <f>IF($L$6="Second Area","",IF(E11="N/A","-",HLOOKUP($L$6&amp;"%",Data!$E$1:$BU$1000,A11,FALSE)))</f>
        <v>6.7414861935916781E-2</v>
      </c>
      <c r="N11" s="52">
        <f>IF($L$6="Second Area","",IF(E11="N/A","-",IF($L$6="Edinburgh","-",IF($L$6="Scotland","-",HLOOKUP($L$6&amp;"Index",Data!$E$1:$BU$1000,A11,FALSE)))))</f>
        <v>1.047971792760239</v>
      </c>
    </row>
    <row r="12" spans="1:14" x14ac:dyDescent="0.3">
      <c r="A12" s="193">
        <v>364</v>
      </c>
      <c r="B12" s="91" t="str">
        <f>VLOOKUP($A12,Data!$A$1:$BI$1000,2,FALSE)</f>
        <v>Households income '£20k to £29k'</v>
      </c>
      <c r="C12" s="91" t="str">
        <f>VLOOKUP($A12,Data!$A$1:$BI$1000,3,FALSE)</f>
        <v>Mosaic</v>
      </c>
      <c r="D12" s="161">
        <f>VLOOKUP($A12,Data!$A$1:$BI$1000,4,FALSE)</f>
        <v>41852</v>
      </c>
      <c r="E12" s="48">
        <f>IF(ISBLANK(VLOOKUP($A12,Data!$A$1:$BI$1000,9,FALSE)),"N/A",VLOOKUP($A12,Data!$A$1:$BI$1000,9,FALSE))</f>
        <v>0.30750073147141926</v>
      </c>
      <c r="F12" s="48">
        <f>IF(ISBLANK(VLOOKUP($A12,Data!$A$1:$BI$1000,10,FALSE)),"N/A",VLOOKUP($A12,Data!$A$1:$BI$1000,10,FALSE))</f>
        <v>0.16063171514099778</v>
      </c>
      <c r="G12" s="91"/>
      <c r="H12" s="50">
        <f>IF($H$6="First Area","",HLOOKUP($H$6,Data!$E$1:$BU$1000,A12,FALSE))</f>
        <v>5971.0732440000002</v>
      </c>
      <c r="I12" s="63">
        <f>IF($H$6="First Area","",IF(E12="N/A","-",HLOOKUP($H$6&amp;"%",Data!$E$1:$BU$1000,A12,FALSE)))</f>
        <v>0.30439810583197391</v>
      </c>
      <c r="J12" s="52">
        <f>IF($H$6="First Area","",IF(E12="N/A","-",IF($H$6="Edinburgh","-",IF($H$6="Scotland","-",HLOOKUP($H$6&amp;"Index",Data!$E$1:$BU$1000,A12,FALSE)))))</f>
        <v>1.3166264379376478</v>
      </c>
      <c r="K12" s="91"/>
      <c r="L12" s="50">
        <f>IF($L$6="Second Area","",HLOOKUP($L$6,Data!$E$1:$BU$1000,A12,FALSE))</f>
        <v>13005.946389000001</v>
      </c>
      <c r="M12" s="51">
        <f>IF($L$6="Second Area","",IF(E12="N/A","-",HLOOKUP($L$6&amp;"%",Data!$E$1:$BU$1000,A12,FALSE)))</f>
        <v>0.24242663216462562</v>
      </c>
      <c r="N12" s="52">
        <f>IF($L$6="Second Area","",IF(E12="N/A","-",IF($L$6="Edinburgh","-",IF($L$6="Scotland","-",HLOOKUP($L$6&amp;"Index",Data!$E$1:$BU$1000,A12,FALSE)))))</f>
        <v>1.0485785129829945</v>
      </c>
    </row>
    <row r="13" spans="1:14" ht="6" customHeight="1" x14ac:dyDescent="0.3">
      <c r="A13" s="193"/>
      <c r="B13" s="91"/>
      <c r="C13" s="91"/>
      <c r="D13" s="161"/>
      <c r="E13" s="163"/>
      <c r="F13" s="163"/>
      <c r="G13" s="91"/>
      <c r="H13" s="121"/>
      <c r="I13" s="122"/>
      <c r="J13" s="123"/>
      <c r="K13" s="91"/>
      <c r="L13" s="121"/>
      <c r="M13" s="124"/>
      <c r="N13" s="123"/>
    </row>
    <row r="14" spans="1:14" x14ac:dyDescent="0.3">
      <c r="A14" s="193">
        <v>365</v>
      </c>
      <c r="B14" s="91" t="str">
        <f>VLOOKUP($A14,Data!$A$1:$BI$1000,2,FALSE)</f>
        <v>Households income '£30k to £39k'</v>
      </c>
      <c r="C14" s="91" t="str">
        <f>VLOOKUP($A14,Data!$A$1:$BI$1000,3,FALSE)</f>
        <v>Mosaic</v>
      </c>
      <c r="D14" s="161">
        <f>VLOOKUP($A14,Data!$A$1:$BI$1000,4,FALSE)</f>
        <v>41852</v>
      </c>
      <c r="E14" s="48">
        <f>IF(ISBLANK(VLOOKUP($A14,Data!$A$1:$BI$1000,9,FALSE)),"N/A",VLOOKUP($A14,Data!$A$1:$BI$1000,9,FALSE))</f>
        <v>0.17697646631167135</v>
      </c>
      <c r="F14" s="48">
        <f>IF(ISBLANK(VLOOKUP($A14,Data!$A$1:$BI$1000,10,FALSE)),"N/A",VLOOKUP($A14,Data!$A$1:$BI$1000,10,FALSE))</f>
        <v>0.12266569277812751</v>
      </c>
      <c r="G14" s="91"/>
      <c r="H14" s="50">
        <f>IF($H$6="First Area","",HLOOKUP($H$6,Data!$E$1:$BU$1000,A14,FALSE))</f>
        <v>2728.2926420000003</v>
      </c>
      <c r="I14" s="63">
        <f>IF($H$6="First Area","",IF(E14="N/A","-",HLOOKUP($H$6&amp;"%",Data!$E$1:$BU$1000,A14,FALSE)))</f>
        <v>0.13908506535481241</v>
      </c>
      <c r="J14" s="52">
        <f>IF($H$6="First Area","",IF(E14="N/A","-",IF($H$6="Edinburgh","-",IF($H$6="Scotland","-",HLOOKUP($H$6&amp;"Index",Data!$E$1:$BU$1000,A14,FALSE)))))</f>
        <v>0.92966654666556592</v>
      </c>
      <c r="K14" s="91"/>
      <c r="L14" s="50">
        <f>IF($L$6="Second Area","",HLOOKUP($L$6,Data!$E$1:$BU$1000,A14,FALSE))</f>
        <v>7465.0961699999998</v>
      </c>
      <c r="M14" s="51">
        <f>IF($L$6="Second Area","",IF(E14="N/A","-",HLOOKUP($L$6&amp;"%",Data!$E$1:$BU$1000,A14,FALSE)))</f>
        <v>0.13914697701727899</v>
      </c>
      <c r="N14" s="52">
        <f>IF($L$6="Second Area","",IF(E14="N/A","-",IF($L$6="Edinburgh","-",IF($L$6="Scotland","-",HLOOKUP($L$6&amp;"Index",Data!$E$1:$BU$1000,A14,FALSE)))))</f>
        <v>0.93008037399703958</v>
      </c>
    </row>
    <row r="15" spans="1:14" x14ac:dyDescent="0.3">
      <c r="A15" s="193">
        <v>366</v>
      </c>
      <c r="B15" s="91" t="str">
        <f>VLOOKUP($A15,Data!$A$1:$BI$1000,2,FALSE)</f>
        <v>Households income '£40k to £49k'</v>
      </c>
      <c r="C15" s="91" t="str">
        <f>VLOOKUP($A15,Data!$A$1:$BI$1000,3,FALSE)</f>
        <v>Mosaic</v>
      </c>
      <c r="D15" s="161">
        <f>VLOOKUP($A15,Data!$A$1:$BI$1000,4,FALSE)</f>
        <v>41852</v>
      </c>
      <c r="E15" s="48">
        <f>IF(ISBLANK(VLOOKUP($A15,Data!$A$1:$BI$1000,9,FALSE)),"N/A",VLOOKUP($A15,Data!$A$1:$BI$1000,9,FALSE))</f>
        <v>0.14798138707916295</v>
      </c>
      <c r="F15" s="48">
        <f>IF(ISBLANK(VLOOKUP($A15,Data!$A$1:$BI$1000,10,FALSE)),"N/A",VLOOKUP($A15,Data!$A$1:$BI$1000,10,FALSE))</f>
        <v>9.8679330801386606E-2</v>
      </c>
      <c r="G15" s="91"/>
      <c r="H15" s="50">
        <f>IF($H$6="First Area","",HLOOKUP($H$6,Data!$E$1:$BU$1000,A15,FALSE))</f>
        <v>1935.6937529999996</v>
      </c>
      <c r="I15" s="63">
        <f>IF($H$6="First Area","",IF(E15="N/A","-",HLOOKUP($H$6&amp;"%",Data!$E$1:$BU$1000,A15,FALSE)))</f>
        <v>9.8679330801386606E-2</v>
      </c>
      <c r="J15" s="52">
        <f>IF($H$6="First Area","",IF(E15="N/A","-",IF($H$6="Edinburgh","-",IF($H$6="Scotland","-",HLOOKUP($H$6&amp;"Index",Data!$E$1:$BU$1000,A15,FALSE)))))</f>
        <v>0.84050808010152489</v>
      </c>
      <c r="K15" s="91"/>
      <c r="L15" s="50">
        <f>IF($L$6="Second Area","",HLOOKUP($L$6,Data!$E$1:$BU$1000,A15,FALSE))</f>
        <v>6262.9056920000003</v>
      </c>
      <c r="M15" s="51">
        <f>IF($L$6="Second Area","",IF(E15="N/A","-",HLOOKUP($L$6&amp;"%",Data!$E$1:$BU$1000,A15,FALSE)))</f>
        <v>0.11673853551790342</v>
      </c>
      <c r="N15" s="52">
        <f>IF($L$6="Second Area","",IF(E15="N/A","-",IF($L$6="Edinburgh","-",IF($L$6="Scotland","-",HLOOKUP($L$6&amp;"Index",Data!$E$1:$BU$1000,A15,FALSE)))))</f>
        <v>0.99432861537644246</v>
      </c>
    </row>
    <row r="16" spans="1:14" x14ac:dyDescent="0.3">
      <c r="A16" s="193">
        <v>367</v>
      </c>
      <c r="B16" s="91" t="str">
        <f>VLOOKUP($A16,Data!$A$1:$BI$1000,2,FALSE)</f>
        <v>Households income '£50k to £59k'</v>
      </c>
      <c r="C16" s="91" t="str">
        <f>VLOOKUP($A16,Data!$A$1:$BI$1000,3,FALSE)</f>
        <v>Mosaic</v>
      </c>
      <c r="D16" s="161">
        <f>VLOOKUP($A16,Data!$A$1:$BI$1000,4,FALSE)</f>
        <v>41852</v>
      </c>
      <c r="E16" s="48">
        <f>IF(ISBLANK(VLOOKUP($A16,Data!$A$1:$BI$1000,9,FALSE)),"N/A",VLOOKUP($A16,Data!$A$1:$BI$1000,9,FALSE))</f>
        <v>0.10749901492407807</v>
      </c>
      <c r="F16" s="48">
        <f>IF(ISBLANK(VLOOKUP($A16,Data!$A$1:$BI$1000,10,FALSE)),"N/A",VLOOKUP($A16,Data!$A$1:$BI$1000,10,FALSE))</f>
        <v>5.5784362612153346E-2</v>
      </c>
      <c r="G16" s="91"/>
      <c r="H16" s="50">
        <f>IF($H$6="First Area","",HLOOKUP($H$6,Data!$E$1:$BU$1000,A16,FALSE))</f>
        <v>1094.266057</v>
      </c>
      <c r="I16" s="63">
        <f>IF($H$6="First Area","",IF(E16="N/A","-",HLOOKUP($H$6&amp;"%",Data!$E$1:$BU$1000,A16,FALSE)))</f>
        <v>5.5784362612153346E-2</v>
      </c>
      <c r="J16" s="52">
        <f>IF($H$6="First Area","",IF(E16="N/A","-",IF($H$6="Edinburgh","-",IF($H$6="Scotland","-",HLOOKUP($H$6&amp;"Index",Data!$E$1:$BU$1000,A16,FALSE)))))</f>
        <v>0.66149295434915234</v>
      </c>
      <c r="K16" s="91"/>
      <c r="L16" s="50">
        <f>IF($L$6="Second Area","",HLOOKUP($L$6,Data!$E$1:$BU$1000,A16,FALSE))</f>
        <v>4323.4868659999993</v>
      </c>
      <c r="M16" s="51">
        <f>IF($L$6="Second Area","",IF(E16="N/A","-",HLOOKUP($L$6&amp;"%",Data!$E$1:$BU$1000,A16,FALSE)))</f>
        <v>8.0588396167682513E-2</v>
      </c>
      <c r="N16" s="52">
        <f>IF($L$6="Second Area","",IF(E16="N/A","-",IF($L$6="Edinburgh","-",IF($L$6="Scotland","-",HLOOKUP($L$6&amp;"Index",Data!$E$1:$BU$1000,A16,FALSE)))))</f>
        <v>0.95562006574950509</v>
      </c>
    </row>
    <row r="17" spans="1:14" x14ac:dyDescent="0.3">
      <c r="A17" s="193">
        <v>368</v>
      </c>
      <c r="B17" s="91" t="str">
        <f>VLOOKUP($A17,Data!$A$1:$BI$1000,2,FALSE)</f>
        <v>Households income '£60k to £69k'</v>
      </c>
      <c r="C17" s="91" t="str">
        <f>VLOOKUP($A17,Data!$A$1:$BI$1000,3,FALSE)</f>
        <v>Mosaic</v>
      </c>
      <c r="D17" s="161">
        <f>VLOOKUP($A17,Data!$A$1:$BI$1000,4,FALSE)</f>
        <v>41852</v>
      </c>
      <c r="E17" s="48">
        <f>IF(ISBLANK(VLOOKUP($A17,Data!$A$1:$BI$1000,9,FALSE)),"N/A",VLOOKUP($A17,Data!$A$1:$BI$1000,9,FALSE))</f>
        <v>7.3654739396459543E-2</v>
      </c>
      <c r="F17" s="48">
        <f>IF(ISBLANK(VLOOKUP($A17,Data!$A$1:$BI$1000,10,FALSE)),"N/A",VLOOKUP($A17,Data!$A$1:$BI$1000,10,FALSE))</f>
        <v>2.1895937805872762E-2</v>
      </c>
      <c r="G17" s="91"/>
      <c r="H17" s="50">
        <f>IF($H$6="First Area","",HLOOKUP($H$6,Data!$E$1:$BU$1000,A17,FALSE))</f>
        <v>429.51071600000012</v>
      </c>
      <c r="I17" s="63">
        <f>IF($H$6="First Area","",IF(E17="N/A","-",HLOOKUP($H$6&amp;"%",Data!$E$1:$BU$1000,A17,FALSE)))</f>
        <v>2.1895937805872762E-2</v>
      </c>
      <c r="J17" s="52">
        <f>IF($H$6="First Area","",IF(E17="N/A","-",IF($H$6="Edinburgh","-",IF($H$6="Scotland","-",HLOOKUP($H$6&amp;"Index",Data!$E$1:$BU$1000,A17,FALSE)))))</f>
        <v>0.42457125306560872</v>
      </c>
      <c r="K17" s="91"/>
      <c r="L17" s="50">
        <f>IF($L$6="Second Area","",HLOOKUP($L$6,Data!$E$1:$BU$1000,A17,FALSE))</f>
        <v>2533.519037</v>
      </c>
      <c r="M17" s="51">
        <f>IF($L$6="Second Area","",IF(E17="N/A","-",HLOOKUP($L$6&amp;"%",Data!$E$1:$BU$1000,A17,FALSE)))</f>
        <v>4.7223975041473278E-2</v>
      </c>
      <c r="N17" s="52">
        <f>IF($L$6="Second Area","",IF(E17="N/A","-",IF($L$6="Edinburgh","-",IF($L$6="Scotland","-",HLOOKUP($L$6&amp;"Index",Data!$E$1:$BU$1000,A17,FALSE)))))</f>
        <v>0.91569232776682885</v>
      </c>
    </row>
    <row r="18" spans="1:14" ht="6" customHeight="1" x14ac:dyDescent="0.3">
      <c r="A18" s="193"/>
      <c r="B18" s="91"/>
      <c r="C18" s="91"/>
      <c r="D18" s="161"/>
      <c r="E18" s="163"/>
      <c r="F18" s="163"/>
      <c r="G18" s="91"/>
      <c r="H18" s="121"/>
      <c r="I18" s="122"/>
      <c r="J18" s="123"/>
      <c r="K18" s="91"/>
      <c r="L18" s="121"/>
      <c r="M18" s="124"/>
      <c r="N18" s="123"/>
    </row>
    <row r="19" spans="1:14" x14ac:dyDescent="0.3">
      <c r="A19" s="193">
        <v>369</v>
      </c>
      <c r="B19" s="91" t="str">
        <f>VLOOKUP($A19,Data!$A$1:$BI$1000,2,FALSE)</f>
        <v>Households income '£70k to £99k'</v>
      </c>
      <c r="C19" s="91" t="str">
        <f>VLOOKUP($A19,Data!$A$1:$BI$1000,3,FALSE)</f>
        <v>Mosaic</v>
      </c>
      <c r="D19" s="161">
        <f>VLOOKUP($A19,Data!$A$1:$BI$1000,4,FALSE)</f>
        <v>41852</v>
      </c>
      <c r="E19" s="48">
        <f>IF(ISBLANK(VLOOKUP($A19,Data!$A$1:$BI$1000,9,FALSE)),"N/A",VLOOKUP($A19,Data!$A$1:$BI$1000,9,FALSE))</f>
        <v>0.13125787067182296</v>
      </c>
      <c r="F19" s="48">
        <f>IF(ISBLANK(VLOOKUP($A19,Data!$A$1:$BI$1000,10,FALSE)),"N/A",VLOOKUP($A19,Data!$A$1:$BI$1000,10,FALSE))</f>
        <v>1.5134388356443717E-2</v>
      </c>
      <c r="G19" s="91"/>
      <c r="H19" s="50">
        <f>IF($H$6="First Area","",HLOOKUP($H$6,Data!$E$1:$BU$1000,A19,FALSE))</f>
        <v>296.87616199999997</v>
      </c>
      <c r="I19" s="63">
        <f>IF($H$6="First Area","",IF(E19="N/A","-",HLOOKUP($H$6&amp;"%",Data!$E$1:$BU$1000,A19,FALSE)))</f>
        <v>1.5134388356443717E-2</v>
      </c>
      <c r="J19" s="52">
        <f>IF($H$6="First Area","",IF(E19="N/A","-",IF($H$6="Edinburgh","-",IF($H$6="Scotland","-",HLOOKUP($H$6&amp;"Index",Data!$E$1:$BU$1000,A19,FALSE)))))</f>
        <v>0.20516033808845358</v>
      </c>
      <c r="K19" s="91"/>
      <c r="L19" s="50">
        <f>IF($L$6="Second Area","",HLOOKUP($L$6,Data!$E$1:$BU$1000,A19,FALSE))</f>
        <v>3650.9895329999999</v>
      </c>
      <c r="M19" s="51">
        <f>IF($L$6="Second Area","",IF(E19="N/A","-",HLOOKUP($L$6&amp;"%",Data!$E$1:$BU$1000,A19,FALSE)))</f>
        <v>6.805326349046581E-2</v>
      </c>
      <c r="N19" s="52">
        <f>IF($L$6="Second Area","",IF(E19="N/A","-",IF($L$6="Edinburgh","-",IF($L$6="Scotland","-",HLOOKUP($L$6&amp;"Index",Data!$E$1:$BU$1000,A19,FALSE)))))</f>
        <v>0.92252360762118935</v>
      </c>
    </row>
    <row r="20" spans="1:14" x14ac:dyDescent="0.3">
      <c r="A20" s="193">
        <v>370</v>
      </c>
      <c r="B20" s="91" t="str">
        <f>VLOOKUP($A20,Data!$A$1:$BI$1000,2,FALSE)</f>
        <v>Households income '£100k to £149k'</v>
      </c>
      <c r="C20" s="91" t="str">
        <f>VLOOKUP($A20,Data!$A$1:$BI$1000,3,FALSE)</f>
        <v>Mosaic</v>
      </c>
      <c r="D20" s="161">
        <f>VLOOKUP($A20,Data!$A$1:$BI$1000,4,FALSE)</f>
        <v>41852</v>
      </c>
      <c r="E20" s="48">
        <f>IF(ISBLANK(VLOOKUP($A20,Data!$A$1:$BI$1000,9,FALSE)),"N/A",VLOOKUP($A20,Data!$A$1:$BI$1000,9,FALSE))</f>
        <v>6.1960168884400611E-2</v>
      </c>
      <c r="F20" s="48">
        <f>IF(ISBLANK(VLOOKUP($A20,Data!$A$1:$BI$1000,10,FALSE)),"N/A",VLOOKUP($A20,Data!$A$1:$BI$1000,10,FALSE))</f>
        <v>2.1865408340130503E-3</v>
      </c>
      <c r="G20" s="91"/>
      <c r="H20" s="50">
        <f>IF($H$6="First Area","",HLOOKUP($H$6,Data!$E$1:$BU$1000,A20,FALSE))</f>
        <v>42.891184999999993</v>
      </c>
      <c r="I20" s="63">
        <f>IF($H$6="First Area","",IF(E20="N/A","-",HLOOKUP($H$6&amp;"%",Data!$E$1:$BU$1000,A20,FALSE)))</f>
        <v>2.1865408340130503E-3</v>
      </c>
      <c r="J20" s="52">
        <f>IF($H$6="First Area","",IF(E20="N/A","-",IF($H$6="Edinburgh","-",IF($H$6="Scotland","-",HLOOKUP($H$6&amp;"Index",Data!$E$1:$BU$1000,A20,FALSE)))))</f>
        <v>7.0258921681124395E-2</v>
      </c>
      <c r="K20" s="91"/>
      <c r="L20" s="50">
        <f>IF($L$6="Second Area","",HLOOKUP($L$6,Data!$E$1:$BU$1000,A20,FALSE))</f>
        <v>1428.9072540000002</v>
      </c>
      <c r="M20" s="51">
        <f>IF($L$6="Second Area","",IF(E20="N/A","-",HLOOKUP($L$6&amp;"%",Data!$E$1:$BU$1000,A20,FALSE)))</f>
        <v>2.6634368841916906E-2</v>
      </c>
      <c r="N20" s="52">
        <f>IF($L$6="Second Area","",IF(E20="N/A","-",IF($L$6="Edinburgh","-",IF($L$6="Scotland","-",HLOOKUP($L$6&amp;"Index",Data!$E$1:$BU$1000,A20,FALSE)))))</f>
        <v>0.85582761839207933</v>
      </c>
    </row>
    <row r="21" spans="1:14" x14ac:dyDescent="0.3">
      <c r="A21" s="193">
        <v>371</v>
      </c>
      <c r="B21" s="91" t="str">
        <f>VLOOKUP($A21,Data!$A$1:$BI$1000,2,FALSE)</f>
        <v>Households income '£150k+'</v>
      </c>
      <c r="C21" s="91" t="str">
        <f>VLOOKUP($A21,Data!$A$1:$BI$1000,3,FALSE)</f>
        <v>Mosaic</v>
      </c>
      <c r="D21" s="161">
        <f>VLOOKUP($A21,Data!$A$1:$BI$1000,4,FALSE)</f>
        <v>41852</v>
      </c>
      <c r="E21" s="48">
        <f>IF(ISBLANK(VLOOKUP($A21,Data!$A$1:$BI$1000,9,FALSE)),"N/A",VLOOKUP($A21,Data!$A$1:$BI$1000,9,FALSE))</f>
        <v>3.1648048630484399E-2</v>
      </c>
      <c r="F21" s="48">
        <f>IF(ISBLANK(VLOOKUP($A21,Data!$A$1:$BI$1000,10,FALSE)),"N/A",VLOOKUP($A21,Data!$A$1:$BI$1000,10,FALSE))</f>
        <v>2.7256601753670475E-4</v>
      </c>
      <c r="G21" s="91"/>
      <c r="H21" s="50">
        <f>IF($H$6="First Area","",HLOOKUP($H$6,Data!$E$1:$BU$1000,A21,FALSE))</f>
        <v>5.3466550000000002</v>
      </c>
      <c r="I21" s="63">
        <f>IF($H$6="First Area","",IF(E21="N/A","-",HLOOKUP($H$6&amp;"%",Data!$E$1:$BU$1000,A21,FALSE)))</f>
        <v>2.7256601753670475E-4</v>
      </c>
      <c r="J21" s="52">
        <f>IF($H$6="First Area","",IF(E21="N/A","-",IF($H$6="Edinburgh","-",IF($H$6="Scotland","-",HLOOKUP($H$6&amp;"Index",Data!$E$1:$BU$1000,A21,FALSE)))))</f>
        <v>2.0825877698933851E-2</v>
      </c>
      <c r="K21" s="91"/>
      <c r="L21" s="50">
        <f>IF($L$6="Second Area","",HLOOKUP($L$6,Data!$E$1:$BU$1000,A21,FALSE))</f>
        <v>565.6969630000001</v>
      </c>
      <c r="M21" s="51">
        <f>IF($L$6="Second Area","",IF(E21="N/A","-",HLOOKUP($L$6&amp;"%",Data!$E$1:$BU$1000,A21,FALSE)))</f>
        <v>1.054440833939123E-2</v>
      </c>
      <c r="N21" s="52">
        <f>IF($L$6="Second Area","",IF(E21="N/A","-",IF($L$6="Edinburgh","-",IF($L$6="Scotland","-",HLOOKUP($L$6&amp;"Index",Data!$E$1:$BU$1000,A21,FALSE)))))</f>
        <v>0.8056637451299602</v>
      </c>
    </row>
    <row r="22" spans="1:14" ht="6" customHeight="1" x14ac:dyDescent="0.3">
      <c r="A22" s="193"/>
      <c r="B22" s="91"/>
      <c r="C22" s="91"/>
      <c r="D22" s="161"/>
      <c r="E22" s="163"/>
      <c r="F22" s="163"/>
      <c r="G22" s="91"/>
      <c r="H22" s="121"/>
      <c r="I22" s="122"/>
      <c r="J22" s="123"/>
      <c r="K22" s="91"/>
      <c r="L22" s="121"/>
      <c r="M22" s="124"/>
      <c r="N22" s="123"/>
    </row>
    <row r="23" spans="1:14" x14ac:dyDescent="0.3">
      <c r="A23" s="193">
        <v>372</v>
      </c>
      <c r="B23" s="91" t="str">
        <f>VLOOKUP($A23,Data!$A$1:$BI$1000,2,FALSE)</f>
        <v>Average property value</v>
      </c>
      <c r="C23" s="91" t="str">
        <f>VLOOKUP($A23,Data!$A$1:$BI$1000,3,FALSE)</f>
        <v>Mosaic</v>
      </c>
      <c r="D23" s="161">
        <f>VLOOKUP($A23,Data!$A$1:$BI$1000,4,FALSE)</f>
        <v>41852</v>
      </c>
      <c r="E23" s="192">
        <f>IF(ISBLANK(VLOOKUP($A23,Data!$A$1:$BI$1000,9,FALSE)),"N/A",VLOOKUP($A23,Data!$A$1:$BI$1000,9,FALSE))</f>
        <v>242755.16845519192</v>
      </c>
      <c r="F23" s="192">
        <f>IF(ISBLANK(VLOOKUP($A23,Data!$A$1:$BI$1000,10,FALSE)),"N/A",VLOOKUP($A23,Data!$A$1:$BI$1000,10,FALSE))</f>
        <v>104155.98660007646</v>
      </c>
      <c r="G23" s="91"/>
      <c r="H23" s="194">
        <f>IF($H$6="First Area","",HLOOKUP($H$6,Data!$E$1:$BU$1000,A23,FALSE))</f>
        <v>104155.98660007646</v>
      </c>
      <c r="I23" s="51" t="s">
        <v>348</v>
      </c>
      <c r="J23" s="52">
        <f>IF($H$6="First Area","",IF(E23="N/A","-",IF($H$6="Edinburgh","-",IF($H$6="Scotland","-",HLOOKUP($H$6&amp;"Index",Data!$E$1:$BU$1000,A23,FALSE)))))</f>
        <v>0.59140763425615361</v>
      </c>
      <c r="K23" s="91"/>
      <c r="L23" s="194">
        <f>IF($L$6="Second Area","",HLOOKUP($L$6,Data!$E$1:$BU$1000,A23,FALSE))</f>
        <v>164362.79709057018</v>
      </c>
      <c r="M23" s="51" t="s">
        <v>348</v>
      </c>
      <c r="N23" s="52">
        <f>IF($L$6="Second Area","",IF(E23="N/A","-",IF($L$6="Edinburgh","-",IF($L$6="Scotland","-",HLOOKUP($L$6&amp;"Index",Data!$E$1:$BU$1000,A23,FALSE)))))</f>
        <v>0.93326765133812239</v>
      </c>
    </row>
    <row r="24" spans="1:14" x14ac:dyDescent="0.3">
      <c r="A24" s="193">
        <v>373</v>
      </c>
      <c r="B24" s="91" t="str">
        <f>VLOOKUP($A24,Data!$A$1:$BI$1000,2,FALSE)</f>
        <v>Ratio: property value / hh income</v>
      </c>
      <c r="C24" s="91" t="str">
        <f>VLOOKUP($A24,Data!$A$1:$BI$1000,3,FALSE)</f>
        <v>Mosaic</v>
      </c>
      <c r="D24" s="161">
        <f>VLOOKUP($A24,Data!$A$1:$BI$1000,4,FALSE)</f>
        <v>41852</v>
      </c>
      <c r="E24" s="195">
        <f>IF(ISBLANK(VLOOKUP($A24,Data!$A$1:$BI$1000,9,FALSE)),"N/A",VLOOKUP($A24,Data!$A$1:$BI$1000,9,FALSE))</f>
        <v>5.1507871244118091</v>
      </c>
      <c r="F24" s="195">
        <f>IF(ISBLANK(VLOOKUP($A24,Data!$A$1:$BI$1000,10,FALSE)),"N/A",VLOOKUP($A24,Data!$A$1:$BI$1000,10,FALSE))</f>
        <v>3.9319322946029271</v>
      </c>
      <c r="G24" s="91"/>
      <c r="H24" s="188">
        <f>IF($H$6="First Area","",HLOOKUP($H$6,Data!$E$1:$BU$1000,A24,FALSE))</f>
        <v>3.9468897399530314</v>
      </c>
      <c r="I24" s="63" t="s">
        <v>348</v>
      </c>
      <c r="J24" s="52">
        <f>IF($H$6="First Area","",IF(E24="N/A","-",IF($H$6="Edinburgh","-",IF($H$6="Scotland","-",HLOOKUP($H$6&amp;"Index",Data!$E$1:$BU$1000,A24,FALSE)))))</f>
        <v>0.87325257441046777</v>
      </c>
      <c r="K24" s="91"/>
      <c r="L24" s="188">
        <f>IF($L$6="Second Area","",HLOOKUP($L$6,Data!$E$1:$BU$1000,A24,FALSE))</f>
        <v>4.4364373573376099</v>
      </c>
      <c r="M24" s="51" t="s">
        <v>348</v>
      </c>
      <c r="N24" s="52">
        <f>IF($L$6="Second Area","",IF(E24="N/A","-",IF($L$6="Edinburgh","-",IF($L$6="Scotland","-",HLOOKUP($L$6&amp;"Index",Data!$E$1:$BU$1000,A24,FALSE)))))</f>
        <v>0.98156538407681559</v>
      </c>
    </row>
    <row r="25" spans="1:14" ht="6" customHeight="1" x14ac:dyDescent="0.3">
      <c r="A25" s="193"/>
      <c r="B25" s="91"/>
      <c r="C25" s="91"/>
      <c r="D25" s="161"/>
      <c r="E25" s="163"/>
      <c r="F25" s="163"/>
      <c r="G25" s="91"/>
      <c r="H25" s="121"/>
      <c r="I25" s="122"/>
      <c r="J25" s="123"/>
      <c r="K25" s="91"/>
      <c r="L25" s="121"/>
      <c r="M25" s="124"/>
      <c r="N25" s="123"/>
    </row>
    <row r="26" spans="1:14" x14ac:dyDescent="0.3">
      <c r="A26" s="193">
        <v>631</v>
      </c>
      <c r="B26" s="91" t="str">
        <f>VLOOKUP($A26,Data!$A$1:$BI$1000,2,FALSE)</f>
        <v>Hh on low income (after housing costs)</v>
      </c>
      <c r="C26" s="91" t="str">
        <f>VLOOKUP($A26,Data!$A$1:$BI$1000,3,FALSE)</f>
        <v>LIMP</v>
      </c>
      <c r="D26" s="161">
        <f>VLOOKUP($A26,Data!$A$1:$BI$1000,4,FALSE)</f>
        <v>41275</v>
      </c>
      <c r="E26" s="48">
        <f>IF(ISBLANK(VLOOKUP($A26,Data!$A$1:$BI$1000,9,FALSE)),"N/A",VLOOKUP($A26,Data!$A$1:$BI$1000,9,FALSE))</f>
        <v>0.27012697298728811</v>
      </c>
      <c r="F26" s="48">
        <f>IF(ISBLANK(VLOOKUP($A26,Data!$A$1:$BI$1000,10,FALSE)),"N/A",VLOOKUP($A26,Data!$A$1:$BI$1000,10,FALSE))</f>
        <v>0.16723495997438362</v>
      </c>
      <c r="G26" s="91"/>
      <c r="H26" s="50">
        <f>IF($H$6="First Area","",HLOOKUP($H$6,Data!$E$1:$BU$1000,A26,FALSE))</f>
        <v>5094.7108081131573</v>
      </c>
      <c r="I26" s="63">
        <f>IF($H$6="First Area","",IF(E26="N/A","-",HLOOKUP($H$6&amp;"%",Data!$E$1:$BU$1000,A26,FALSE)))</f>
        <v>0.26763557512676811</v>
      </c>
      <c r="J26" s="52">
        <f>IF($H$6="First Area","",IF(E26="N/A","-",IF($H$6="Edinburgh","-",IF($H$6="Scotland","-",HLOOKUP($H$6&amp;"Index",Data!$E$1:$BU$1000,A26,FALSE)))))</f>
        <v>1.2205567898293062</v>
      </c>
      <c r="K26" s="91"/>
      <c r="L26" s="50">
        <f>IF($L$6="Second Area","",HLOOKUP($L$6,Data!$E$1:$BU$1000,A26,FALSE))</f>
        <v>11347.360464922769</v>
      </c>
      <c r="M26" s="51">
        <f>IF($L$6="Second Area","",IF(E26="N/A","-",HLOOKUP($L$6&amp;"%",Data!$E$1:$BU$1000,A26,FALSE)))</f>
        <v>0.22407899812248755</v>
      </c>
      <c r="N26" s="52">
        <f>IF($L$6="Second Area","",IF(E26="N/A","-",IF($L$6="Edinburgh","-",IF($L$6="Scotland","-",HLOOKUP($L$6&amp;"Index",Data!$E$1:$BU$1000,A26,FALSE)))))</f>
        <v>1.0219162474458194</v>
      </c>
    </row>
    <row r="27" spans="1:14" x14ac:dyDescent="0.3">
      <c r="A27" s="193">
        <v>632</v>
      </c>
      <c r="B27" s="91" t="str">
        <f>VLOOKUP($A27,Data!$A$1:$BI$1000,2,FALSE)</f>
        <v>Children in low income households</v>
      </c>
      <c r="C27" s="91" t="str">
        <f>VLOOKUP($A27,Data!$A$1:$BI$1000,3,FALSE)</f>
        <v>CPAG</v>
      </c>
      <c r="D27" s="161">
        <f>VLOOKUP($A27,Data!$A$1:$BI$1000,4,FALSE)</f>
        <v>41640</v>
      </c>
      <c r="E27" s="48">
        <f>IF(ISBLANK(VLOOKUP($A27,Data!$A$1:$BI$1000,9,FALSE)),"N/A",VLOOKUP($A27,Data!$A$1:$BI$1000,9,FALSE))</f>
        <v>0.35313988359046256</v>
      </c>
      <c r="F27" s="48">
        <f>IF(ISBLANK(VLOOKUP($A27,Data!$A$1:$BI$1000,10,FALSE)),"N/A",VLOOKUP($A27,Data!$A$1:$BI$1000,10,FALSE))</f>
        <v>0.10947810339549345</v>
      </c>
      <c r="G27" s="91"/>
      <c r="H27" s="50">
        <f>IF($H$6="First Area","",HLOOKUP($H$6,Data!$E$1:$BU$1000,A27,FALSE))</f>
        <v>2511.1777122117792</v>
      </c>
      <c r="I27" s="63">
        <f>IF($H$6="First Area","",IF(E27="N/A","-",HLOOKUP($H$6&amp;"%",Data!$E$1:$BU$1000,A27,FALSE)))</f>
        <v>0.35313988359046256</v>
      </c>
      <c r="J27" s="52">
        <f>IF($H$6="First Area","",IF(E27="N/A","-",IF($H$6="Edinburgh","-",IF($H$6="Scotland","-",HLOOKUP($H$6&amp;"Index",Data!$E$1:$BU$1000,A27,FALSE)))))</f>
        <v>1.6720945113459831</v>
      </c>
      <c r="K27" s="91"/>
      <c r="L27" s="50">
        <f>IF($L$6="Second Area","",HLOOKUP($L$6,Data!$E$1:$BU$1000,A27,FALSE))</f>
        <v>4751.9392861535061</v>
      </c>
      <c r="M27" s="51">
        <f>IF($L$6="Second Area","",IF(E27="N/A","-",HLOOKUP($L$6&amp;"%",Data!$E$1:$BU$1000,A27,FALSE)))</f>
        <v>0.2000900789992634</v>
      </c>
      <c r="N27" s="52">
        <f>IF($L$6="Second Area","",IF(E27="N/A","-",IF($L$6="Edinburgh","-",IF($L$6="Scotland","-",HLOOKUP($L$6&amp;"Index",Data!$E$1:$BU$1000,A27,FALSE)))))</f>
        <v>0.94741358429356515</v>
      </c>
    </row>
    <row r="28" spans="1:14" ht="6" customHeight="1" x14ac:dyDescent="0.3">
      <c r="A28" s="193"/>
      <c r="B28" s="91"/>
      <c r="C28" s="91"/>
      <c r="D28" s="161"/>
      <c r="E28" s="163"/>
      <c r="F28" s="163"/>
      <c r="G28" s="91"/>
      <c r="H28" s="121"/>
      <c r="I28" s="122"/>
      <c r="J28" s="123"/>
      <c r="K28" s="91"/>
      <c r="L28" s="121"/>
      <c r="M28" s="124"/>
      <c r="N28" s="123"/>
    </row>
    <row r="29" spans="1:14" x14ac:dyDescent="0.3">
      <c r="A29" s="193">
        <v>391</v>
      </c>
      <c r="B29" s="91" t="str">
        <f>VLOOKUP($A29,Data!$A$1:$BI$1000,2,FALSE)</f>
        <v>'Comfortable' on household income</v>
      </c>
      <c r="C29" s="91" t="str">
        <f>VLOOKUP($A29,Data!$A$1:$BI$1000,3,FALSE)</f>
        <v>Mosaic</v>
      </c>
      <c r="D29" s="161">
        <f>VLOOKUP($A29,Data!$A$1:$BI$1000,4,FALSE)</f>
        <v>41852</v>
      </c>
      <c r="E29" s="48">
        <f>IF(ISBLANK(VLOOKUP($A29,Data!$A$1:$BI$1000,9,FALSE)),"N/A",VLOOKUP($A29,Data!$A$1:$BI$1000,9,FALSE))</f>
        <v>0.36270076014082797</v>
      </c>
      <c r="F29" s="48">
        <f>IF(ISBLANK(VLOOKUP($A29,Data!$A$1:$BI$1000,10,FALSE)),"N/A",VLOOKUP($A29,Data!$A$1:$BI$1000,10,FALSE))</f>
        <v>0.19072649290577751</v>
      </c>
      <c r="G29" s="91"/>
      <c r="H29" s="50">
        <f>IF($H$6="First Area","",HLOOKUP($H$6,Data!$E$1:$BU$1000,A29,FALSE))</f>
        <v>3741.2908848397315</v>
      </c>
      <c r="I29" s="63">
        <f>IF($H$6="First Area","",IF(E29="N/A","-",HLOOKUP($H$6&amp;"%",Data!$E$1:$BU$1000,A29,FALSE)))</f>
        <v>0.19072649290577751</v>
      </c>
      <c r="J29" s="52">
        <f>IF($H$6="First Area","",IF(E29="N/A","-",IF($H$6="Edinburgh","-",IF($H$6="Scotland","-",HLOOKUP($H$6&amp;"Index",Data!$E$1:$BU$1000,A29,FALSE)))))</f>
        <v>0.67942213169787014</v>
      </c>
      <c r="K29" s="91"/>
      <c r="L29" s="50">
        <f>IF($L$6="Second Area","",HLOOKUP($L$6,Data!$E$1:$BU$1000,A29,FALSE))</f>
        <v>14759.917073574614</v>
      </c>
      <c r="M29" s="51">
        <f>IF($L$6="Second Area","",IF(E29="N/A","-",HLOOKUP($L$6&amp;"%",Data!$E$1:$BU$1000,A29,FALSE)))</f>
        <v>0.27512007816687384</v>
      </c>
      <c r="N29" s="52">
        <f>IF($L$6="Second Area","",IF(E29="N/A","-",IF($L$6="Edinburgh","-",IF($L$6="Scotland","-",HLOOKUP($L$6&amp;"Index",Data!$E$1:$BU$1000,A29,FALSE)))))</f>
        <v>0.98005613763036792</v>
      </c>
    </row>
    <row r="30" spans="1:14" x14ac:dyDescent="0.3">
      <c r="A30" s="193">
        <v>392</v>
      </c>
      <c r="B30" s="91" t="str">
        <f>VLOOKUP($A30,Data!$A$1:$BI$1000,2,FALSE)</f>
        <v>'Coping' on household income</v>
      </c>
      <c r="C30" s="91" t="str">
        <f>VLOOKUP($A30,Data!$A$1:$BI$1000,3,FALSE)</f>
        <v>Mosaic</v>
      </c>
      <c r="D30" s="161">
        <f>VLOOKUP($A30,Data!$A$1:$BI$1000,4,FALSE)</f>
        <v>41852</v>
      </c>
      <c r="E30" s="48">
        <f>IF(ISBLANK(VLOOKUP($A30,Data!$A$1:$BI$1000,9,FALSE)),"N/A",VLOOKUP($A30,Data!$A$1:$BI$1000,9,FALSE))</f>
        <v>0.4598492566855919</v>
      </c>
      <c r="F30" s="48">
        <f>IF(ISBLANK(VLOOKUP($A30,Data!$A$1:$BI$1000,10,FALSE)),"N/A",VLOOKUP($A30,Data!$A$1:$BI$1000,10,FALSE))</f>
        <v>0.42171614595505241</v>
      </c>
      <c r="G30" s="91"/>
      <c r="H30" s="50">
        <f>IF($H$6="First Area","",HLOOKUP($H$6,Data!$E$1:$BU$1000,A30,FALSE))</f>
        <v>8272.3839190543076</v>
      </c>
      <c r="I30" s="63">
        <f>IF($H$6="First Area","",IF(E30="N/A","-",HLOOKUP($H$6&amp;"%",Data!$E$1:$BU$1000,A30,FALSE)))</f>
        <v>0.42171614595505241</v>
      </c>
      <c r="J30" s="52">
        <f>IF($H$6="First Area","",IF(E30="N/A","-",IF($H$6="Edinburgh","-",IF($H$6="Scotland","-",HLOOKUP($H$6&amp;"Index",Data!$E$1:$BU$1000,A30,FALSE)))))</f>
        <v>0.95244256938155214</v>
      </c>
      <c r="K30" s="91"/>
      <c r="L30" s="50">
        <f>IF($L$6="Second Area","",HLOOKUP($L$6,Data!$E$1:$BU$1000,A30,FALSE))</f>
        <v>23190.59764959108</v>
      </c>
      <c r="M30" s="51">
        <f>IF($L$6="Second Area","",IF(E30="N/A","-",HLOOKUP($L$6&amp;"%",Data!$E$1:$BU$1000,A30,FALSE)))</f>
        <v>0.43226523606387968</v>
      </c>
      <c r="N30" s="52">
        <f>IF($L$6="Second Area","",IF(E30="N/A","-",IF($L$6="Edinburgh","-",IF($L$6="Scotland","-",HLOOKUP($L$6&amp;"Index",Data!$E$1:$BU$1000,A30,FALSE)))))</f>
        <v>0.97626760568680149</v>
      </c>
    </row>
    <row r="31" spans="1:14" x14ac:dyDescent="0.3">
      <c r="A31" s="193">
        <v>393</v>
      </c>
      <c r="B31" s="91" t="str">
        <f>VLOOKUP($A31,Data!$A$1:$BI$1000,2,FALSE)</f>
        <v>'Difficult' on household income</v>
      </c>
      <c r="C31" s="91" t="str">
        <f>VLOOKUP($A31,Data!$A$1:$BI$1000,3,FALSE)</f>
        <v>Mosaic</v>
      </c>
      <c r="D31" s="161">
        <f>VLOOKUP($A31,Data!$A$1:$BI$1000,4,FALSE)</f>
        <v>41852</v>
      </c>
      <c r="E31" s="48">
        <f>IF(ISBLANK(VLOOKUP($A31,Data!$A$1:$BI$1000,9,FALSE)),"N/A",VLOOKUP($A31,Data!$A$1:$BI$1000,9,FALSE))</f>
        <v>0.23127347515101021</v>
      </c>
      <c r="F31" s="48">
        <f>IF(ISBLANK(VLOOKUP($A31,Data!$A$1:$BI$1000,10,FALSE)),"N/A",VLOOKUP($A31,Data!$A$1:$BI$1000,10,FALSE))</f>
        <v>0.1357330135688363</v>
      </c>
      <c r="G31" s="91"/>
      <c r="H31" s="50">
        <f>IF($H$6="First Area","",HLOOKUP($H$6,Data!$E$1:$BU$1000,A31,FALSE))</f>
        <v>4536.6604885622164</v>
      </c>
      <c r="I31" s="63">
        <f>IF($H$6="First Area","",IF(E31="N/A","-",HLOOKUP($H$6&amp;"%",Data!$E$1:$BU$1000,A31,FALSE)))</f>
        <v>0.23127347515101021</v>
      </c>
      <c r="J31" s="52">
        <f>IF($H$6="First Area","",IF(E31="N/A","-",IF($H$6="Edinburgh","-",IF($H$6="Scotland","-",HLOOKUP($H$6&amp;"Index",Data!$E$1:$BU$1000,A31,FALSE)))))</f>
        <v>1.2902166018508219</v>
      </c>
      <c r="K31" s="91"/>
      <c r="L31" s="50">
        <f>IF($L$6="Second Area","",HLOOKUP($L$6,Data!$E$1:$BU$1000,A31,FALSE))</f>
        <v>9863.4080610716155</v>
      </c>
      <c r="M31" s="51">
        <f>IF($L$6="Second Area","",IF(E31="N/A","-",HLOOKUP($L$6&amp;"%",Data!$E$1:$BU$1000,A31,FALSE)))</f>
        <v>0.18385073460962209</v>
      </c>
      <c r="N31" s="52">
        <f>IF($L$6="Second Area","",IF(E31="N/A","-",IF($L$6="Edinburgh","-",IF($L$6="Scotland","-",HLOOKUP($L$6&amp;"Index",Data!$E$1:$BU$1000,A31,FALSE)))))</f>
        <v>1.0256570490883974</v>
      </c>
    </row>
    <row r="32" spans="1:14" x14ac:dyDescent="0.3">
      <c r="A32" s="193">
        <v>394</v>
      </c>
      <c r="B32" s="91" t="str">
        <f>VLOOKUP($A32,Data!$A$1:$BI$1000,2,FALSE)</f>
        <v>'Very difficult' on household income</v>
      </c>
      <c r="C32" s="91" t="str">
        <f>VLOOKUP($A32,Data!$A$1:$BI$1000,3,FALSE)</f>
        <v>Mosaic</v>
      </c>
      <c r="D32" s="161">
        <f>VLOOKUP($A32,Data!$A$1:$BI$1000,4,FALSE)</f>
        <v>41852</v>
      </c>
      <c r="E32" s="48">
        <f>IF(ISBLANK(VLOOKUP($A32,Data!$A$1:$BI$1000,9,FALSE)),"N/A",VLOOKUP($A32,Data!$A$1:$BI$1000,9,FALSE))</f>
        <v>0.12699626210752876</v>
      </c>
      <c r="F32" s="48">
        <f>IF(ISBLANK(VLOOKUP($A32,Data!$A$1:$BI$1000,10,FALSE)),"N/A",VLOOKUP($A32,Data!$A$1:$BI$1000,10,FALSE))</f>
        <v>5.5750845137851932E-2</v>
      </c>
      <c r="G32" s="91"/>
      <c r="H32" s="50">
        <f>IF($H$6="First Area","",HLOOKUP($H$6,Data!$E$1:$BU$1000,A32,FALSE))</f>
        <v>2491.1586775012843</v>
      </c>
      <c r="I32" s="63">
        <f>IF($H$6="First Area","",IF(E32="N/A","-",HLOOKUP($H$6&amp;"%",Data!$E$1:$BU$1000,A32,FALSE)))</f>
        <v>0.12699626210752876</v>
      </c>
      <c r="J32" s="52">
        <f>IF($H$6="First Area","",IF(E32="N/A","-",IF($H$6="Edinburgh","-",IF($H$6="Scotland","-",HLOOKUP($H$6&amp;"Index",Data!$E$1:$BU$1000,A32,FALSE)))))</f>
        <v>1.4600959546701289</v>
      </c>
      <c r="K32" s="91"/>
      <c r="L32" s="50">
        <f>IF($L$6="Second Area","",HLOOKUP($L$6,Data!$E$1:$BU$1000,A32,FALSE))</f>
        <v>4973.4487206741451</v>
      </c>
      <c r="M32" s="51">
        <f>IF($L$6="Second Area","",IF(E32="N/A","-",HLOOKUP($L$6&amp;"%",Data!$E$1:$BU$1000,A32,FALSE)))</f>
        <v>9.2703474821043172E-2</v>
      </c>
      <c r="N32" s="52">
        <f>IF($L$6="Second Area","",IF(E32="N/A","-",IF($L$6="Edinburgh","-",IF($L$6="Scotland","-",HLOOKUP($L$6&amp;"Index",Data!$E$1:$BU$1000,A32,FALSE)))))</f>
        <v>1.0658263977522606</v>
      </c>
    </row>
    <row r="33" spans="1:14" ht="6" customHeight="1" x14ac:dyDescent="0.3">
      <c r="A33" s="193"/>
      <c r="B33" s="91"/>
      <c r="C33" s="91"/>
      <c r="D33" s="161"/>
      <c r="E33" s="163"/>
      <c r="F33" s="163"/>
      <c r="G33" s="91"/>
      <c r="H33" s="121"/>
      <c r="I33" s="122"/>
      <c r="J33" s="123"/>
      <c r="K33" s="91"/>
      <c r="L33" s="121"/>
      <c r="M33" s="124"/>
      <c r="N33" s="123"/>
    </row>
    <row r="34" spans="1:14" x14ac:dyDescent="0.3">
      <c r="A34" s="193">
        <v>411</v>
      </c>
      <c r="B34" s="91" t="str">
        <f>VLOOKUP($A34,Data!$A$1:$BI$1000,2,FALSE)</f>
        <v>Less than £10 donated in last year</v>
      </c>
      <c r="C34" s="91" t="str">
        <f>VLOOKUP($A34,Data!$A$1:$BI$1000,3,FALSE)</f>
        <v>Mosaic</v>
      </c>
      <c r="D34" s="161">
        <f>VLOOKUP($A34,Data!$A$1:$BI$1000,4,FALSE)</f>
        <v>41852</v>
      </c>
      <c r="E34" s="48">
        <f>IF(ISBLANK(VLOOKUP($A34,Data!$A$1:$BI$1000,9,FALSE)),"N/A",VLOOKUP($A34,Data!$A$1:$BI$1000,9,FALSE))</f>
        <v>0.55400824738721866</v>
      </c>
      <c r="F34" s="48">
        <f>IF(ISBLANK(VLOOKUP($A34,Data!$A$1:$BI$1000,10,FALSE)),"N/A",VLOOKUP($A34,Data!$A$1:$BI$1000,10,FALSE))</f>
        <v>0.38117974475330391</v>
      </c>
      <c r="G34" s="91"/>
      <c r="H34" s="50" t="s">
        <v>348</v>
      </c>
      <c r="I34" s="63">
        <f>IF($H$6="First Area","",IF(E34="N/A","-",HLOOKUP($H$6&amp;"%",Data!$E$1:$BU$1000,A34,FALSE)))</f>
        <v>0.55400824738721866</v>
      </c>
      <c r="J34" s="52">
        <f>IF($H$6="First Area","",IF(E34="N/A","-",IF($H$6="Edinburgh","-",IF($H$6="Scotland","-",HLOOKUP($H$6&amp;"Index",Data!$E$1:$BU$1000,A34,FALSE)))))</f>
        <v>1.1839504132686725</v>
      </c>
      <c r="K34" s="91"/>
      <c r="L34" s="50" t="s">
        <v>348</v>
      </c>
      <c r="M34" s="51">
        <f>IF($L$6="Second Area","",IF(E34="N/A","-",HLOOKUP($L$6&amp;"%",Data!$E$1:$BU$1000,A34,FALSE)))</f>
        <v>0.47297012972233254</v>
      </c>
      <c r="N34" s="52">
        <f>IF($L$6="Second Area","",IF(E34="N/A","-",IF($L$6="Edinburgh","-",IF($L$6="Scotland","-",HLOOKUP($L$6&amp;"Index",Data!$E$1:$BU$1000,A34,FALSE)))))</f>
        <v>1.010766867080781</v>
      </c>
    </row>
    <row r="35" spans="1:14" x14ac:dyDescent="0.3">
      <c r="A35" s="193">
        <v>412</v>
      </c>
      <c r="B35" s="91" t="str">
        <f>VLOOKUP($A35,Data!$A$1:$BI$1000,2,FALSE)</f>
        <v>More than £200 donated in last year</v>
      </c>
      <c r="C35" s="91" t="str">
        <f>VLOOKUP($A35,Data!$A$1:$BI$1000,3,FALSE)</f>
        <v>Mosaic</v>
      </c>
      <c r="D35" s="161">
        <f>VLOOKUP($A35,Data!$A$1:$BI$1000,4,FALSE)</f>
        <v>41852</v>
      </c>
      <c r="E35" s="48">
        <f>IF(ISBLANK(VLOOKUP($A35,Data!$A$1:$BI$1000,9,FALSE)),"N/A",VLOOKUP($A35,Data!$A$1:$BI$1000,9,FALSE))</f>
        <v>0.14734749417258747</v>
      </c>
      <c r="F35" s="48">
        <f>IF(ISBLANK(VLOOKUP($A35,Data!$A$1:$BI$1000,10,FALSE)),"N/A",VLOOKUP($A35,Data!$A$1:$BI$1000,10,FALSE))</f>
        <v>4.5632354955786748E-2</v>
      </c>
      <c r="G35" s="91"/>
      <c r="H35" s="50" t="s">
        <v>348</v>
      </c>
      <c r="I35" s="63">
        <f>IF($H$6="First Area","",IF(E35="N/A","-",HLOOKUP($H$6&amp;"%",Data!$E$1:$BU$1000,A35,FALSE)))</f>
        <v>4.5632354955786748E-2</v>
      </c>
      <c r="J35" s="52">
        <f>IF($H$6="First Area","",IF(E35="N/A","-",IF($H$6="Edinburgh","-",IF($H$6="Scotland","-",HLOOKUP($H$6&amp;"Index",Data!$E$1:$BU$1000,A35,FALSE)))))</f>
        <v>0.4653201403175658</v>
      </c>
      <c r="K35" s="91"/>
      <c r="L35" s="50" t="s">
        <v>348</v>
      </c>
      <c r="M35" s="51">
        <f>IF($L$6="Second Area","",IF(E35="N/A","-",HLOOKUP($L$6&amp;"%",Data!$E$1:$BU$1000,A35,FALSE)))</f>
        <v>9.0725928416442503E-2</v>
      </c>
      <c r="N35" s="52">
        <f>IF($L$6="Second Area","",IF(E35="N/A","-",IF($L$6="Edinburgh","-",IF($L$6="Scotland","-",HLOOKUP($L$6&amp;"Index",Data!$E$1:$BU$1000,A35,FALSE)))))</f>
        <v>0.92514624288148573</v>
      </c>
    </row>
    <row r="36" spans="1:14" x14ac:dyDescent="0.3">
      <c r="A36" s="193"/>
      <c r="B36" s="91"/>
      <c r="C36" s="91"/>
      <c r="D36" s="161"/>
      <c r="E36" s="163"/>
      <c r="F36" s="163"/>
      <c r="G36" s="91"/>
      <c r="H36" s="121"/>
      <c r="I36" s="122"/>
      <c r="J36" s="123"/>
      <c r="K36" s="91"/>
      <c r="L36" s="121"/>
      <c r="M36" s="124"/>
      <c r="N36" s="123"/>
    </row>
  </sheetData>
  <sheetProtection password="C7FF" sheet="1" objects="1" scenarios="1"/>
  <mergeCells count="5">
    <mergeCell ref="B2:N2"/>
    <mergeCell ref="B4:N4"/>
    <mergeCell ref="E6:F6"/>
    <mergeCell ref="H6:J6"/>
    <mergeCell ref="L6:N6"/>
  </mergeCells>
  <conditionalFormatting sqref="L8:N36 H8:J36">
    <cfRule type="containsBlanks" dxfId="5" priority="1">
      <formula>LEN(TRIM(H8))=0</formula>
    </cfRule>
  </conditionalFormatting>
  <pageMargins left="0.7" right="0.7" top="0.75" bottom="0.75" header="0.3" footer="0.3"/>
  <pageSetup paperSize="9"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249977111117893"/>
  </sheetPr>
  <dimension ref="A1:N61"/>
  <sheetViews>
    <sheetView zoomScaleNormal="100" zoomScaleSheetLayoutView="100" workbookViewId="0">
      <selection activeCell="Q15" sqref="Q15"/>
    </sheetView>
  </sheetViews>
  <sheetFormatPr defaultColWidth="9.1796875" defaultRowHeight="13" x14ac:dyDescent="0.3"/>
  <cols>
    <col min="1" max="1" width="1.7265625" style="92" customWidth="1"/>
    <col min="2" max="2" width="32.7265625" style="92" customWidth="1"/>
    <col min="3" max="3" width="15.7265625" style="92" customWidth="1"/>
    <col min="4" max="4" width="9.7265625" style="92" customWidth="1"/>
    <col min="5" max="6" width="7.7265625" style="92" customWidth="1"/>
    <col min="7" max="7" width="1.7265625" style="92" customWidth="1"/>
    <col min="8" max="8" width="8.7265625" style="92" customWidth="1"/>
    <col min="9" max="10" width="7.7265625" style="92" customWidth="1"/>
    <col min="11" max="11" width="1.7265625" style="92" customWidth="1"/>
    <col min="12" max="12" width="8.7265625" style="92" customWidth="1"/>
    <col min="13" max="14" width="7.7265625" style="92" customWidth="1"/>
    <col min="15" max="15" width="1.7265625" style="92" customWidth="1"/>
    <col min="16" max="16384" width="9.1796875" style="92"/>
  </cols>
  <sheetData>
    <row r="1" spans="1:14" ht="9" customHeight="1" x14ac:dyDescent="0.3"/>
    <row r="2" spans="1:14" ht="15.5" x14ac:dyDescent="0.3">
      <c r="B2" s="230" t="s">
        <v>351</v>
      </c>
      <c r="C2" s="230"/>
      <c r="D2" s="230"/>
      <c r="E2" s="230"/>
      <c r="F2" s="230"/>
      <c r="G2" s="230"/>
      <c r="H2" s="230"/>
      <c r="I2" s="230"/>
      <c r="J2" s="230"/>
      <c r="K2" s="230"/>
      <c r="L2" s="230"/>
      <c r="M2" s="230"/>
      <c r="N2" s="230"/>
    </row>
    <row r="3" spans="1:14" ht="9" customHeight="1" x14ac:dyDescent="0.3"/>
    <row r="4" spans="1:14" x14ac:dyDescent="0.3">
      <c r="B4" s="218" t="s">
        <v>398</v>
      </c>
      <c r="C4" s="223"/>
      <c r="D4" s="223"/>
      <c r="E4" s="223"/>
      <c r="F4" s="223"/>
      <c r="G4" s="223"/>
      <c r="H4" s="223"/>
      <c r="I4" s="223"/>
      <c r="J4" s="223"/>
      <c r="K4" s="223"/>
      <c r="L4" s="223"/>
      <c r="M4" s="223"/>
      <c r="N4" s="223"/>
    </row>
    <row r="5" spans="1:14" ht="9" customHeight="1" x14ac:dyDescent="0.3"/>
    <row r="6" spans="1:14" ht="45" customHeight="1" x14ac:dyDescent="0.35">
      <c r="E6" s="231" t="s">
        <v>238</v>
      </c>
      <c r="F6" s="231"/>
      <c r="G6" s="162"/>
      <c r="H6" s="232" t="str">
        <f>IF(ISBLANK(Selection!D9),"First Area",Selection!D9)</f>
        <v>Sighthill Gorgie</v>
      </c>
      <c r="I6" s="232"/>
      <c r="J6" s="232"/>
      <c r="K6" s="162"/>
      <c r="L6" s="219" t="str">
        <f>IF(ISBLANK(Selection!F9),"Second Area",Selection!F9)</f>
        <v>South West</v>
      </c>
      <c r="M6" s="219"/>
      <c r="N6" s="219"/>
    </row>
    <row r="7" spans="1:14" x14ac:dyDescent="0.3">
      <c r="A7" s="157"/>
      <c r="D7" s="158"/>
      <c r="E7" s="165" t="s">
        <v>146</v>
      </c>
      <c r="F7" s="165" t="s">
        <v>147</v>
      </c>
      <c r="G7" s="133"/>
      <c r="H7" s="164" t="s">
        <v>0</v>
      </c>
      <c r="I7" s="164" t="s">
        <v>144</v>
      </c>
      <c r="J7" s="164" t="s">
        <v>2</v>
      </c>
      <c r="K7" s="133"/>
      <c r="L7" s="71" t="s">
        <v>0</v>
      </c>
      <c r="M7" s="71" t="s">
        <v>144</v>
      </c>
      <c r="N7" s="71" t="s">
        <v>2</v>
      </c>
    </row>
    <row r="8" spans="1:14" x14ac:dyDescent="0.3">
      <c r="A8" s="193">
        <v>151</v>
      </c>
      <c r="B8" s="159" t="str">
        <f>VLOOKUP($A8,Data!$A$1:$BI$1000,2,FALSE)</f>
        <v>All persons 16 to 74</v>
      </c>
      <c r="C8" s="159" t="str">
        <f>VLOOKUP($A8,Data!$A$1:$BI$1000,3,FALSE)</f>
        <v>Census</v>
      </c>
      <c r="D8" s="160">
        <f>VLOOKUP($A8,Data!$A$1:$BI$1000,4,FALSE)</f>
        <v>40603</v>
      </c>
      <c r="E8" s="54">
        <f>IF(ISBLANK(VLOOKUP($A8,Data!$A$1:$BI$1000,9,FALSE)),"N/A",VLOOKUP($A8,Data!$A$1:$BI$1000,9,FALSE))</f>
        <v>0.89519668737060043</v>
      </c>
      <c r="F8" s="54">
        <f>IF(ISBLANK(VLOOKUP($A8,Data!$A$1:$BI$1000,10,FALSE)),"N/A",VLOOKUP($A8,Data!$A$1:$BI$1000,10,FALSE))</f>
        <v>0.71243501939103882</v>
      </c>
      <c r="G8" s="91"/>
      <c r="H8" s="50">
        <f>IF($H$6="First Area","",HLOOKUP($H$6,Data!$E$1:$BU$1000,A8,FALSE))</f>
        <v>29916</v>
      </c>
      <c r="I8" s="63">
        <f>IF($H$6="First Area","",IF(E8="N/A","-",HLOOKUP($H$6&amp;"%",Data!$E$1:$BU$1000,A8,FALSE)))</f>
        <v>0.80208054051155553</v>
      </c>
      <c r="J8" s="52">
        <f>IF($H$6="First Area","",IF(E8="N/A","-",IF($H$6="Edinburgh","-",IF($H$6="Scotland","-",HLOOKUP($H$6&amp;"Index",Data!$E$1:$BU$1000,A8,FALSE)))))</f>
        <v>1.0331725475567695</v>
      </c>
      <c r="K8" s="91"/>
      <c r="L8" s="50">
        <f>IF($L$6="Second Area","",HLOOKUP($L$6,Data!$E$1:$BU$1000,A8,FALSE))</f>
        <v>84675</v>
      </c>
      <c r="M8" s="63">
        <f>IF($L$6="Second Area","",IF(E8="N/A","-",HLOOKUP($L$6&amp;"%",Data!$E$1:$BU$1000,A8,FALSE)))</f>
        <v>0.77509268158725797</v>
      </c>
      <c r="N8" s="52">
        <f>IF($L$6="Second Area","",IF(E8="N/A","-",IF($L$6="Edinburgh","-",IF($L$6="Scotland","-",HLOOKUP($L$6&amp;"Index",Data!$E$1:$BU$1000,A8,FALSE)))))</f>
        <v>0.99840906240833804</v>
      </c>
    </row>
    <row r="9" spans="1:14" ht="6" customHeight="1" x14ac:dyDescent="0.3"/>
    <row r="10" spans="1:14" x14ac:dyDescent="0.3">
      <c r="A10" s="193">
        <v>255</v>
      </c>
      <c r="B10" s="159" t="str">
        <f>VLOOKUP($A10,Data!$A$1:$BI$1000,2,FALSE)</f>
        <v>Total JSA claimants</v>
      </c>
      <c r="C10" s="159" t="str">
        <f>VLOOKUP($A10,Data!$A$1:$BI$1000,3,FALSE)</f>
        <v>Nomis</v>
      </c>
      <c r="D10" s="160">
        <f>VLOOKUP($A10,Data!$A$1:$BI$1000,4,FALSE)</f>
        <v>41760</v>
      </c>
      <c r="E10" s="48" t="str">
        <f>IF(ISBLANK(VLOOKUP($A10,Data!$A$1:$BI$1000,9,FALSE)),"N/A",VLOOKUP($A10,Data!$A$1:$BI$1000,9,FALSE))</f>
        <v>368/10k</v>
      </c>
      <c r="F10" s="48" t="str">
        <f>IF(ISBLANK(VLOOKUP($A10,Data!$A$1:$BI$1000,10,FALSE)),"N/A",VLOOKUP($A10,Data!$A$1:$BI$1000,10,FALSE))</f>
        <v>86/10k</v>
      </c>
      <c r="G10" s="91"/>
      <c r="H10" s="50">
        <f>IF($H$6="First Area","",HLOOKUP($H$6,Data!$E$1:$BU$1000,A10,FALSE))</f>
        <v>1085</v>
      </c>
      <c r="I10" s="63" t="str">
        <f>IF($H$6="First Area","",IF(E10="N/A","-",HLOOKUP($H$6&amp;"%",Data!$E$1:$BU$1000,A10,FALSE)))</f>
        <v>341/10k</v>
      </c>
      <c r="J10" s="52">
        <f>IF($H$6="First Area","",IF(E10="N/A","-",IF($H$6="Edinburgh","-",IF($H$6="Scotland","-",HLOOKUP($H$6&amp;"Index",Data!$E$1:$BU$1000,A10,FALSE)))))</f>
        <v>1.7155472077067315</v>
      </c>
      <c r="K10" s="91"/>
      <c r="L10" s="50">
        <f>IF($L$6="Second Area","",HLOOKUP($L$6,Data!$E$1:$BU$1000,A10,FALSE))</f>
        <v>1960</v>
      </c>
      <c r="M10" s="51" t="str">
        <f>IF($L$6="Second Area","",IF(E10="N/A","-",HLOOKUP($L$6&amp;"%",Data!$E$1:$BU$1000,A10,FALSE)))</f>
        <v>213/10k</v>
      </c>
      <c r="N10" s="52">
        <f>IF($L$6="Second Area","",IF(E10="N/A","-",IF($L$6="Edinburgh","-",IF($L$6="Scotland","-",HLOOKUP($L$6&amp;"Index",Data!$E$1:$BU$1000,A10,FALSE)))))</f>
        <v>1.0712284421420637</v>
      </c>
    </row>
    <row r="11" spans="1:14" x14ac:dyDescent="0.3">
      <c r="A11" s="193">
        <v>256</v>
      </c>
      <c r="B11" s="91" t="str">
        <f>VLOOKUP($A11,Data!$A$1:$BI$1000,2,FALSE)</f>
        <v>Sum of age - 16 to 24</v>
      </c>
      <c r="C11" s="91" t="str">
        <f>VLOOKUP($A11,Data!$A$1:$BI$1000,3,FALSE)</f>
        <v>Nomis</v>
      </c>
      <c r="D11" s="161">
        <f>VLOOKUP($A11,Data!$A$1:$BI$1000,4,FALSE)</f>
        <v>41760</v>
      </c>
      <c r="E11" s="48">
        <f>IF(ISBLANK(VLOOKUP($A11,Data!$A$1:$BI$1000,9,FALSE)),"N/A",VLOOKUP($A11,Data!$A$1:$BI$1000,9,FALSE))</f>
        <v>0.28333333333333333</v>
      </c>
      <c r="F11" s="48">
        <f>IF(ISBLANK(VLOOKUP($A11,Data!$A$1:$BI$1000,10,FALSE)),"N/A",VLOOKUP($A11,Data!$A$1:$BI$1000,10,FALSE))</f>
        <v>0.15853658536585366</v>
      </c>
      <c r="G11" s="91"/>
      <c r="H11" s="50">
        <f>IF($H$6="First Area","",HLOOKUP($H$6,Data!$E$1:$BU$1000,A11,FALSE))</f>
        <v>235</v>
      </c>
      <c r="I11" s="63">
        <f>IF($H$6="First Area","",IF(E11="N/A","-",HLOOKUP($H$6&amp;"%",Data!$E$1:$BU$1000,A11,FALSE)))</f>
        <v>0.21658986175115208</v>
      </c>
      <c r="J11" s="52">
        <f>IF($H$6="First Area","",IF(E11="N/A","-",IF($H$6="Edinburgh","-",IF($H$6="Scotland","-",HLOOKUP($H$6&amp;"Index",Data!$E$1:$BU$1000,A11,FALSE)))))</f>
        <v>1.011380484872771</v>
      </c>
      <c r="K11" s="91"/>
      <c r="L11" s="50">
        <f>IF($L$6="Second Area","",HLOOKUP($L$6,Data!$E$1:$BU$1000,A11,FALSE))</f>
        <v>445</v>
      </c>
      <c r="M11" s="51">
        <f>IF($L$6="Second Area","",IF(E11="N/A","-",HLOOKUP($L$6&amp;"%",Data!$E$1:$BU$1000,A11,FALSE)))</f>
        <v>0.22704081632653061</v>
      </c>
      <c r="N11" s="52">
        <f>IF($L$6="Second Area","",IF(E11="N/A","-",IF($L$6="Edinburgh","-",IF($L$6="Scotland","-",HLOOKUP($L$6&amp;"Index",Data!$E$1:$BU$1000,A11,FALSE)))))</f>
        <v>1.0601818988464951</v>
      </c>
    </row>
    <row r="12" spans="1:14" x14ac:dyDescent="0.3">
      <c r="A12" s="193">
        <v>257</v>
      </c>
      <c r="B12" s="91" t="str">
        <f>VLOOKUP($A12,Data!$A$1:$BI$1000,2,FALSE)</f>
        <v>Sum of age - 25 to 49</v>
      </c>
      <c r="C12" s="91" t="str">
        <f>VLOOKUP($A12,Data!$A$1:$BI$1000,3,FALSE)</f>
        <v>Nomis</v>
      </c>
      <c r="D12" s="161">
        <f>VLOOKUP($A12,Data!$A$1:$BI$1000,4,FALSE)</f>
        <v>41760</v>
      </c>
      <c r="E12" s="48">
        <f>IF(ISBLANK(VLOOKUP($A12,Data!$A$1:$BI$1000,9,FALSE)),"N/A",VLOOKUP($A12,Data!$A$1:$BI$1000,9,FALSE))</f>
        <v>0.64634146341463417</v>
      </c>
      <c r="F12" s="48">
        <f>IF(ISBLANK(VLOOKUP($A12,Data!$A$1:$BI$1000,10,FALSE)),"N/A",VLOOKUP($A12,Data!$A$1:$BI$1000,10,FALSE))</f>
        <v>0.51666666666666672</v>
      </c>
      <c r="G12" s="91"/>
      <c r="H12" s="50">
        <f>IF($H$6="First Area","",HLOOKUP($H$6,Data!$E$1:$BU$1000,A12,FALSE))</f>
        <v>660</v>
      </c>
      <c r="I12" s="63">
        <f>IF($H$6="First Area","",IF(E12="N/A","-",HLOOKUP($H$6&amp;"%",Data!$E$1:$BU$1000,A12,FALSE)))</f>
        <v>0.60829493087557607</v>
      </c>
      <c r="J12" s="52">
        <f>IF($H$6="First Area","",IF(E12="N/A","-",IF($H$6="Edinburgh","-",IF($H$6="Scotland","-",HLOOKUP($H$6&amp;"Index",Data!$E$1:$BU$1000,A12,FALSE)))))</f>
        <v>1.0113138634061436</v>
      </c>
      <c r="K12" s="91"/>
      <c r="L12" s="50">
        <f>IF($L$6="Second Area","",HLOOKUP($L$6,Data!$E$1:$BU$1000,A12,FALSE))</f>
        <v>1145</v>
      </c>
      <c r="M12" s="51">
        <f>IF($L$6="Second Area","",IF(E12="N/A","-",HLOOKUP($L$6&amp;"%",Data!$E$1:$BU$1000,A12,FALSE)))</f>
        <v>0.58418367346938771</v>
      </c>
      <c r="N12" s="52">
        <f>IF($L$6="Second Area","",IF(E12="N/A","-",IF($L$6="Edinburgh","-",IF($L$6="Scotland","-",HLOOKUP($L$6&amp;"Index",Data!$E$1:$BU$1000,A12,FALSE)))))</f>
        <v>0.9712279648701585</v>
      </c>
    </row>
    <row r="13" spans="1:14" x14ac:dyDescent="0.3">
      <c r="A13" s="193">
        <v>258</v>
      </c>
      <c r="B13" s="91" t="str">
        <f>VLOOKUP($A13,Data!$A$1:$BI$1000,2,FALSE)</f>
        <v>Sum of age - 50 and over</v>
      </c>
      <c r="C13" s="91" t="str">
        <f>VLOOKUP($A13,Data!$A$1:$BI$1000,3,FALSE)</f>
        <v>Nomis</v>
      </c>
      <c r="D13" s="161">
        <f>VLOOKUP($A13,Data!$A$1:$BI$1000,4,FALSE)</f>
        <v>41760</v>
      </c>
      <c r="E13" s="48">
        <f>IF(ISBLANK(VLOOKUP($A13,Data!$A$1:$BI$1000,9,FALSE)),"N/A",VLOOKUP($A13,Data!$A$1:$BI$1000,9,FALSE))</f>
        <v>0.28846153846153844</v>
      </c>
      <c r="F13" s="48">
        <f>IF(ISBLANK(VLOOKUP($A13,Data!$A$1:$BI$1000,10,FALSE)),"N/A",VLOOKUP($A13,Data!$A$1:$BI$1000,10,FALSE))</f>
        <v>0.10810810810810811</v>
      </c>
      <c r="G13" s="91"/>
      <c r="H13" s="50">
        <f>IF($H$6="First Area","",HLOOKUP($H$6,Data!$E$1:$BU$1000,A13,FALSE))</f>
        <v>190</v>
      </c>
      <c r="I13" s="63">
        <f>IF($H$6="First Area","",IF(E13="N/A","-",HLOOKUP($H$6&amp;"%",Data!$E$1:$BU$1000,A13,FALSE)))</f>
        <v>0.17511520737327188</v>
      </c>
      <c r="J13" s="52">
        <f>IF($H$6="First Area","",IF(E13="N/A","-",IF($H$6="Edinburgh","-",IF($H$6="Scotland","-",HLOOKUP($H$6&amp;"Index",Data!$E$1:$BU$1000,A13,FALSE)))))</f>
        <v>0.95307634823763854</v>
      </c>
      <c r="K13" s="91"/>
      <c r="L13" s="50">
        <f>IF($L$6="Second Area","",HLOOKUP($L$6,Data!$E$1:$BU$1000,A13,FALSE))</f>
        <v>370</v>
      </c>
      <c r="M13" s="51">
        <f>IF($L$6="Second Area","",IF(E13="N/A","-",HLOOKUP($L$6&amp;"%",Data!$E$1:$BU$1000,A13,FALSE)))</f>
        <v>0.18877551020408162</v>
      </c>
      <c r="N13" s="52">
        <f>IF($L$6="Second Area","",IF(E13="N/A","-",IF($L$6="Edinburgh","-",IF($L$6="Scotland","-",HLOOKUP($L$6&amp;"Index",Data!$E$1:$BU$1000,A13,FALSE)))))</f>
        <v>1.0274234693877551</v>
      </c>
    </row>
    <row r="14" spans="1:14" x14ac:dyDescent="0.3">
      <c r="A14" s="193">
        <v>259</v>
      </c>
      <c r="B14" s="91" t="str">
        <f>VLOOKUP($A14,Data!$A$1:$BI$1000,2,FALSE)</f>
        <v>Sum of gender - male</v>
      </c>
      <c r="C14" s="91" t="str">
        <f>VLOOKUP($A14,Data!$A$1:$BI$1000,3,FALSE)</f>
        <v>Nomis</v>
      </c>
      <c r="D14" s="161">
        <f>VLOOKUP($A14,Data!$A$1:$BI$1000,4,FALSE)</f>
        <v>41760</v>
      </c>
      <c r="E14" s="48">
        <f>IF(ISBLANK(VLOOKUP($A14,Data!$A$1:$BI$1000,9,FALSE)),"N/A",VLOOKUP($A14,Data!$A$1:$BI$1000,9,FALSE))</f>
        <v>0.75714285714285712</v>
      </c>
      <c r="F14" s="48">
        <f>IF(ISBLANK(VLOOKUP($A14,Data!$A$1:$BI$1000,10,FALSE)),"N/A",VLOOKUP($A14,Data!$A$1:$BI$1000,10,FALSE))</f>
        <v>0.625</v>
      </c>
      <c r="G14" s="91"/>
      <c r="H14" s="50">
        <f>IF($H$6="First Area","",HLOOKUP($H$6,Data!$E$1:$BU$1000,A14,FALSE))</f>
        <v>805</v>
      </c>
      <c r="I14" s="63">
        <f>IF($H$6="First Area","",IF(E14="N/A","-",HLOOKUP($H$6&amp;"%",Data!$E$1:$BU$1000,A14,FALSE)))</f>
        <v>0.74193548387096775</v>
      </c>
      <c r="J14" s="52">
        <f>IF($H$6="First Area","",IF(E14="N/A","-",IF($H$6="Edinburgh","-",IF($H$6="Scotland","-",HLOOKUP($H$6&amp;"Index",Data!$E$1:$BU$1000,A14,FALSE)))))</f>
        <v>1.0729426072855737</v>
      </c>
      <c r="K14" s="91"/>
      <c r="L14" s="50">
        <f>IF($L$6="Second Area","",HLOOKUP($L$6,Data!$E$1:$BU$1000,A14,FALSE))</f>
        <v>1430</v>
      </c>
      <c r="M14" s="51">
        <f>IF($L$6="Second Area","",IF(E14="N/A","-",HLOOKUP($L$6&amp;"%",Data!$E$1:$BU$1000,A14,FALSE)))</f>
        <v>0.72959183673469385</v>
      </c>
      <c r="N14" s="52">
        <f>IF($L$6="Second Area","",IF(E14="N/A","-",IF($L$6="Edinburgh","-",IF($L$6="Scotland","-",HLOOKUP($L$6&amp;"Index",Data!$E$1:$BU$1000,A14,FALSE)))))</f>
        <v>1.0550919649727035</v>
      </c>
    </row>
    <row r="15" spans="1:14" x14ac:dyDescent="0.3">
      <c r="A15" s="193">
        <v>260</v>
      </c>
      <c r="B15" s="91" t="str">
        <f>VLOOKUP($A15,Data!$A$1:$BI$1000,2,FALSE)</f>
        <v>Sum of gender - female</v>
      </c>
      <c r="C15" s="91" t="str">
        <f>VLOOKUP($A15,Data!$A$1:$BI$1000,3,FALSE)</f>
        <v>Nomis</v>
      </c>
      <c r="D15" s="161">
        <f>VLOOKUP($A15,Data!$A$1:$BI$1000,4,FALSE)</f>
        <v>41760</v>
      </c>
      <c r="E15" s="48">
        <f>IF(ISBLANK(VLOOKUP($A15,Data!$A$1:$BI$1000,9,FALSE)),"N/A",VLOOKUP($A15,Data!$A$1:$BI$1000,9,FALSE))</f>
        <v>0.375</v>
      </c>
      <c r="F15" s="48">
        <f>IF(ISBLANK(VLOOKUP($A15,Data!$A$1:$BI$1000,10,FALSE)),"N/A",VLOOKUP($A15,Data!$A$1:$BI$1000,10,FALSE))</f>
        <v>0.24285714285714285</v>
      </c>
      <c r="G15" s="91"/>
      <c r="H15" s="50">
        <f>IF($H$6="First Area","",HLOOKUP($H$6,Data!$E$1:$BU$1000,A15,FALSE))</f>
        <v>280</v>
      </c>
      <c r="I15" s="63">
        <f>IF($H$6="First Area","",IF(E15="N/A","-",HLOOKUP($H$6&amp;"%",Data!$E$1:$BU$1000,A15,FALSE)))</f>
        <v>0.25806451612903225</v>
      </c>
      <c r="J15" s="52">
        <f>IF($H$6="First Area","",IF(E15="N/A","-",IF($H$6="Edinburgh","-",IF($H$6="Scotland","-",HLOOKUP($H$6&amp;"Index",Data!$E$1:$BU$1000,A15,FALSE)))))</f>
        <v>0.83650288829752706</v>
      </c>
      <c r="K15" s="91"/>
      <c r="L15" s="50">
        <f>IF($L$6="Second Area","",HLOOKUP($L$6,Data!$E$1:$BU$1000,A15,FALSE))</f>
        <v>530</v>
      </c>
      <c r="M15" s="51">
        <f>IF($L$6="Second Area","",IF(E15="N/A","-",HLOOKUP($L$6&amp;"%",Data!$E$1:$BU$1000,A15,FALSE)))</f>
        <v>0.27040816326530615</v>
      </c>
      <c r="N15" s="52">
        <f>IF($L$6="Second Area","",IF(E15="N/A","-",IF($L$6="Edinburgh","-",IF($L$6="Scotland","-",HLOOKUP($L$6&amp;"Index",Data!$E$1:$BU$1000,A15,FALSE)))))</f>
        <v>0.87651418716379914</v>
      </c>
    </row>
    <row r="16" spans="1:14" ht="6" customHeight="1" x14ac:dyDescent="0.3"/>
    <row r="17" spans="1:14" x14ac:dyDescent="0.3">
      <c r="A17" s="193">
        <v>271</v>
      </c>
      <c r="B17" s="159" t="str">
        <f>VLOOKUP($A17,Data!$A$1:$BI$1000,2,FALSE)</f>
        <v>Total DLA claimants</v>
      </c>
      <c r="C17" s="159" t="str">
        <f>VLOOKUP($A17,Data!$A$1:$BI$1000,3,FALSE)</f>
        <v>Nomis</v>
      </c>
      <c r="D17" s="160">
        <f>VLOOKUP($A17,Data!$A$1:$BI$1000,4,FALSE)</f>
        <v>41760</v>
      </c>
      <c r="E17" s="48" t="str">
        <f>IF(ISBLANK(VLOOKUP($A17,Data!$A$1:$BI$1000,9,FALSE)),"N/A",VLOOKUP($A17,Data!$A$1:$BI$1000,9,FALSE))</f>
        <v>N/A</v>
      </c>
      <c r="F17" s="48" t="str">
        <f>IF(ISBLANK(VLOOKUP($A17,Data!$A$1:$BI$1000,10,FALSE)),"N/A",VLOOKUP($A17,Data!$A$1:$BI$1000,10,FALSE))</f>
        <v>N/A</v>
      </c>
      <c r="G17" s="91"/>
      <c r="H17" s="50">
        <f>IF($H$6="First Area","",HLOOKUP($H$6,Data!$E$1:$BU$1000,A17,FALSE))</f>
        <v>2700</v>
      </c>
      <c r="I17" s="63" t="str">
        <f>IF($H$6="First Area","",IF(E17="N/A","-",HLOOKUP($H$6&amp;"%",Data!$E$1:$BU$1000,A17,FALSE)))</f>
        <v>-</v>
      </c>
      <c r="J17" s="52" t="str">
        <f>IF($H$6="First Area","",IF(E17="N/A","-",IF($H$6="Edinburgh","-",IF($H$6="Scotland","-",HLOOKUP($H$6&amp;"Index",Data!$E$1:$BU$1000,A17,FALSE)))))</f>
        <v>-</v>
      </c>
      <c r="K17" s="91"/>
      <c r="L17" s="50">
        <f>IF($L$6="Second Area","",HLOOKUP($L$6,Data!$E$1:$BU$1000,A17,FALSE))</f>
        <v>5330</v>
      </c>
      <c r="M17" s="51" t="str">
        <f>IF($L$6="Second Area","",IF(E17="N/A","-",HLOOKUP($L$6&amp;"%",Data!$E$1:$BU$1000,A17,FALSE)))</f>
        <v>-</v>
      </c>
      <c r="N17" s="52" t="str">
        <f>IF($L$6="Second Area","",IF(E17="N/A","-",IF($L$6="Edinburgh","-",IF($L$6="Scotland","-",HLOOKUP($L$6&amp;"Index",Data!$E$1:$BU$1000,A17,FALSE)))))</f>
        <v>-</v>
      </c>
    </row>
    <row r="18" spans="1:14" x14ac:dyDescent="0.3">
      <c r="A18" s="193">
        <v>272</v>
      </c>
      <c r="B18" s="91" t="str">
        <f>VLOOKUP($A18,Data!$A$1:$BI$1000,2,FALSE)</f>
        <v>Sum of age - under 16</v>
      </c>
      <c r="C18" s="91" t="str">
        <f>VLOOKUP($A18,Data!$A$1:$BI$1000,3,FALSE)</f>
        <v>Nomis</v>
      </c>
      <c r="D18" s="161">
        <f>VLOOKUP($A18,Data!$A$1:$BI$1000,4,FALSE)</f>
        <v>41760</v>
      </c>
      <c r="E18" s="48">
        <f>IF(ISBLANK(VLOOKUP($A18,Data!$A$1:$BI$1000,9,FALSE)),"N/A",VLOOKUP($A18,Data!$A$1:$BI$1000,9,FALSE))</f>
        <v>0.16</v>
      </c>
      <c r="F18" s="48">
        <f>IF(ISBLANK(VLOOKUP($A18,Data!$A$1:$BI$1000,10,FALSE)),"N/A",VLOOKUP($A18,Data!$A$1:$BI$1000,10,FALSE))</f>
        <v>4.9382716049382713E-2</v>
      </c>
      <c r="G18" s="91"/>
      <c r="H18" s="50">
        <f>IF($H$6="First Area","",HLOOKUP($H$6,Data!$E$1:$BU$1000,A18,FALSE))</f>
        <v>235</v>
      </c>
      <c r="I18" s="63">
        <f>IF($H$6="First Area","",IF(E18="N/A","-",HLOOKUP($H$6&amp;"%",Data!$E$1:$BU$1000,A18,FALSE)))</f>
        <v>8.7037037037037038E-2</v>
      </c>
      <c r="J18" s="52">
        <f>IF($H$6="First Area","",IF(E18="N/A","-",IF($H$6="Edinburgh","-",IF($H$6="Scotland","-",HLOOKUP($H$6&amp;"Index",Data!$E$1:$BU$1000,A18,FALSE)))))</f>
        <v>0.90203830833121446</v>
      </c>
      <c r="K18" s="91"/>
      <c r="L18" s="50">
        <f>IF($L$6="Second Area","",HLOOKUP($L$6,Data!$E$1:$BU$1000,A18,FALSE))</f>
        <v>580</v>
      </c>
      <c r="M18" s="51">
        <f>IF($L$6="Second Area","",IF(E18="N/A","-",HLOOKUP($L$6&amp;"%",Data!$E$1:$BU$1000,A18,FALSE)))</f>
        <v>0.10881801125703565</v>
      </c>
      <c r="N18" s="52">
        <f>IF($L$6="Second Area","",IF(E18="N/A","-",IF($L$6="Edinburgh","-",IF($L$6="Scotland","-",HLOOKUP($L$6&amp;"Index",Data!$E$1:$BU$1000,A18,FALSE)))))</f>
        <v>1.1277729358881337</v>
      </c>
    </row>
    <row r="19" spans="1:14" x14ac:dyDescent="0.3">
      <c r="A19" s="193">
        <v>273</v>
      </c>
      <c r="B19" s="91" t="str">
        <f>VLOOKUP($A19,Data!$A$1:$BI$1000,2,FALSE)</f>
        <v>Sum of age - 16 to 24</v>
      </c>
      <c r="C19" s="91" t="str">
        <f>VLOOKUP($A19,Data!$A$1:$BI$1000,3,FALSE)</f>
        <v>Nomis</v>
      </c>
      <c r="D19" s="161">
        <f>VLOOKUP($A19,Data!$A$1:$BI$1000,4,FALSE)</f>
        <v>41760</v>
      </c>
      <c r="E19" s="48">
        <f>IF(ISBLANK(VLOOKUP($A19,Data!$A$1:$BI$1000,9,FALSE)),"N/A",VLOOKUP($A19,Data!$A$1:$BI$1000,9,FALSE))</f>
        <v>0.10857142857142857</v>
      </c>
      <c r="F19" s="48">
        <f>IF(ISBLANK(VLOOKUP($A19,Data!$A$1:$BI$1000,10,FALSE)),"N/A",VLOOKUP($A19,Data!$A$1:$BI$1000,10,FALSE))</f>
        <v>1.6759776536312849E-2</v>
      </c>
      <c r="G19" s="91"/>
      <c r="H19" s="50">
        <f>IF($H$6="First Area","",HLOOKUP($H$6,Data!$E$1:$BU$1000,A19,FALSE))</f>
        <v>190</v>
      </c>
      <c r="I19" s="63">
        <f>IF($H$6="First Area","",IF(E19="N/A","-",HLOOKUP($H$6&amp;"%",Data!$E$1:$BU$1000,A19,FALSE)))</f>
        <v>7.0370370370370375E-2</v>
      </c>
      <c r="J19" s="52">
        <f>IF($H$6="First Area","",IF(E19="N/A","-",IF($H$6="Edinburgh","-",IF($H$6="Scotland","-",HLOOKUP($H$6&amp;"Index",Data!$E$1:$BU$1000,A19,FALSE)))))</f>
        <v>1.1104787714543813</v>
      </c>
      <c r="K19" s="91"/>
      <c r="L19" s="50">
        <f>IF($L$6="Second Area","",HLOOKUP($L$6,Data!$E$1:$BU$1000,A19,FALSE))</f>
        <v>390</v>
      </c>
      <c r="M19" s="51">
        <f>IF($L$6="Second Area","",IF(E19="N/A","-",HLOOKUP($L$6&amp;"%",Data!$E$1:$BU$1000,A19,FALSE)))</f>
        <v>7.3170731707317069E-2</v>
      </c>
      <c r="N19" s="52">
        <f>IF($L$6="Second Area","",IF(E19="N/A","-",IF($L$6="Edinburgh","-",IF($L$6="Scotland","-",HLOOKUP($L$6&amp;"Index",Data!$E$1:$BU$1000,A19,FALSE)))))</f>
        <v>1.1546698393813206</v>
      </c>
    </row>
    <row r="20" spans="1:14" x14ac:dyDescent="0.3">
      <c r="A20" s="193">
        <v>274</v>
      </c>
      <c r="B20" s="91" t="str">
        <f>VLOOKUP($A20,Data!$A$1:$BI$1000,2,FALSE)</f>
        <v>Sum of age - 25 to 49</v>
      </c>
      <c r="C20" s="91" t="str">
        <f>VLOOKUP($A20,Data!$A$1:$BI$1000,3,FALSE)</f>
        <v>Nomis</v>
      </c>
      <c r="D20" s="161">
        <f>VLOOKUP($A20,Data!$A$1:$BI$1000,4,FALSE)</f>
        <v>41760</v>
      </c>
      <c r="E20" s="48">
        <f>IF(ISBLANK(VLOOKUP($A20,Data!$A$1:$BI$1000,9,FALSE)),"N/A",VLOOKUP($A20,Data!$A$1:$BI$1000,9,FALSE))</f>
        <v>0.40123456790123457</v>
      </c>
      <c r="F20" s="48">
        <f>IF(ISBLANK(VLOOKUP($A20,Data!$A$1:$BI$1000,10,FALSE)),"N/A",VLOOKUP($A20,Data!$A$1:$BI$1000,10,FALSE))</f>
        <v>0.21604938271604937</v>
      </c>
      <c r="G20" s="91"/>
      <c r="H20" s="50">
        <f>IF($H$6="First Area","",HLOOKUP($H$6,Data!$E$1:$BU$1000,A20,FALSE))</f>
        <v>890</v>
      </c>
      <c r="I20" s="63">
        <f>IF($H$6="First Area","",IF(E20="N/A","-",HLOOKUP($H$6&amp;"%",Data!$E$1:$BU$1000,A20,FALSE)))</f>
        <v>0.32962962962962961</v>
      </c>
      <c r="J20" s="52">
        <f>IF($H$6="First Area","",IF(E20="N/A","-",IF($H$6="Edinburgh","-",IF($H$6="Scotland","-",HLOOKUP($H$6&amp;"Index",Data!$E$1:$BU$1000,A20,FALSE)))))</f>
        <v>1.1344168636721828</v>
      </c>
      <c r="K20" s="91"/>
      <c r="L20" s="50">
        <f>IF($L$6="Second Area","",HLOOKUP($L$6,Data!$E$1:$BU$1000,A20,FALSE))</f>
        <v>1635</v>
      </c>
      <c r="M20" s="51">
        <f>IF($L$6="Second Area","",IF(E20="N/A","-",HLOOKUP($L$6&amp;"%",Data!$E$1:$BU$1000,A20,FALSE)))</f>
        <v>0.30675422138836772</v>
      </c>
      <c r="N20" s="52">
        <f>IF($L$6="Second Area","",IF(E20="N/A","-",IF($L$6="Edinburgh","-",IF($L$6="Scotland","-",HLOOKUP($L$6&amp;"Index",Data!$E$1:$BU$1000,A20,FALSE)))))</f>
        <v>1.0556913895652869</v>
      </c>
    </row>
    <row r="21" spans="1:14" x14ac:dyDescent="0.3">
      <c r="A21" s="193">
        <v>275</v>
      </c>
      <c r="B21" s="91" t="str">
        <f>VLOOKUP($A21,Data!$A$1:$BI$1000,2,FALSE)</f>
        <v>Sum of age - 50 to 59</v>
      </c>
      <c r="C21" s="91" t="str">
        <f>VLOOKUP($A21,Data!$A$1:$BI$1000,3,FALSE)</f>
        <v>Nomis</v>
      </c>
      <c r="D21" s="161">
        <f>VLOOKUP($A21,Data!$A$1:$BI$1000,4,FALSE)</f>
        <v>41760</v>
      </c>
      <c r="E21" s="54">
        <f>IF(ISBLANK(VLOOKUP($A21,Data!$A$1:$BI$1000,9,FALSE)),"N/A",VLOOKUP($A21,Data!$A$1:$BI$1000,9,FALSE))</f>
        <v>0.21770334928229665</v>
      </c>
      <c r="F21" s="54">
        <f>IF(ISBLANK(VLOOKUP($A21,Data!$A$1:$BI$1000,10,FALSE)),"N/A",VLOOKUP($A21,Data!$A$1:$BI$1000,10,FALSE))</f>
        <v>0.16071428571428573</v>
      </c>
      <c r="G21" s="91"/>
      <c r="H21" s="50">
        <f>IF($H$6="First Area","",HLOOKUP($H$6,Data!$E$1:$BU$1000,A21,FALSE))</f>
        <v>555</v>
      </c>
      <c r="I21" s="51">
        <f>IF($H$6="First Area","",IF(E21="N/A","-",HLOOKUP($H$6&amp;"%",Data!$E$1:$BU$1000,A21,FALSE)))</f>
        <v>0.20555555555555555</v>
      </c>
      <c r="J21" s="52">
        <f>IF($H$6="First Area","",IF(E21="N/A","-",IF($H$6="Edinburgh","-",IF($H$6="Scotland","-",HLOOKUP($H$6&amp;"Index",Data!$E$1:$BU$1000,A21,FALSE)))))</f>
        <v>1.0196726299135936</v>
      </c>
      <c r="K21" s="91"/>
      <c r="L21" s="50">
        <f>IF($L$6="Second Area","",HLOOKUP($L$6,Data!$E$1:$BU$1000,A21,FALSE))</f>
        <v>1040</v>
      </c>
      <c r="M21" s="51">
        <f>IF($L$6="Second Area","",IF(E21="N/A","-",HLOOKUP($L$6&amp;"%",Data!$E$1:$BU$1000,A21,FALSE)))</f>
        <v>0.1951219512195122</v>
      </c>
      <c r="N21" s="52">
        <f>IF($L$6="Second Area","",IF(E21="N/A","-",IF($L$6="Edinburgh","-",IF($L$6="Scotland","-",HLOOKUP($L$6&amp;"Index",Data!$E$1:$BU$1000,A21,FALSE)))))</f>
        <v>0.96791600993775551</v>
      </c>
    </row>
    <row r="22" spans="1:14" x14ac:dyDescent="0.3">
      <c r="A22" s="193">
        <v>276</v>
      </c>
      <c r="B22" s="91" t="str">
        <f>VLOOKUP($A22,Data!$A$1:$BI$1000,2,FALSE)</f>
        <v>Sum of age - 60 to 69</v>
      </c>
      <c r="C22" s="91" t="str">
        <f>VLOOKUP($A22,Data!$A$1:$BI$1000,3,FALSE)</f>
        <v>Nomis</v>
      </c>
      <c r="D22" s="161">
        <f>VLOOKUP($A22,Data!$A$1:$BI$1000,4,FALSE)</f>
        <v>41760</v>
      </c>
      <c r="E22" s="48">
        <f>IF(ISBLANK(VLOOKUP($A22,Data!$A$1:$BI$1000,9,FALSE)),"N/A",VLOOKUP($A22,Data!$A$1:$BI$1000,9,FALSE))</f>
        <v>0.24267782426778242</v>
      </c>
      <c r="F22" s="48">
        <f>IF(ISBLANK(VLOOKUP($A22,Data!$A$1:$BI$1000,10,FALSE)),"N/A",VLOOKUP($A22,Data!$A$1:$BI$1000,10,FALSE))</f>
        <v>0.15748031496062992</v>
      </c>
      <c r="G22" s="91"/>
      <c r="H22" s="50">
        <f>IF($H$6="First Area","",HLOOKUP($H$6,Data!$E$1:$BU$1000,A22,FALSE))</f>
        <v>525</v>
      </c>
      <c r="I22" s="63">
        <f>IF($H$6="First Area","",IF(E22="N/A","-",HLOOKUP($H$6&amp;"%",Data!$E$1:$BU$1000,A22,FALSE)))</f>
        <v>0.19444444444444445</v>
      </c>
      <c r="J22" s="52">
        <f>IF($H$6="First Area","",IF(E22="N/A","-",IF($H$6="Edinburgh","-",IF($H$6="Scotland","-",HLOOKUP($H$6&amp;"Index",Data!$E$1:$BU$1000,A22,FALSE)))))</f>
        <v>0.95513979272113769</v>
      </c>
      <c r="K22" s="91"/>
      <c r="L22" s="50">
        <f>IF($L$6="Second Area","",HLOOKUP($L$6,Data!$E$1:$BU$1000,A22,FALSE))</f>
        <v>1025</v>
      </c>
      <c r="M22" s="51">
        <f>IF($L$6="Second Area","",IF(E22="N/A","-",HLOOKUP($L$6&amp;"%",Data!$E$1:$BU$1000,A22,FALSE)))</f>
        <v>0.19230769230769232</v>
      </c>
      <c r="N22" s="52">
        <f>IF($L$6="Second Area","",IF(E22="N/A","-",IF($L$6="Edinburgh","-",IF($L$6="Scotland","-",HLOOKUP($L$6&amp;"Index",Data!$E$1:$BU$1000,A22,FALSE)))))</f>
        <v>0.94464375104288345</v>
      </c>
    </row>
    <row r="23" spans="1:14" x14ac:dyDescent="0.3">
      <c r="A23" s="193">
        <v>277</v>
      </c>
      <c r="B23" s="91" t="str">
        <f>VLOOKUP($A23,Data!$A$1:$BI$1000,2,FALSE)</f>
        <v>Sum of age - 70 and over</v>
      </c>
      <c r="C23" s="91" t="str">
        <f>VLOOKUP($A23,Data!$A$1:$BI$1000,3,FALSE)</f>
        <v>Nomis</v>
      </c>
      <c r="D23" s="161">
        <f>VLOOKUP($A23,Data!$A$1:$BI$1000,4,FALSE)</f>
        <v>41760</v>
      </c>
      <c r="E23" s="48">
        <f>IF(ISBLANK(VLOOKUP($A23,Data!$A$1:$BI$1000,9,FALSE)),"N/A",VLOOKUP($A23,Data!$A$1:$BI$1000,9,FALSE))</f>
        <v>0.20670391061452514</v>
      </c>
      <c r="F23" s="48">
        <f>IF(ISBLANK(VLOOKUP($A23,Data!$A$1:$BI$1000,10,FALSE)),"N/A",VLOOKUP($A23,Data!$A$1:$BI$1000,10,FALSE))</f>
        <v>0.10223642172523961</v>
      </c>
      <c r="G23" s="91"/>
      <c r="H23" s="50">
        <f>IF($H$6="First Area","",HLOOKUP($H$6,Data!$E$1:$BU$1000,A23,FALSE))</f>
        <v>305</v>
      </c>
      <c r="I23" s="63">
        <f>IF($H$6="First Area","",IF(E23="N/A","-",HLOOKUP($H$6&amp;"%",Data!$E$1:$BU$1000,A23,FALSE)))</f>
        <v>0.11296296296296296</v>
      </c>
      <c r="J23" s="52">
        <f>IF($H$6="First Area","",IF(E23="N/A","-",IF($H$6="Edinburgh","-",IF($H$6="Scotland","-",HLOOKUP($H$6&amp;"Index",Data!$E$1:$BU$1000,A23,FALSE)))))</f>
        <v>0.78227715483067173</v>
      </c>
      <c r="K23" s="91"/>
      <c r="L23" s="50">
        <f>IF($L$6="Second Area","",HLOOKUP($L$6,Data!$E$1:$BU$1000,A23,FALSE))</f>
        <v>660</v>
      </c>
      <c r="M23" s="51">
        <f>IF($L$6="Second Area","",IF(E23="N/A","-",HLOOKUP($L$6&amp;"%",Data!$E$1:$BU$1000,A23,FALSE)))</f>
        <v>0.12382739212007504</v>
      </c>
      <c r="N23" s="52">
        <f>IF($L$6="Second Area","",IF(E23="N/A","-",IF($L$6="Edinburgh","-",IF($L$6="Scotland","-",HLOOKUP($L$6&amp;"Index",Data!$E$1:$BU$1000,A23,FALSE)))))</f>
        <v>0.85751415735752279</v>
      </c>
    </row>
    <row r="24" spans="1:14" ht="6" customHeight="1" x14ac:dyDescent="0.3"/>
    <row r="25" spans="1:14" x14ac:dyDescent="0.3">
      <c r="A25" s="193">
        <v>278</v>
      </c>
      <c r="B25" s="91" t="str">
        <f>VLOOKUP($A25,Data!$A$1:$BI$1000,2,FALSE)</f>
        <v>Sum of gender - male</v>
      </c>
      <c r="C25" s="91" t="str">
        <f>VLOOKUP($A25,Data!$A$1:$BI$1000,3,FALSE)</f>
        <v>Nomis</v>
      </c>
      <c r="D25" s="161">
        <f>VLOOKUP($A25,Data!$A$1:$BI$1000,4,FALSE)</f>
        <v>41760</v>
      </c>
      <c r="E25" s="48">
        <f>IF(ISBLANK(VLOOKUP($A25,Data!$A$1:$BI$1000,9,FALSE)),"N/A",VLOOKUP($A25,Data!$A$1:$BI$1000,9,FALSE))</f>
        <v>0.61728395061728392</v>
      </c>
      <c r="F25" s="48">
        <f>IF(ISBLANK(VLOOKUP($A25,Data!$A$1:$BI$1000,10,FALSE)),"N/A",VLOOKUP($A25,Data!$A$1:$BI$1000,10,FALSE))</f>
        <v>0.44692737430167595</v>
      </c>
      <c r="G25" s="91"/>
      <c r="H25" s="50">
        <f>IF($H$6="First Area","",HLOOKUP($H$6,Data!$E$1:$BU$1000,A25,FALSE))</f>
        <v>1445</v>
      </c>
      <c r="I25" s="63">
        <f>IF($H$6="First Area","",IF(E25="N/A","-",HLOOKUP($H$6&amp;"%",Data!$E$1:$BU$1000,A25,FALSE)))</f>
        <v>0.53518518518518521</v>
      </c>
      <c r="J25" s="52">
        <f>IF($H$6="First Area","",IF(E25="N/A","-",IF($H$6="Edinburgh","-",IF($H$6="Scotland","-",HLOOKUP($H$6&amp;"Index",Data!$E$1:$BU$1000,A25,FALSE)))))</f>
        <v>1.0407272235739391</v>
      </c>
      <c r="K25" s="91"/>
      <c r="L25" s="50">
        <f>IF($L$6="Second Area","",HLOOKUP($L$6,Data!$E$1:$BU$1000,A25,FALSE))</f>
        <v>2750</v>
      </c>
      <c r="M25" s="51">
        <f>IF($L$6="Second Area","",IF(E25="N/A","-",HLOOKUP($L$6&amp;"%",Data!$E$1:$BU$1000,A25,FALSE)))</f>
        <v>0.51594746716697937</v>
      </c>
      <c r="N25" s="52">
        <f>IF($L$6="Second Area","",IF(E25="N/A","-",IF($L$6="Edinburgh","-",IF($L$6="Scotland","-",HLOOKUP($L$6&amp;"Index",Data!$E$1:$BU$1000,A25,FALSE)))))</f>
        <v>1.0033173373977027</v>
      </c>
    </row>
    <row r="26" spans="1:14" x14ac:dyDescent="0.3">
      <c r="A26" s="193">
        <v>279</v>
      </c>
      <c r="B26" s="91" t="str">
        <f>VLOOKUP($A26,Data!$A$1:$BI$1000,2,FALSE)</f>
        <v>Sum of gender - female</v>
      </c>
      <c r="C26" s="91" t="str">
        <f>VLOOKUP($A26,Data!$A$1:$BI$1000,3,FALSE)</f>
        <v>Nomis</v>
      </c>
      <c r="D26" s="161">
        <f>VLOOKUP($A26,Data!$A$1:$BI$1000,4,FALSE)</f>
        <v>41760</v>
      </c>
      <c r="E26" s="48">
        <f>IF(ISBLANK(VLOOKUP($A26,Data!$A$1:$BI$1000,9,FALSE)),"N/A",VLOOKUP($A26,Data!$A$1:$BI$1000,9,FALSE))</f>
        <v>0.55307262569832405</v>
      </c>
      <c r="F26" s="48">
        <f>IF(ISBLANK(VLOOKUP($A26,Data!$A$1:$BI$1000,10,FALSE)),"N/A",VLOOKUP($A26,Data!$A$1:$BI$1000,10,FALSE))</f>
        <v>0.38271604938271603</v>
      </c>
      <c r="G26" s="91"/>
      <c r="H26" s="50">
        <f>IF($H$6="First Area","",HLOOKUP($H$6,Data!$E$1:$BU$1000,A26,FALSE))</f>
        <v>1255</v>
      </c>
      <c r="I26" s="63">
        <f>IF($H$6="First Area","",IF(E26="N/A","-",HLOOKUP($H$6&amp;"%",Data!$E$1:$BU$1000,A26,FALSE)))</f>
        <v>0.46481481481481479</v>
      </c>
      <c r="J26" s="52">
        <f>IF($H$6="First Area","",IF(E26="N/A","-",IF($H$6="Edinburgh","-",IF($H$6="Scotland","-",HLOOKUP($H$6&amp;"Index",Data!$E$1:$BU$1000,A26,FALSE)))))</f>
        <v>0.95688468013468009</v>
      </c>
      <c r="K26" s="91"/>
      <c r="L26" s="50">
        <f>IF($L$6="Second Area","",HLOOKUP($L$6,Data!$E$1:$BU$1000,A26,FALSE))</f>
        <v>2580</v>
      </c>
      <c r="M26" s="51">
        <f>IF($L$6="Second Area","",IF(E26="N/A","-",HLOOKUP($L$6&amp;"%",Data!$E$1:$BU$1000,A26,FALSE)))</f>
        <v>0.48405253283302063</v>
      </c>
      <c r="N26" s="52">
        <f>IF($L$6="Second Area","",IF(E26="N/A","-",IF($L$6="Edinburgh","-",IF($L$6="Scotland","-",HLOOKUP($L$6&amp;"Index",Data!$E$1:$BU$1000,A26,FALSE)))))</f>
        <v>0.99648814600034119</v>
      </c>
    </row>
    <row r="27" spans="1:14" ht="6" customHeight="1" x14ac:dyDescent="0.3"/>
    <row r="28" spans="1:14" x14ac:dyDescent="0.3">
      <c r="A28" s="193">
        <v>280</v>
      </c>
      <c r="B28" s="91" t="str">
        <f>VLOOKUP($A28,Data!$A$1:$BI$1000,2,FALSE)</f>
        <v>Sum of duration - less than 12 months</v>
      </c>
      <c r="C28" s="91" t="str">
        <f>VLOOKUP($A28,Data!$A$1:$BI$1000,3,FALSE)</f>
        <v>Nomis</v>
      </c>
      <c r="D28" s="161">
        <f>VLOOKUP($A28,Data!$A$1:$BI$1000,4,FALSE)</f>
        <v>41760</v>
      </c>
      <c r="E28" s="48">
        <f>IF(ISBLANK(VLOOKUP($A28,Data!$A$1:$BI$1000,9,FALSE)),"N/A",VLOOKUP($A28,Data!$A$1:$BI$1000,9,FALSE))</f>
        <v>4.4692737430167599E-2</v>
      </c>
      <c r="F28" s="48">
        <f>IF(ISBLANK(VLOOKUP($A28,Data!$A$1:$BI$1000,10,FALSE)),"N/A",VLOOKUP($A28,Data!$A$1:$BI$1000,10,FALSE))</f>
        <v>6.1728395061728392E-3</v>
      </c>
      <c r="G28" s="91"/>
      <c r="H28" s="50">
        <f>IF($H$6="First Area","",HLOOKUP($H$6,Data!$E$1:$BU$1000,A28,FALSE))</f>
        <v>30</v>
      </c>
      <c r="I28" s="63">
        <f>IF($H$6="First Area","",IF(E28="N/A","-",HLOOKUP($H$6&amp;"%",Data!$E$1:$BU$1000,A28,FALSE)))</f>
        <v>1.1111111111111112E-2</v>
      </c>
      <c r="J28" s="52">
        <f>IF($H$6="First Area","",IF(E28="N/A","-",IF($H$6="Edinburgh","-",IF($H$6="Scotland","-",HLOOKUP($H$6&amp;"Index",Data!$E$1:$BU$1000,A28,FALSE)))))</f>
        <v>0.48856526429341962</v>
      </c>
      <c r="K28" s="91"/>
      <c r="L28" s="50">
        <f>IF($L$6="Second Area","",HLOOKUP($L$6,Data!$E$1:$BU$1000,A28,FALSE))</f>
        <v>105</v>
      </c>
      <c r="M28" s="51">
        <f>IF($L$6="Second Area","",IF(E28="N/A","-",HLOOKUP($L$6&amp;"%",Data!$E$1:$BU$1000,A28,FALSE)))</f>
        <v>1.9699812382739212E-2</v>
      </c>
      <c r="N28" s="52">
        <f>IF($L$6="Second Area","",IF(E28="N/A","-",IF($L$6="Edinburgh","-",IF($L$6="Scotland","-",HLOOKUP($L$6&amp;"Index",Data!$E$1:$BU$1000,A28,FALSE)))))</f>
        <v>0.86621796389733874</v>
      </c>
    </row>
    <row r="29" spans="1:14" x14ac:dyDescent="0.3">
      <c r="A29" s="193">
        <v>281</v>
      </c>
      <c r="B29" s="91" t="str">
        <f>VLOOKUP($A29,Data!$A$1:$BI$1000,2,FALSE)</f>
        <v>Sum of duration - 1 year and up to 2 years</v>
      </c>
      <c r="C29" s="91" t="str">
        <f>VLOOKUP($A29,Data!$A$1:$BI$1000,3,FALSE)</f>
        <v>Nomis</v>
      </c>
      <c r="D29" s="161">
        <f>VLOOKUP($A29,Data!$A$1:$BI$1000,4,FALSE)</f>
        <v>41760</v>
      </c>
      <c r="E29" s="48">
        <f>IF(ISBLANK(VLOOKUP($A29,Data!$A$1:$BI$1000,9,FALSE)),"N/A",VLOOKUP($A29,Data!$A$1:$BI$1000,9,FALSE))</f>
        <v>7.5187969924812026E-2</v>
      </c>
      <c r="F29" s="48">
        <f>IF(ISBLANK(VLOOKUP($A29,Data!$A$1:$BI$1000,10,FALSE)),"N/A",VLOOKUP($A29,Data!$A$1:$BI$1000,10,FALSE))</f>
        <v>1.5748031496062992E-2</v>
      </c>
      <c r="G29" s="91"/>
      <c r="H29" s="50">
        <f>IF($H$6="First Area","",HLOOKUP($H$6,Data!$E$1:$BU$1000,A29,FALSE))</f>
        <v>185</v>
      </c>
      <c r="I29" s="63">
        <f>IF($H$6="First Area","",IF(E29="N/A","-",HLOOKUP($H$6&amp;"%",Data!$E$1:$BU$1000,A29,FALSE)))</f>
        <v>6.851851851851852E-2</v>
      </c>
      <c r="J29" s="52">
        <f>IF($H$6="First Area","",IF(E29="N/A","-",IF($H$6="Edinburgh","-",IF($H$6="Scotland","-",HLOOKUP($H$6&amp;"Index",Data!$E$1:$BU$1000,A29,FALSE)))))</f>
        <v>1.2074722582504684</v>
      </c>
      <c r="K29" s="91"/>
      <c r="L29" s="50">
        <f>IF($L$6="Second Area","",HLOOKUP($L$6,Data!$E$1:$BU$1000,A29,FALSE))</f>
        <v>295</v>
      </c>
      <c r="M29" s="51">
        <f>IF($L$6="Second Area","",IF(E29="N/A","-",HLOOKUP($L$6&amp;"%",Data!$E$1:$BU$1000,A29,FALSE)))</f>
        <v>5.5347091932457786E-2</v>
      </c>
      <c r="N29" s="52">
        <f>IF($L$6="Second Area","",IF(E29="N/A","-",IF($L$6="Edinburgh","-",IF($L$6="Scotland","-",HLOOKUP($L$6&amp;"Index",Data!$E$1:$BU$1000,A29,FALSE)))))</f>
        <v>0.97535789635058867</v>
      </c>
    </row>
    <row r="30" spans="1:14" x14ac:dyDescent="0.3">
      <c r="A30" s="193">
        <v>282</v>
      </c>
      <c r="B30" s="91" t="str">
        <f>VLOOKUP($A30,Data!$A$1:$BI$1000,2,FALSE)</f>
        <v>Sum of duration - 2 years and up to 5 years</v>
      </c>
      <c r="C30" s="91" t="str">
        <f>VLOOKUP($A30,Data!$A$1:$BI$1000,3,FALSE)</f>
        <v>Nomis</v>
      </c>
      <c r="D30" s="161">
        <f>VLOOKUP($A30,Data!$A$1:$BI$1000,4,FALSE)</f>
        <v>41760</v>
      </c>
      <c r="E30" s="48">
        <f>IF(ISBLANK(VLOOKUP($A30,Data!$A$1:$BI$1000,9,FALSE)),"N/A",VLOOKUP($A30,Data!$A$1:$BI$1000,9,FALSE))</f>
        <v>0.1657142857142857</v>
      </c>
      <c r="F30" s="48">
        <f>IF(ISBLANK(VLOOKUP($A30,Data!$A$1:$BI$1000,10,FALSE)),"N/A",VLOOKUP($A30,Data!$A$1:$BI$1000,10,FALSE))</f>
        <v>0.12849162011173185</v>
      </c>
      <c r="G30" s="91"/>
      <c r="H30" s="50">
        <f>IF($H$6="First Area","",HLOOKUP($H$6,Data!$E$1:$BU$1000,A30,FALSE))</f>
        <v>405</v>
      </c>
      <c r="I30" s="63">
        <f>IF($H$6="First Area","",IF(E30="N/A","-",HLOOKUP($H$6&amp;"%",Data!$E$1:$BU$1000,A30,FALSE)))</f>
        <v>0.15</v>
      </c>
      <c r="J30" s="52">
        <f>IF($H$6="First Area","",IF(E30="N/A","-",IF($H$6="Edinburgh","-",IF($H$6="Scotland","-",HLOOKUP($H$6&amp;"Index",Data!$E$1:$BU$1000,A30,FALSE)))))</f>
        <v>1.0094353640416047</v>
      </c>
      <c r="K30" s="91"/>
      <c r="L30" s="50">
        <f>IF($L$6="Second Area","",HLOOKUP($L$6,Data!$E$1:$BU$1000,A30,FALSE))</f>
        <v>815</v>
      </c>
      <c r="M30" s="51">
        <f>IF($L$6="Second Area","",IF(E30="N/A","-",HLOOKUP($L$6&amp;"%",Data!$E$1:$BU$1000,A30,FALSE)))</f>
        <v>0.15290806754221389</v>
      </c>
      <c r="N30" s="52">
        <f>IF($L$6="Second Area","",IF(E30="N/A","-",IF($L$6="Edinburgh","-",IF($L$6="Scotland","-",HLOOKUP($L$6&amp;"Index",Data!$E$1:$BU$1000,A30,FALSE)))))</f>
        <v>1.0290054054958198</v>
      </c>
    </row>
    <row r="31" spans="1:14" x14ac:dyDescent="0.3">
      <c r="A31" s="193">
        <v>283</v>
      </c>
      <c r="B31" s="91" t="str">
        <f>VLOOKUP($A31,Data!$A$1:$BI$1000,2,FALSE)</f>
        <v>Sum of duration - 5 years and over</v>
      </c>
      <c r="C31" s="91" t="str">
        <f>VLOOKUP($A31,Data!$A$1:$BI$1000,3,FALSE)</f>
        <v>Nomis</v>
      </c>
      <c r="D31" s="161">
        <f>VLOOKUP($A31,Data!$A$1:$BI$1000,4,FALSE)</f>
        <v>41760</v>
      </c>
      <c r="E31" s="48">
        <f>IF(ISBLANK(VLOOKUP($A31,Data!$A$1:$BI$1000,9,FALSE)),"N/A",VLOOKUP($A31,Data!$A$1:$BI$1000,9,FALSE))</f>
        <v>0.81889763779527558</v>
      </c>
      <c r="F31" s="48">
        <f>IF(ISBLANK(VLOOKUP($A31,Data!$A$1:$BI$1000,10,FALSE)),"N/A",VLOOKUP($A31,Data!$A$1:$BI$1000,10,FALSE))</f>
        <v>0.75079872204472842</v>
      </c>
      <c r="G31" s="91"/>
      <c r="H31" s="50">
        <f>IF($H$6="First Area","",HLOOKUP($H$6,Data!$E$1:$BU$1000,A31,FALSE))</f>
        <v>2080</v>
      </c>
      <c r="I31" s="63">
        <f>IF($H$6="First Area","",IF(E31="N/A","-",HLOOKUP($H$6&amp;"%",Data!$E$1:$BU$1000,A31,FALSE)))</f>
        <v>0.77037037037037037</v>
      </c>
      <c r="J31" s="52">
        <f>IF($H$6="First Area","",IF(E31="N/A","-",IF($H$6="Edinburgh","-",IF($H$6="Scotland","-",HLOOKUP($H$6&amp;"Index",Data!$E$1:$BU$1000,A31,FALSE)))))</f>
        <v>0.99799983049410967</v>
      </c>
      <c r="K31" s="91"/>
      <c r="L31" s="50">
        <f>IF($L$6="Second Area","",HLOOKUP($L$6,Data!$E$1:$BU$1000,A31,FALSE))</f>
        <v>4115</v>
      </c>
      <c r="M31" s="51">
        <f>IF($L$6="Second Area","",IF(E31="N/A","-",HLOOKUP($L$6&amp;"%",Data!$E$1:$BU$1000,A31,FALSE)))</f>
        <v>0.77204502814258913</v>
      </c>
      <c r="N31" s="52">
        <f>IF($L$6="Second Area","",IF(E31="N/A","-",IF($L$6="Edinburgh","-",IF($L$6="Scotland","-",HLOOKUP($L$6&amp;"Index",Data!$E$1:$BU$1000,A31,FALSE)))))</f>
        <v>1.000169317064584</v>
      </c>
    </row>
    <row r="32" spans="1:14" ht="6" customHeight="1" x14ac:dyDescent="0.3"/>
    <row r="33" spans="1:14" x14ac:dyDescent="0.3">
      <c r="A33" s="193">
        <v>284</v>
      </c>
      <c r="B33" s="91" t="str">
        <f>VLOOKUP($A33,Data!$A$1:$BI$1000,2,FALSE)</f>
        <v>Sum of mobility award - higher rate</v>
      </c>
      <c r="C33" s="91" t="str">
        <f>VLOOKUP($A33,Data!$A$1:$BI$1000,3,FALSE)</f>
        <v>Nomis</v>
      </c>
      <c r="D33" s="161">
        <f>VLOOKUP($A33,Data!$A$1:$BI$1000,4,FALSE)</f>
        <v>41760</v>
      </c>
      <c r="E33" s="48">
        <f>IF(ISBLANK(VLOOKUP($A33,Data!$A$1:$BI$1000,9,FALSE)),"N/A",VLOOKUP($A33,Data!$A$1:$BI$1000,9,FALSE))</f>
        <v>0.55230125523012552</v>
      </c>
      <c r="F33" s="48">
        <f>IF(ISBLANK(VLOOKUP($A33,Data!$A$1:$BI$1000,10,FALSE)),"N/A",VLOOKUP($A33,Data!$A$1:$BI$1000,10,FALSE))</f>
        <v>0.36419753086419754</v>
      </c>
      <c r="G33" s="91"/>
      <c r="H33" s="50">
        <f>IF($H$6="First Area","",HLOOKUP($H$6,Data!$E$1:$BU$1000,A33,FALSE))</f>
        <v>1195</v>
      </c>
      <c r="I33" s="63">
        <f>IF($H$6="First Area","",IF(E33="N/A","-",HLOOKUP($H$6&amp;"%",Data!$E$1:$BU$1000,A33,FALSE)))</f>
        <v>0.44259259259259259</v>
      </c>
      <c r="J33" s="52">
        <f>IF($H$6="First Area","",IF(E33="N/A","-",IF($H$6="Edinburgh","-",IF($H$6="Scotland","-",HLOOKUP($H$6&amp;"Index",Data!$E$1:$BU$1000,A33,FALSE)))))</f>
        <v>0.90660418446488089</v>
      </c>
      <c r="K33" s="91"/>
      <c r="L33" s="50">
        <f>IF($L$6="Second Area","",HLOOKUP($L$6,Data!$E$1:$BU$1000,A33,FALSE))</f>
        <v>2410</v>
      </c>
      <c r="M33" s="51">
        <f>IF($L$6="Second Area","",IF(E33="N/A","-",HLOOKUP($L$6&amp;"%",Data!$E$1:$BU$1000,A33,FALSE)))</f>
        <v>0.4521575984990619</v>
      </c>
      <c r="N33" s="52">
        <f>IF($L$6="Second Area","",IF(E33="N/A","-",IF($L$6="Edinburgh","-",IF($L$6="Scotland","-",HLOOKUP($L$6&amp;"Index",Data!$E$1:$BU$1000,A33,FALSE)))))</f>
        <v>0.92619708892005936</v>
      </c>
    </row>
    <row r="34" spans="1:14" x14ac:dyDescent="0.3">
      <c r="A34" s="193">
        <v>285</v>
      </c>
      <c r="B34" s="91" t="str">
        <f>VLOOKUP($A34,Data!$A$1:$BI$1000,2,FALSE)</f>
        <v>Sum of mobility award - lower rate</v>
      </c>
      <c r="C34" s="91" t="str">
        <f>VLOOKUP($A34,Data!$A$1:$BI$1000,3,FALSE)</f>
        <v>Nomis</v>
      </c>
      <c r="D34" s="161">
        <f>VLOOKUP($A34,Data!$A$1:$BI$1000,4,FALSE)</f>
        <v>41760</v>
      </c>
      <c r="E34" s="48">
        <f>IF(ISBLANK(VLOOKUP($A34,Data!$A$1:$BI$1000,9,FALSE)),"N/A",VLOOKUP($A34,Data!$A$1:$BI$1000,9,FALSE))</f>
        <v>0.53703703703703709</v>
      </c>
      <c r="F34" s="48">
        <f>IF(ISBLANK(VLOOKUP($A34,Data!$A$1:$BI$1000,10,FALSE)),"N/A",VLOOKUP($A34,Data!$A$1:$BI$1000,10,FALSE))</f>
        <v>0.33891213389121339</v>
      </c>
      <c r="G34" s="91"/>
      <c r="H34" s="50">
        <f>IF($H$6="First Area","",HLOOKUP($H$6,Data!$E$1:$BU$1000,A34,FALSE))</f>
        <v>1170</v>
      </c>
      <c r="I34" s="63">
        <f>IF($H$6="First Area","",IF(E34="N/A","-",HLOOKUP($H$6&amp;"%",Data!$E$1:$BU$1000,A34,FALSE)))</f>
        <v>0.43333333333333335</v>
      </c>
      <c r="J34" s="52">
        <f>IF($H$6="First Area","",IF(E34="N/A","-",IF($H$6="Edinburgh","-",IF($H$6="Scotland","-",HLOOKUP($H$6&amp;"Index",Data!$E$1:$BU$1000,A34,FALSE)))))</f>
        <v>1.0765587858840739</v>
      </c>
      <c r="K34" s="91"/>
      <c r="L34" s="50">
        <f>IF($L$6="Second Area","",HLOOKUP($L$6,Data!$E$1:$BU$1000,A34,FALSE))</f>
        <v>2245</v>
      </c>
      <c r="M34" s="51">
        <f>IF($L$6="Second Area","",IF(E34="N/A","-",HLOOKUP($L$6&amp;"%",Data!$E$1:$BU$1000,A34,FALSE)))</f>
        <v>0.42120075046904315</v>
      </c>
      <c r="N34" s="52">
        <f>IF($L$6="Second Area","",IF(E34="N/A","-",IF($L$6="Edinburgh","-",IF($L$6="Scotland","-",HLOOKUP($L$6&amp;"Index",Data!$E$1:$BU$1000,A34,FALSE)))))</f>
        <v>1.0464170043194165</v>
      </c>
    </row>
    <row r="35" spans="1:14" x14ac:dyDescent="0.3">
      <c r="A35" s="193">
        <v>286</v>
      </c>
      <c r="B35" s="91" t="str">
        <f>VLOOKUP($A35,Data!$A$1:$BI$1000,2,FALSE)</f>
        <v>Sum of mobility award - nil rate</v>
      </c>
      <c r="C35" s="91" t="str">
        <f>VLOOKUP($A35,Data!$A$1:$BI$1000,3,FALSE)</f>
        <v>Nomis</v>
      </c>
      <c r="D35" s="161">
        <f>VLOOKUP($A35,Data!$A$1:$BI$1000,4,FALSE)</f>
        <v>41760</v>
      </c>
      <c r="E35" s="48">
        <f>IF(ISBLANK(VLOOKUP($A35,Data!$A$1:$BI$1000,9,FALSE)),"N/A",VLOOKUP($A35,Data!$A$1:$BI$1000,9,FALSE))</f>
        <v>0.13142857142857142</v>
      </c>
      <c r="F35" s="48">
        <f>IF(ISBLANK(VLOOKUP($A35,Data!$A$1:$BI$1000,10,FALSE)),"N/A",VLOOKUP($A35,Data!$A$1:$BI$1000,10,FALSE))</f>
        <v>9.0225563909774431E-2</v>
      </c>
      <c r="G35" s="91"/>
      <c r="H35" s="50">
        <f>IF($H$6="First Area","",HLOOKUP($H$6,Data!$E$1:$BU$1000,A35,FALSE))</f>
        <v>335</v>
      </c>
      <c r="I35" s="63">
        <f>IF($H$6="First Area","",IF(E35="N/A","-",HLOOKUP($H$6&amp;"%",Data!$E$1:$BU$1000,A35,FALSE)))</f>
        <v>0.12407407407407407</v>
      </c>
      <c r="J35" s="52">
        <f>IF($H$6="First Area","",IF(E35="N/A","-",IF($H$6="Edinburgh","-",IF($H$6="Scotland","-",HLOOKUP($H$6&amp;"Index",Data!$E$1:$BU$1000,A35,FALSE)))))</f>
        <v>1.135215114104003</v>
      </c>
      <c r="K35" s="91"/>
      <c r="L35" s="50">
        <f>IF($L$6="Second Area","",HLOOKUP($L$6,Data!$E$1:$BU$1000,A35,FALSE))</f>
        <v>675</v>
      </c>
      <c r="M35" s="51">
        <f>IF($L$6="Second Area","",IF(E35="N/A","-",HLOOKUP($L$6&amp;"%",Data!$E$1:$BU$1000,A35,FALSE)))</f>
        <v>0.12664165103189493</v>
      </c>
      <c r="N35" s="52">
        <f>IF($L$6="Second Area","",IF(E35="N/A","-",IF($L$6="Edinburgh","-",IF($L$6="Scotland","-",HLOOKUP($L$6&amp;"Index",Data!$E$1:$BU$1000,A35,FALSE)))))</f>
        <v>1.1587071465120244</v>
      </c>
    </row>
    <row r="36" spans="1:14" x14ac:dyDescent="0.3">
      <c r="A36" s="193">
        <v>287</v>
      </c>
      <c r="B36" s="91" t="str">
        <f>VLOOKUP($A36,Data!$A$1:$BI$1000,2,FALSE)</f>
        <v>Sum of care award - lower rate</v>
      </c>
      <c r="C36" s="91" t="str">
        <f>VLOOKUP($A36,Data!$A$1:$BI$1000,3,FALSE)</f>
        <v>Nomis</v>
      </c>
      <c r="D36" s="161">
        <f>VLOOKUP($A36,Data!$A$1:$BI$1000,4,FALSE)</f>
        <v>41760</v>
      </c>
      <c r="E36" s="48">
        <f>IF(ISBLANK(VLOOKUP($A36,Data!$A$1:$BI$1000,9,FALSE)),"N/A",VLOOKUP($A36,Data!$A$1:$BI$1000,9,FALSE))</f>
        <v>0.32098765432098764</v>
      </c>
      <c r="F36" s="48">
        <f>IF(ISBLANK(VLOOKUP($A36,Data!$A$1:$BI$1000,10,FALSE)),"N/A",VLOOKUP($A36,Data!$A$1:$BI$1000,10,FALSE))</f>
        <v>0.23214285714285715</v>
      </c>
      <c r="G36" s="91"/>
      <c r="H36" s="50">
        <f>IF($H$6="First Area","",HLOOKUP($H$6,Data!$E$1:$BU$1000,A36,FALSE))</f>
        <v>810</v>
      </c>
      <c r="I36" s="63">
        <f>IF($H$6="First Area","",IF(E36="N/A","-",HLOOKUP($H$6&amp;"%",Data!$E$1:$BU$1000,A36,FALSE)))</f>
        <v>0.3</v>
      </c>
      <c r="J36" s="52">
        <f>IF($H$6="First Area","",IF(E36="N/A","-",IF($H$6="Edinburgh","-",IF($H$6="Scotland","-",HLOOKUP($H$6&amp;"Index",Data!$E$1:$BU$1000,A36,FALSE)))))</f>
        <v>1.0783333333333334</v>
      </c>
      <c r="K36" s="91"/>
      <c r="L36" s="50">
        <f>IF($L$6="Second Area","",HLOOKUP($L$6,Data!$E$1:$BU$1000,A36,FALSE))</f>
        <v>1470</v>
      </c>
      <c r="M36" s="51">
        <f>IF($L$6="Second Area","",IF(E36="N/A","-",HLOOKUP($L$6&amp;"%",Data!$E$1:$BU$1000,A36,FALSE)))</f>
        <v>0.27579737335834897</v>
      </c>
      <c r="N36" s="52">
        <f>IF($L$6="Second Area","",IF(E36="N/A","-",IF($L$6="Edinburgh","-",IF($L$6="Scotland","-",HLOOKUP($L$6&amp;"Index",Data!$E$1:$BU$1000,A36,FALSE)))))</f>
        <v>0.99133833646028779</v>
      </c>
    </row>
    <row r="37" spans="1:14" x14ac:dyDescent="0.3">
      <c r="A37" s="193">
        <v>288</v>
      </c>
      <c r="B37" s="91" t="str">
        <f>VLOOKUP($A37,Data!$A$1:$BI$1000,2,FALSE)</f>
        <v>Sum of care award - middle rate</v>
      </c>
      <c r="C37" s="91" t="str">
        <f>VLOOKUP($A37,Data!$A$1:$BI$1000,3,FALSE)</f>
        <v>Nomis</v>
      </c>
      <c r="D37" s="161">
        <f>VLOOKUP($A37,Data!$A$1:$BI$1000,4,FALSE)</f>
        <v>41760</v>
      </c>
      <c r="E37" s="48">
        <f>IF(ISBLANK(VLOOKUP($A37,Data!$A$1:$BI$1000,9,FALSE)),"N/A",VLOOKUP($A37,Data!$A$1:$BI$1000,9,FALSE))</f>
        <v>0.43169398907103823</v>
      </c>
      <c r="F37" s="48">
        <f>IF(ISBLANK(VLOOKUP($A37,Data!$A$1:$BI$1000,10,FALSE)),"N/A",VLOOKUP($A37,Data!$A$1:$BI$1000,10,FALSE))</f>
        <v>0.34415584415584416</v>
      </c>
      <c r="G37" s="91"/>
      <c r="H37" s="50">
        <f>IF($H$6="First Area","",HLOOKUP($H$6,Data!$E$1:$BU$1000,A37,FALSE))</f>
        <v>1010</v>
      </c>
      <c r="I37" s="63">
        <f>IF($H$6="First Area","",IF(E37="N/A","-",HLOOKUP($H$6&amp;"%",Data!$E$1:$BU$1000,A37,FALSE)))</f>
        <v>0.37407407407407406</v>
      </c>
      <c r="J37" s="52">
        <f>IF($H$6="First Area","",IF(E37="N/A","-",IF($H$6="Edinburgh","-",IF($H$6="Scotland","-",HLOOKUP($H$6&amp;"Index",Data!$E$1:$BU$1000,A37,FALSE)))))</f>
        <v>1.0132664362927521</v>
      </c>
      <c r="K37" s="91"/>
      <c r="L37" s="50">
        <f>IF($L$6="Second Area","",HLOOKUP($L$6,Data!$E$1:$BU$1000,A37,FALSE))</f>
        <v>2100</v>
      </c>
      <c r="M37" s="51">
        <f>IF($L$6="Second Area","",IF(E37="N/A","-",HLOOKUP($L$6&amp;"%",Data!$E$1:$BU$1000,A37,FALSE)))</f>
        <v>0.39399624765478425</v>
      </c>
      <c r="N37" s="52">
        <f>IF($L$6="Second Area","",IF(E37="N/A","-",IF($L$6="Edinburgh","-",IF($L$6="Scotland","-",HLOOKUP($L$6&amp;"Index",Data!$E$1:$BU$1000,A37,FALSE)))))</f>
        <v>1.0672302665242333</v>
      </c>
    </row>
    <row r="38" spans="1:14" x14ac:dyDescent="0.3">
      <c r="A38" s="193">
        <v>289</v>
      </c>
      <c r="B38" s="91" t="str">
        <f>VLOOKUP($A38,Data!$A$1:$BI$1000,2,FALSE)</f>
        <v>Sum of care award - higher rate</v>
      </c>
      <c r="C38" s="91" t="str">
        <f>VLOOKUP($A38,Data!$A$1:$BI$1000,3,FALSE)</f>
        <v>Nomis</v>
      </c>
      <c r="D38" s="161">
        <f>VLOOKUP($A38,Data!$A$1:$BI$1000,4,FALSE)</f>
        <v>41760</v>
      </c>
      <c r="E38" s="48">
        <f>IF(ISBLANK(VLOOKUP($A38,Data!$A$1:$BI$1000,9,FALSE)),"N/A",VLOOKUP($A38,Data!$A$1:$BI$1000,9,FALSE))</f>
        <v>0.29012345679012347</v>
      </c>
      <c r="F38" s="48">
        <f>IF(ISBLANK(VLOOKUP($A38,Data!$A$1:$BI$1000,10,FALSE)),"N/A",VLOOKUP($A38,Data!$A$1:$BI$1000,10,FALSE))</f>
        <v>0.22285714285714286</v>
      </c>
      <c r="G38" s="91"/>
      <c r="H38" s="50">
        <f>IF($H$6="First Area","",HLOOKUP($H$6,Data!$E$1:$BU$1000,A38,FALSE))</f>
        <v>630</v>
      </c>
      <c r="I38" s="63">
        <f>IF($H$6="First Area","",IF(E38="N/A","-",HLOOKUP($H$6&amp;"%",Data!$E$1:$BU$1000,A38,FALSE)))</f>
        <v>0.23333333333333334</v>
      </c>
      <c r="J38" s="52">
        <f>IF($H$6="First Area","",IF(E38="N/A","-",IF($H$6="Edinburgh","-",IF($H$6="Scotland","-",HLOOKUP($H$6&amp;"Index",Data!$E$1:$BU$1000,A38,FALSE)))))</f>
        <v>0.92780216564237639</v>
      </c>
      <c r="K38" s="91"/>
      <c r="L38" s="50">
        <f>IF($L$6="Second Area","",HLOOKUP($L$6,Data!$E$1:$BU$1000,A38,FALSE))</f>
        <v>1270</v>
      </c>
      <c r="M38" s="51">
        <f>IF($L$6="Second Area","",IF(E38="N/A","-",HLOOKUP($L$6&amp;"%",Data!$E$1:$BU$1000,A38,FALSE)))</f>
        <v>0.23827392120075047</v>
      </c>
      <c r="N38" s="52">
        <f>IF($L$6="Second Area","",IF(E38="N/A","-",IF($L$6="Edinburgh","-",IF($L$6="Scotland","-",HLOOKUP($L$6&amp;"Index",Data!$E$1:$BU$1000,A38,FALSE)))))</f>
        <v>0.94744740045495957</v>
      </c>
    </row>
    <row r="39" spans="1:14" x14ac:dyDescent="0.3">
      <c r="A39" s="193">
        <v>290</v>
      </c>
      <c r="B39" s="91" t="str">
        <f>VLOOKUP($A39,Data!$A$1:$BI$1000,2,FALSE)</f>
        <v>Sum of care award - nil rate</v>
      </c>
      <c r="C39" s="91" t="str">
        <f>VLOOKUP($A39,Data!$A$1:$BI$1000,3,FALSE)</f>
        <v>Nomis</v>
      </c>
      <c r="D39" s="161">
        <f>VLOOKUP($A39,Data!$A$1:$BI$1000,4,FALSE)</f>
        <v>41760</v>
      </c>
      <c r="E39" s="48">
        <f>IF(ISBLANK(VLOOKUP($A39,Data!$A$1:$BI$1000,9,FALSE)),"N/A",VLOOKUP($A39,Data!$A$1:$BI$1000,9,FALSE))</f>
        <v>0.13407821229050279</v>
      </c>
      <c r="F39" s="48">
        <f>IF(ISBLANK(VLOOKUP($A39,Data!$A$1:$BI$1000,10,FALSE)),"N/A",VLOOKUP($A39,Data!$A$1:$BI$1000,10,FALSE))</f>
        <v>5.7803468208092484E-2</v>
      </c>
      <c r="G39" s="91"/>
      <c r="H39" s="50">
        <f>IF($H$6="First Area","",HLOOKUP($H$6,Data!$E$1:$BU$1000,A39,FALSE))</f>
        <v>250</v>
      </c>
      <c r="I39" s="63">
        <f>IF($H$6="First Area","",IF(E39="N/A","-",HLOOKUP($H$6&amp;"%",Data!$E$1:$BU$1000,A39,FALSE)))</f>
        <v>9.2592592592592587E-2</v>
      </c>
      <c r="J39" s="52">
        <f>IF($H$6="First Area","",IF(E39="N/A","-",IF($H$6="Edinburgh","-",IF($H$6="Scotland","-",HLOOKUP($H$6&amp;"Index",Data!$E$1:$BU$1000,A39,FALSE)))))</f>
        <v>0.91561539705644501</v>
      </c>
      <c r="K39" s="91"/>
      <c r="L39" s="50">
        <f>IF($L$6="Second Area","",HLOOKUP($L$6,Data!$E$1:$BU$1000,A39,FALSE))</f>
        <v>490</v>
      </c>
      <c r="M39" s="51">
        <f>IF($L$6="Second Area","",IF(E39="N/A","-",HLOOKUP($L$6&amp;"%",Data!$E$1:$BU$1000,A39,FALSE)))</f>
        <v>9.193245778611632E-2</v>
      </c>
      <c r="N39" s="52">
        <f>IF($L$6="Second Area","",IF(E39="N/A","-",IF($L$6="Edinburgh","-",IF($L$6="Scotland","-",HLOOKUP($L$6&amp;"Index",Data!$E$1:$BU$1000,A39,FALSE)))))</f>
        <v>0.90908755745266556</v>
      </c>
    </row>
    <row r="40" spans="1:14" ht="6" customHeight="1" x14ac:dyDescent="0.3"/>
    <row r="41" spans="1:14" x14ac:dyDescent="0.3">
      <c r="A41" s="193">
        <v>311</v>
      </c>
      <c r="B41" s="159" t="str">
        <f>VLOOKUP($A41,Data!$A$1:$BI$1000,2,FALSE)</f>
        <v>Total Income Support claimants</v>
      </c>
      <c r="C41" s="159" t="str">
        <f>VLOOKUP($A41,Data!$A$1:$BI$1000,3,FALSE)</f>
        <v>Nomis</v>
      </c>
      <c r="D41" s="160">
        <f>VLOOKUP($A41,Data!$A$1:$BI$1000,4,FALSE)</f>
        <v>41760</v>
      </c>
      <c r="E41" s="48" t="str">
        <f>IF(ISBLANK(VLOOKUP($A41,Data!$A$1:$BI$1000,9,FALSE)),"N/A",VLOOKUP($A41,Data!$A$1:$BI$1000,9,FALSE))</f>
        <v>N/A</v>
      </c>
      <c r="F41" s="48" t="str">
        <f>IF(ISBLANK(VLOOKUP($A41,Data!$A$1:$BI$1000,10,FALSE)),"N/A",VLOOKUP($A41,Data!$A$1:$BI$1000,10,FALSE))</f>
        <v>N/A</v>
      </c>
      <c r="G41" s="91"/>
      <c r="H41" s="50">
        <f>IF($H$6="First Area","",HLOOKUP($H$6,Data!$E$1:$BU$1000,A41,FALSE))</f>
        <v>760</v>
      </c>
      <c r="I41" s="63" t="str">
        <f>IF($H$6="First Area","",IF(E41="N/A","-",HLOOKUP($H$6&amp;"%",Data!$E$1:$BU$1000,A41,FALSE)))</f>
        <v>-</v>
      </c>
      <c r="J41" s="52" t="str">
        <f>IF($H$6="First Area","",IF(E41="N/A","-",IF($H$6="Edinburgh","-",IF($H$6="Scotland","-",HLOOKUP($H$6&amp;"Index",Data!$E$1:$BU$1000,A41,FALSE)))))</f>
        <v>-</v>
      </c>
      <c r="K41" s="91"/>
      <c r="L41" s="50">
        <f>IF($L$6="Second Area","",HLOOKUP($L$6,Data!$E$1:$BU$1000,A41,FALSE))</f>
        <v>1330</v>
      </c>
      <c r="M41" s="51" t="str">
        <f>IF($L$6="Second Area","",IF(E41="N/A","-",HLOOKUP($L$6&amp;"%",Data!$E$1:$BU$1000,A41,FALSE)))</f>
        <v>-</v>
      </c>
      <c r="N41" s="52" t="str">
        <f>IF($L$6="Second Area","",IF(E41="N/A","-",IF($L$6="Edinburgh","-",IF($L$6="Scotland","-",HLOOKUP($L$6&amp;"Index",Data!$E$1:$BU$1000,A41,FALSE)))))</f>
        <v>-</v>
      </c>
    </row>
    <row r="42" spans="1:14" x14ac:dyDescent="0.3">
      <c r="A42" s="193">
        <v>312</v>
      </c>
      <c r="B42" s="91" t="str">
        <f>VLOOKUP($A42,Data!$A$1:$BI$1000,2,FALSE)</f>
        <v>Sum of age - 16 to 24</v>
      </c>
      <c r="C42" s="91" t="str">
        <f>VLOOKUP($A42,Data!$A$1:$BI$1000,3,FALSE)</f>
        <v>Nomis</v>
      </c>
      <c r="D42" s="161">
        <f>VLOOKUP($A42,Data!$A$1:$BI$1000,4,FALSE)</f>
        <v>41760</v>
      </c>
      <c r="E42" s="48">
        <f>IF(ISBLANK(VLOOKUP($A42,Data!$A$1:$BI$1000,9,FALSE)),"N/A",VLOOKUP($A42,Data!$A$1:$BI$1000,9,FALSE))</f>
        <v>0.30434782608695654</v>
      </c>
      <c r="F42" s="48">
        <f>IF(ISBLANK(VLOOKUP($A42,Data!$A$1:$BI$1000,10,FALSE)),"N/A",VLOOKUP($A42,Data!$A$1:$BI$1000,10,FALSE))</f>
        <v>8.3333333333333329E-2</v>
      </c>
      <c r="G42" s="91"/>
      <c r="H42" s="50">
        <f>IF($H$6="First Area","",HLOOKUP($H$6,Data!$E$1:$BU$1000,A42,FALSE))</f>
        <v>180</v>
      </c>
      <c r="I42" s="63">
        <f>IF($H$6="First Area","",IF(E42="N/A","-",HLOOKUP($H$6&amp;"%",Data!$E$1:$BU$1000,A42,FALSE)))</f>
        <v>0.23684210526315788</v>
      </c>
      <c r="J42" s="52">
        <f>IF($H$6="First Area","",IF(E42="N/A","-",IF($H$6="Edinburgh","-",IF($H$6="Scotland","-",HLOOKUP($H$6&amp;"Index",Data!$E$1:$BU$1000,A42,FALSE)))))</f>
        <v>1.1785981541531552</v>
      </c>
      <c r="K42" s="91"/>
      <c r="L42" s="50">
        <f>IF($L$6="Second Area","",HLOOKUP($L$6,Data!$E$1:$BU$1000,A42,FALSE))</f>
        <v>300</v>
      </c>
      <c r="M42" s="51">
        <f>IF($L$6="Second Area","",IF(E42="N/A","-",HLOOKUP($L$6&amp;"%",Data!$E$1:$BU$1000,A42,FALSE)))</f>
        <v>0.22556390977443608</v>
      </c>
      <c r="N42" s="52">
        <f>IF($L$6="Second Area","",IF(E42="N/A","-",IF($L$6="Edinburgh","-",IF($L$6="Scotland","-",HLOOKUP($L$6&amp;"Index",Data!$E$1:$BU$1000,A42,FALSE)))))</f>
        <v>1.1224744325268146</v>
      </c>
    </row>
    <row r="43" spans="1:14" x14ac:dyDescent="0.3">
      <c r="A43" s="193">
        <v>313</v>
      </c>
      <c r="B43" s="91" t="str">
        <f>VLOOKUP($A43,Data!$A$1:$BI$1000,2,FALSE)</f>
        <v>Sum of age - 25 to 49</v>
      </c>
      <c r="C43" s="91" t="str">
        <f>VLOOKUP($A43,Data!$A$1:$BI$1000,3,FALSE)</f>
        <v>Nomis</v>
      </c>
      <c r="D43" s="161">
        <f>VLOOKUP($A43,Data!$A$1:$BI$1000,4,FALSE)</f>
        <v>41760</v>
      </c>
      <c r="E43" s="48">
        <f>IF(ISBLANK(VLOOKUP($A43,Data!$A$1:$BI$1000,9,FALSE)),"N/A",VLOOKUP($A43,Data!$A$1:$BI$1000,9,FALSE))</f>
        <v>0.70967741935483875</v>
      </c>
      <c r="F43" s="48">
        <f>IF(ISBLANK(VLOOKUP($A43,Data!$A$1:$BI$1000,10,FALSE)),"N/A",VLOOKUP($A43,Data!$A$1:$BI$1000,10,FALSE))</f>
        <v>0.51162790697674421</v>
      </c>
      <c r="G43" s="91"/>
      <c r="H43" s="50">
        <f>IF($H$6="First Area","",HLOOKUP($H$6,Data!$E$1:$BU$1000,A43,FALSE))</f>
        <v>445</v>
      </c>
      <c r="I43" s="63">
        <f>IF($H$6="First Area","",IF(E43="N/A","-",HLOOKUP($H$6&amp;"%",Data!$E$1:$BU$1000,A43,FALSE)))</f>
        <v>0.58552631578947367</v>
      </c>
      <c r="J43" s="52">
        <f>IF($H$6="First Area","",IF(E43="N/A","-",IF($H$6="Edinburgh","-",IF($H$6="Scotland","-",HLOOKUP($H$6&amp;"Index",Data!$E$1:$BU$1000,A43,FALSE)))))</f>
        <v>0.963640488368256</v>
      </c>
      <c r="K43" s="91"/>
      <c r="L43" s="50">
        <f>IF($L$6="Second Area","",HLOOKUP($L$6,Data!$E$1:$BU$1000,A43,FALSE))</f>
        <v>775</v>
      </c>
      <c r="M43" s="51">
        <f>IF($L$6="Second Area","",IF(E43="N/A","-",HLOOKUP($L$6&amp;"%",Data!$E$1:$BU$1000,A43,FALSE)))</f>
        <v>0.58270676691729328</v>
      </c>
      <c r="N43" s="52">
        <f>IF($L$6="Second Area","",IF(E43="N/A","-",IF($L$6="Edinburgh","-",IF($L$6="Scotland","-",HLOOKUP($L$6&amp;"Index",Data!$E$1:$BU$1000,A43,FALSE)))))</f>
        <v>0.95900016498927576</v>
      </c>
    </row>
    <row r="44" spans="1:14" x14ac:dyDescent="0.3">
      <c r="A44" s="193">
        <v>314</v>
      </c>
      <c r="B44" s="91" t="str">
        <f>VLOOKUP($A44,Data!$A$1:$BI$1000,2,FALSE)</f>
        <v>Sum of age - 50 to 59</v>
      </c>
      <c r="C44" s="91" t="str">
        <f>VLOOKUP($A44,Data!$A$1:$BI$1000,3,FALSE)</f>
        <v>Nomis</v>
      </c>
      <c r="D44" s="161">
        <f>VLOOKUP($A44,Data!$A$1:$BI$1000,4,FALSE)</f>
        <v>41760</v>
      </c>
      <c r="E44" s="48">
        <f>IF(ISBLANK(VLOOKUP($A44,Data!$A$1:$BI$1000,9,FALSE)),"N/A",VLOOKUP($A44,Data!$A$1:$BI$1000,9,FALSE))</f>
        <v>0.27027027027027029</v>
      </c>
      <c r="F44" s="48">
        <f>IF(ISBLANK(VLOOKUP($A44,Data!$A$1:$BI$1000,10,FALSE)),"N/A",VLOOKUP($A44,Data!$A$1:$BI$1000,10,FALSE))</f>
        <v>0.1111111111111111</v>
      </c>
      <c r="G44" s="91"/>
      <c r="H44" s="50">
        <f>IF($H$6="First Area","",HLOOKUP($H$6,Data!$E$1:$BU$1000,A44,FALSE))</f>
        <v>110</v>
      </c>
      <c r="I44" s="63">
        <f>IF($H$6="First Area","",IF(E44="N/A","-",HLOOKUP($H$6&amp;"%",Data!$E$1:$BU$1000,A44,FALSE)))</f>
        <v>0.14473684210526316</v>
      </c>
      <c r="J44" s="52">
        <f>IF($H$6="First Area","",IF(E44="N/A","-",IF($H$6="Edinburgh","-",IF($H$6="Scotland","-",HLOOKUP($H$6&amp;"Index",Data!$E$1:$BU$1000,A44,FALSE)))))</f>
        <v>0.85860838537020523</v>
      </c>
      <c r="K44" s="91"/>
      <c r="L44" s="50">
        <f>IF($L$6="Second Area","",HLOOKUP($L$6,Data!$E$1:$BU$1000,A44,FALSE))</f>
        <v>225</v>
      </c>
      <c r="M44" s="51">
        <f>IF($L$6="Second Area","",IF(E44="N/A","-",HLOOKUP($L$6&amp;"%",Data!$E$1:$BU$1000,A44,FALSE)))</f>
        <v>0.16917293233082706</v>
      </c>
      <c r="N44" s="52">
        <f>IF($L$6="Second Area","",IF(E44="N/A","-",IF($L$6="Edinburgh","-",IF($L$6="Scotland","-",HLOOKUP($L$6&amp;"Index",Data!$E$1:$BU$1000,A44,FALSE)))))</f>
        <v>1.0035682426404995</v>
      </c>
    </row>
    <row r="45" spans="1:14" x14ac:dyDescent="0.3">
      <c r="A45" s="193">
        <v>315</v>
      </c>
      <c r="B45" s="91" t="str">
        <f>VLOOKUP($A45,Data!$A$1:$BI$1000,2,FALSE)</f>
        <v>Sum of age - 60 and over</v>
      </c>
      <c r="C45" s="91" t="str">
        <f>VLOOKUP($A45,Data!$A$1:$BI$1000,3,FALSE)</f>
        <v>Nomis</v>
      </c>
      <c r="D45" s="161">
        <f>VLOOKUP($A45,Data!$A$1:$BI$1000,4,FALSE)</f>
        <v>41760</v>
      </c>
      <c r="E45" s="48">
        <f>IF(ISBLANK(VLOOKUP($A45,Data!$A$1:$BI$1000,9,FALSE)),"N/A",VLOOKUP($A45,Data!$A$1:$BI$1000,9,FALSE))</f>
        <v>7.407407407407407E-2</v>
      </c>
      <c r="F45" s="48">
        <f>IF(ISBLANK(VLOOKUP($A45,Data!$A$1:$BI$1000,10,FALSE)),"N/A",VLOOKUP($A45,Data!$A$1:$BI$1000,10,FALSE))</f>
        <v>0</v>
      </c>
      <c r="G45" s="91"/>
      <c r="H45" s="50">
        <f>IF($H$6="First Area","",HLOOKUP($H$6,Data!$E$1:$BU$1000,A45,FALSE))</f>
        <v>25</v>
      </c>
      <c r="I45" s="63">
        <f>IF($H$6="First Area","",IF(E45="N/A","-",HLOOKUP($H$6&amp;"%",Data!$E$1:$BU$1000,A45,FALSE)))</f>
        <v>3.2894736842105261E-2</v>
      </c>
      <c r="J45" s="52">
        <f>IF($H$6="First Area","",IF(E45="N/A","-",IF($H$6="Edinburgh","-",IF($H$6="Scotland","-",HLOOKUP($H$6&amp;"Index",Data!$E$1:$BU$1000,A45,FALSE)))))</f>
        <v>1.4391447368421051</v>
      </c>
      <c r="K45" s="91"/>
      <c r="L45" s="50">
        <f>IF($L$6="Second Area","",HLOOKUP($L$6,Data!$E$1:$BU$1000,A45,FALSE))</f>
        <v>30</v>
      </c>
      <c r="M45" s="51">
        <f>IF($L$6="Second Area","",IF(E45="N/A","-",HLOOKUP($L$6&amp;"%",Data!$E$1:$BU$1000,A45,FALSE)))</f>
        <v>2.2556390977443608E-2</v>
      </c>
      <c r="N45" s="52">
        <f>IF($L$6="Second Area","",IF(E45="N/A","-",IF($L$6="Edinburgh","-",IF($L$6="Scotland","-",HLOOKUP($L$6&amp;"Index",Data!$E$1:$BU$1000,A45,FALSE)))))</f>
        <v>0.98684210526315785</v>
      </c>
    </row>
    <row r="46" spans="1:14" ht="6" customHeight="1" x14ac:dyDescent="0.3"/>
    <row r="47" spans="1:14" x14ac:dyDescent="0.3">
      <c r="A47" s="193">
        <v>316</v>
      </c>
      <c r="B47" s="91" t="str">
        <f>VLOOKUP($A47,Data!$A$1:$BI$1000,2,FALSE)</f>
        <v>Sum of gender - male</v>
      </c>
      <c r="C47" s="91" t="str">
        <f>VLOOKUP($A47,Data!$A$1:$BI$1000,3,FALSE)</f>
        <v>Nomis</v>
      </c>
      <c r="D47" s="161">
        <f>VLOOKUP($A47,Data!$A$1:$BI$1000,4,FALSE)</f>
        <v>41760</v>
      </c>
      <c r="E47" s="48">
        <f>IF(ISBLANK(VLOOKUP($A47,Data!$A$1:$BI$1000,9,FALSE)),"N/A",VLOOKUP($A47,Data!$A$1:$BI$1000,9,FALSE))</f>
        <v>0.60869565217391308</v>
      </c>
      <c r="F47" s="48">
        <f>IF(ISBLANK(VLOOKUP($A47,Data!$A$1:$BI$1000,10,FALSE)),"N/A",VLOOKUP($A47,Data!$A$1:$BI$1000,10,FALSE))</f>
        <v>0.18518518518518517</v>
      </c>
      <c r="G47" s="91"/>
      <c r="H47" s="50">
        <f>IF($H$6="First Area","",HLOOKUP($H$6,Data!$E$1:$BU$1000,A47,FALSE))</f>
        <v>185</v>
      </c>
      <c r="I47" s="63">
        <f>IF($H$6="First Area","",IF(E47="N/A","-",HLOOKUP($H$6&amp;"%",Data!$E$1:$BU$1000,A47,FALSE)))</f>
        <v>0.24342105263157895</v>
      </c>
      <c r="J47" s="52">
        <f>IF($H$6="First Area","",IF(E47="N/A","-",IF($H$6="Edinburgh","-",IF($H$6="Scotland","-",HLOOKUP($H$6&amp;"Index",Data!$E$1:$BU$1000,A47,FALSE)))))</f>
        <v>0.90635498320268759</v>
      </c>
      <c r="K47" s="91"/>
      <c r="L47" s="50">
        <f>IF($L$6="Second Area","",HLOOKUP($L$6,Data!$E$1:$BU$1000,A47,FALSE))</f>
        <v>375</v>
      </c>
      <c r="M47" s="51">
        <f>IF($L$6="Second Area","",IF(E47="N/A","-",HLOOKUP($L$6&amp;"%",Data!$E$1:$BU$1000,A47,FALSE)))</f>
        <v>0.28195488721804512</v>
      </c>
      <c r="N47" s="52">
        <f>IF($L$6="Second Area","",IF(E47="N/A","-",IF($L$6="Edinburgh","-",IF($L$6="Scotland","-",HLOOKUP($L$6&amp;"Index",Data!$E$1:$BU$1000,A47,FALSE)))))</f>
        <v>1.0498320268757</v>
      </c>
    </row>
    <row r="48" spans="1:14" x14ac:dyDescent="0.3">
      <c r="A48" s="193">
        <v>317</v>
      </c>
      <c r="B48" s="91" t="str">
        <f>VLOOKUP($A48,Data!$A$1:$BI$1000,2,FALSE)</f>
        <v>Sum of gender - female</v>
      </c>
      <c r="C48" s="91" t="str">
        <f>VLOOKUP($A48,Data!$A$1:$BI$1000,3,FALSE)</f>
        <v>Nomis</v>
      </c>
      <c r="D48" s="161">
        <f>VLOOKUP($A48,Data!$A$1:$BI$1000,4,FALSE)</f>
        <v>41760</v>
      </c>
      <c r="E48" s="48">
        <f>IF(ISBLANK(VLOOKUP($A48,Data!$A$1:$BI$1000,9,FALSE)),"N/A",VLOOKUP($A48,Data!$A$1:$BI$1000,9,FALSE))</f>
        <v>0.81481481481481477</v>
      </c>
      <c r="F48" s="48">
        <f>IF(ISBLANK(VLOOKUP($A48,Data!$A$1:$BI$1000,10,FALSE)),"N/A",VLOOKUP($A48,Data!$A$1:$BI$1000,10,FALSE))</f>
        <v>0.39130434782608697</v>
      </c>
      <c r="G48" s="91"/>
      <c r="H48" s="50">
        <f>IF($H$6="First Area","",HLOOKUP($H$6,Data!$E$1:$BU$1000,A48,FALSE))</f>
        <v>575</v>
      </c>
      <c r="I48" s="63">
        <f>IF($H$6="First Area","",IF(E48="N/A","-",HLOOKUP($H$6&amp;"%",Data!$E$1:$BU$1000,A48,FALSE)))</f>
        <v>0.75657894736842102</v>
      </c>
      <c r="J48" s="52">
        <f>IF($H$6="First Area","",IF(E48="N/A","-",IF($H$6="Edinburgh","-",IF($H$6="Scotland","-",HLOOKUP($H$6&amp;"Index",Data!$E$1:$BU$1000,A48,FALSE)))))</f>
        <v>1.0343852796052631</v>
      </c>
      <c r="K48" s="91"/>
      <c r="L48" s="50">
        <f>IF($L$6="Second Area","",HLOOKUP($L$6,Data!$E$1:$BU$1000,A48,FALSE))</f>
        <v>955</v>
      </c>
      <c r="M48" s="51">
        <f>IF($L$6="Second Area","",IF(E48="N/A","-",HLOOKUP($L$6&amp;"%",Data!$E$1:$BU$1000,A48,FALSE)))</f>
        <v>0.71804511278195493</v>
      </c>
      <c r="N48" s="52">
        <f>IF($L$6="Second Area","",IF(E48="N/A","-",IF($L$6="Edinburgh","-",IF($L$6="Scotland","-",HLOOKUP($L$6&amp;"Index",Data!$E$1:$BU$1000,A48,FALSE)))))</f>
        <v>0.98170230263157898</v>
      </c>
    </row>
    <row r="49" spans="1:14" ht="6" customHeight="1" x14ac:dyDescent="0.3"/>
    <row r="50" spans="1:14" x14ac:dyDescent="0.3">
      <c r="A50" s="193">
        <v>318</v>
      </c>
      <c r="B50" s="91" t="str">
        <f>VLOOKUP($A50,Data!$A$1:$BI$1000,2,FALSE)</f>
        <v>Sum of duration - up to 6 months</v>
      </c>
      <c r="C50" s="91" t="str">
        <f>VLOOKUP($A50,Data!$A$1:$BI$1000,3,FALSE)</f>
        <v>Nomis</v>
      </c>
      <c r="D50" s="161">
        <f>VLOOKUP($A50,Data!$A$1:$BI$1000,4,FALSE)</f>
        <v>41760</v>
      </c>
      <c r="E50" s="48">
        <f>IF(ISBLANK(VLOOKUP($A50,Data!$A$1:$BI$1000,9,FALSE)),"N/A",VLOOKUP($A50,Data!$A$1:$BI$1000,9,FALSE))</f>
        <v>0.23809523809523808</v>
      </c>
      <c r="F50" s="48">
        <f>IF(ISBLANK(VLOOKUP($A50,Data!$A$1:$BI$1000,10,FALSE)),"N/A",VLOOKUP($A50,Data!$A$1:$BI$1000,10,FALSE))</f>
        <v>8.6956521739130432E-2</v>
      </c>
      <c r="G50" s="91"/>
      <c r="H50" s="50">
        <f>IF($H$6="First Area","",HLOOKUP($H$6,Data!$E$1:$BU$1000,A50,FALSE))</f>
        <v>80</v>
      </c>
      <c r="I50" s="63">
        <f>IF($H$6="First Area","",IF(E50="N/A","-",HLOOKUP($H$6&amp;"%",Data!$E$1:$BU$1000,A50,FALSE)))</f>
        <v>0.10526315789473684</v>
      </c>
      <c r="J50" s="52">
        <f>IF($H$6="First Area","",IF(E50="N/A","-",IF($H$6="Edinburgh","-",IF($H$6="Scotland","-",HLOOKUP($H$6&amp;"Index",Data!$E$1:$BU$1000,A50,FALSE)))))</f>
        <v>0.76754385964912275</v>
      </c>
      <c r="K50" s="91"/>
      <c r="L50" s="50">
        <f>IF($L$6="Second Area","",HLOOKUP($L$6,Data!$E$1:$BU$1000,A50,FALSE))</f>
        <v>200</v>
      </c>
      <c r="M50" s="51">
        <f>IF($L$6="Second Area","",IF(E50="N/A","-",HLOOKUP($L$6&amp;"%",Data!$E$1:$BU$1000,A50,FALSE)))</f>
        <v>0.15037593984962405</v>
      </c>
      <c r="N50" s="52">
        <f>IF($L$6="Second Area","",IF(E50="N/A","-",IF($L$6="Edinburgh","-",IF($L$6="Scotland","-",HLOOKUP($L$6&amp;"Index",Data!$E$1:$BU$1000,A50,FALSE)))))</f>
        <v>1.0964912280701753</v>
      </c>
    </row>
    <row r="51" spans="1:14" x14ac:dyDescent="0.3">
      <c r="A51" s="193">
        <v>319</v>
      </c>
      <c r="B51" s="91" t="str">
        <f>VLOOKUP($A51,Data!$A$1:$BI$1000,2,FALSE)</f>
        <v>Sum of duration - 6 months - 1 year</v>
      </c>
      <c r="C51" s="91" t="str">
        <f>VLOOKUP($A51,Data!$A$1:$BI$1000,3,FALSE)</f>
        <v>Nomis</v>
      </c>
      <c r="D51" s="161">
        <f>VLOOKUP($A51,Data!$A$1:$BI$1000,4,FALSE)</f>
        <v>41760</v>
      </c>
      <c r="E51" s="48">
        <f>IF(ISBLANK(VLOOKUP($A51,Data!$A$1:$BI$1000,9,FALSE)),"N/A",VLOOKUP($A51,Data!$A$1:$BI$1000,9,FALSE))</f>
        <v>0.21428571428571427</v>
      </c>
      <c r="F51" s="48">
        <f>IF(ISBLANK(VLOOKUP($A51,Data!$A$1:$BI$1000,10,FALSE)),"N/A",VLOOKUP($A51,Data!$A$1:$BI$1000,10,FALSE))</f>
        <v>3.7037037037037035E-2</v>
      </c>
      <c r="G51" s="91"/>
      <c r="H51" s="50">
        <f>IF($H$6="First Area","",HLOOKUP($H$6,Data!$E$1:$BU$1000,A51,FALSE))</f>
        <v>65</v>
      </c>
      <c r="I51" s="63">
        <f>IF($H$6="First Area","",IF(E51="N/A","-",HLOOKUP($H$6&amp;"%",Data!$E$1:$BU$1000,A51,FALSE)))</f>
        <v>8.5526315789473686E-2</v>
      </c>
      <c r="J51" s="52">
        <f>IF($H$6="First Area","",IF(E51="N/A","-",IF($H$6="Edinburgh","-",IF($H$6="Scotland","-",HLOOKUP($H$6&amp;"Index",Data!$E$1:$BU$1000,A51,FALSE)))))</f>
        <v>0.92580032555615843</v>
      </c>
      <c r="K51" s="91"/>
      <c r="L51" s="50">
        <f>IF($L$6="Second Area","",HLOOKUP($L$6,Data!$E$1:$BU$1000,A51,FALSE))</f>
        <v>130</v>
      </c>
      <c r="M51" s="51">
        <f>IF($L$6="Second Area","",IF(E51="N/A","-",HLOOKUP($L$6&amp;"%",Data!$E$1:$BU$1000,A51,FALSE)))</f>
        <v>9.7744360902255634E-2</v>
      </c>
      <c r="N51" s="52">
        <f>IF($L$6="Second Area","",IF(E51="N/A","-",IF($L$6="Edinburgh","-",IF($L$6="Scotland","-",HLOOKUP($L$6&amp;"Index",Data!$E$1:$BU$1000,A51,FALSE)))))</f>
        <v>1.0580575149213238</v>
      </c>
    </row>
    <row r="52" spans="1:14" x14ac:dyDescent="0.3">
      <c r="A52" s="193">
        <v>320</v>
      </c>
      <c r="B52" s="91" t="str">
        <f>VLOOKUP($A52,Data!$A$1:$BI$1000,2,FALSE)</f>
        <v>Sum of duration - 1 year - 2 years</v>
      </c>
      <c r="C52" s="91" t="str">
        <f>VLOOKUP($A52,Data!$A$1:$BI$1000,3,FALSE)</f>
        <v>Nomis</v>
      </c>
      <c r="D52" s="161">
        <f>VLOOKUP($A52,Data!$A$1:$BI$1000,4,FALSE)</f>
        <v>41760</v>
      </c>
      <c r="E52" s="48">
        <f>IF(ISBLANK(VLOOKUP($A52,Data!$A$1:$BI$1000,9,FALSE)),"N/A",VLOOKUP($A52,Data!$A$1:$BI$1000,9,FALSE))</f>
        <v>0.19580419580419581</v>
      </c>
      <c r="F52" s="48">
        <f>IF(ISBLANK(VLOOKUP($A52,Data!$A$1:$BI$1000,10,FALSE)),"N/A",VLOOKUP($A52,Data!$A$1:$BI$1000,10,FALSE))</f>
        <v>5.7142857142857141E-2</v>
      </c>
      <c r="G52" s="91"/>
      <c r="H52" s="50">
        <f>IF($H$6="First Area","",HLOOKUP($H$6,Data!$E$1:$BU$1000,A52,FALSE))</f>
        <v>125</v>
      </c>
      <c r="I52" s="63">
        <f>IF($H$6="First Area","",IF(E52="N/A","-",HLOOKUP($H$6&amp;"%",Data!$E$1:$BU$1000,A52,FALSE)))</f>
        <v>0.16447368421052633</v>
      </c>
      <c r="J52" s="52">
        <f>IF($H$6="First Area","",IF(E52="N/A","-",IF($H$6="Edinburgh","-",IF($H$6="Scotland","-",HLOOKUP($H$6&amp;"Index",Data!$E$1:$BU$1000,A52,FALSE)))))</f>
        <v>1.191016333938294</v>
      </c>
      <c r="K52" s="91"/>
      <c r="L52" s="50">
        <f>IF($L$6="Second Area","",HLOOKUP($L$6,Data!$E$1:$BU$1000,A52,FALSE))</f>
        <v>185</v>
      </c>
      <c r="M52" s="51">
        <f>IF($L$6="Second Area","",IF(E52="N/A","-",HLOOKUP($L$6&amp;"%",Data!$E$1:$BU$1000,A52,FALSE)))</f>
        <v>0.13909774436090225</v>
      </c>
      <c r="N52" s="52">
        <f>IF($L$6="Second Area","",IF(E52="N/A","-",IF($L$6="Edinburgh","-",IF($L$6="Scotland","-",HLOOKUP($L$6&amp;"Index",Data!$E$1:$BU$1000,A52,FALSE)))))</f>
        <v>1.0072595281306713</v>
      </c>
    </row>
    <row r="53" spans="1:14" x14ac:dyDescent="0.3">
      <c r="A53" s="193">
        <v>321</v>
      </c>
      <c r="B53" s="91" t="str">
        <f>VLOOKUP($A53,Data!$A$1:$BI$1000,2,FALSE)</f>
        <v>Sum of duration - 2 years - 5 years</v>
      </c>
      <c r="C53" s="91" t="str">
        <f>VLOOKUP($A53,Data!$A$1:$BI$1000,3,FALSE)</f>
        <v>Nomis</v>
      </c>
      <c r="D53" s="161">
        <f>VLOOKUP($A53,Data!$A$1:$BI$1000,4,FALSE)</f>
        <v>41760</v>
      </c>
      <c r="E53" s="48">
        <f>IF(ISBLANK(VLOOKUP($A53,Data!$A$1:$BI$1000,9,FALSE)),"N/A",VLOOKUP($A53,Data!$A$1:$BI$1000,9,FALSE))</f>
        <v>0.29629629629629628</v>
      </c>
      <c r="F53" s="48">
        <f>IF(ISBLANK(VLOOKUP($A53,Data!$A$1:$BI$1000,10,FALSE)),"N/A",VLOOKUP($A53,Data!$A$1:$BI$1000,10,FALSE))</f>
        <v>8.6956521739130432E-2</v>
      </c>
      <c r="G53" s="91"/>
      <c r="H53" s="50">
        <f>IF($H$6="First Area","",HLOOKUP($H$6,Data!$E$1:$BU$1000,A53,FALSE))</f>
        <v>175</v>
      </c>
      <c r="I53" s="63">
        <f>IF($H$6="First Area","",IF(E53="N/A","-",HLOOKUP($H$6&amp;"%",Data!$E$1:$BU$1000,A53,FALSE)))</f>
        <v>0.23026315789473684</v>
      </c>
      <c r="J53" s="52">
        <f>IF($H$6="First Area","",IF(E53="N/A","-",IF($H$6="Edinburgh","-",IF($H$6="Scotland","-",HLOOKUP($H$6&amp;"Index",Data!$E$1:$BU$1000,A53,FALSE)))))</f>
        <v>1.1090656687590537</v>
      </c>
      <c r="K53" s="91"/>
      <c r="L53" s="50">
        <f>IF($L$6="Second Area","",HLOOKUP($L$6,Data!$E$1:$BU$1000,A53,FALSE))</f>
        <v>285</v>
      </c>
      <c r="M53" s="51">
        <f>IF($L$6="Second Area","",IF(E53="N/A","-",HLOOKUP($L$6&amp;"%",Data!$E$1:$BU$1000,A53,FALSE)))</f>
        <v>0.21428571428571427</v>
      </c>
      <c r="N53" s="52">
        <f>IF($L$6="Second Area","",IF(E53="N/A","-",IF($L$6="Edinburgh","-",IF($L$6="Scotland","-",HLOOKUP($L$6&amp;"Index",Data!$E$1:$BU$1000,A53,FALSE)))))</f>
        <v>1.0321100917431192</v>
      </c>
    </row>
    <row r="54" spans="1:14" x14ac:dyDescent="0.3">
      <c r="A54" s="193">
        <v>322</v>
      </c>
      <c r="B54" s="91" t="str">
        <f>VLOOKUP($A54,Data!$A$1:$BI$1000,2,FALSE)</f>
        <v>Sum of duration - 5 years and over</v>
      </c>
      <c r="C54" s="91" t="str">
        <f>VLOOKUP($A54,Data!$A$1:$BI$1000,3,FALSE)</f>
        <v>Nomis</v>
      </c>
      <c r="D54" s="161">
        <f>VLOOKUP($A54,Data!$A$1:$BI$1000,4,FALSE)</f>
        <v>41760</v>
      </c>
      <c r="E54" s="48">
        <f>IF(ISBLANK(VLOOKUP($A54,Data!$A$1:$BI$1000,9,FALSE)),"N/A",VLOOKUP($A54,Data!$A$1:$BI$1000,9,FALSE))</f>
        <v>0.60869565217391308</v>
      </c>
      <c r="F54" s="48">
        <f>IF(ISBLANK(VLOOKUP($A54,Data!$A$1:$BI$1000,10,FALSE)),"N/A",VLOOKUP($A54,Data!$A$1:$BI$1000,10,FALSE))</f>
        <v>0.23809523809523808</v>
      </c>
      <c r="G54" s="91"/>
      <c r="H54" s="50">
        <f>IF($H$6="First Area","",HLOOKUP($H$6,Data!$E$1:$BU$1000,A54,FALSE))</f>
        <v>315</v>
      </c>
      <c r="I54" s="63">
        <f>IF($H$6="First Area","",IF(E54="N/A","-",HLOOKUP($H$6&amp;"%",Data!$E$1:$BU$1000,A54,FALSE)))</f>
        <v>0.41447368421052633</v>
      </c>
      <c r="J54" s="52">
        <f>IF($H$6="First Area","",IF(E54="N/A","-",IF($H$6="Edinburgh","-",IF($H$6="Scotland","-",HLOOKUP($H$6&amp;"Index",Data!$E$1:$BU$1000,A54,FALSE)))))</f>
        <v>0.9757788529620014</v>
      </c>
      <c r="K54" s="91"/>
      <c r="L54" s="50">
        <f>IF($L$6="Second Area","",HLOOKUP($L$6,Data!$E$1:$BU$1000,A54,FALSE))</f>
        <v>530</v>
      </c>
      <c r="M54" s="51">
        <f>IF($L$6="Second Area","",IF(E54="N/A","-",HLOOKUP($L$6&amp;"%",Data!$E$1:$BU$1000,A54,FALSE)))</f>
        <v>0.39849624060150374</v>
      </c>
      <c r="N54" s="52">
        <f>IF($L$6="Second Area","",IF(E54="N/A","-",IF($L$6="Edinburgh","-",IF($L$6="Scotland","-",HLOOKUP($L$6&amp;"Index",Data!$E$1:$BU$1000,A54,FALSE)))))</f>
        <v>0.93816379513806925</v>
      </c>
    </row>
    <row r="55" spans="1:14" ht="6" customHeight="1" x14ac:dyDescent="0.3"/>
    <row r="56" spans="1:14" x14ac:dyDescent="0.3">
      <c r="A56" s="193">
        <v>323</v>
      </c>
      <c r="B56" s="91" t="str">
        <f>VLOOKUP($A56,Data!$A$1:$BI$1000,2,FALSE)</f>
        <v>Sum of partner - with partner</v>
      </c>
      <c r="C56" s="91" t="str">
        <f>VLOOKUP($A56,Data!$A$1:$BI$1000,3,FALSE)</f>
        <v>Nomis</v>
      </c>
      <c r="D56" s="161">
        <f>VLOOKUP($A56,Data!$A$1:$BI$1000,4,FALSE)</f>
        <v>41760</v>
      </c>
      <c r="E56" s="48">
        <f>IF(ISBLANK(VLOOKUP($A56,Data!$A$1:$BI$1000,9,FALSE)),"N/A",VLOOKUP($A56,Data!$A$1:$BI$1000,9,FALSE))</f>
        <v>0.14285714285714285</v>
      </c>
      <c r="F56" s="48">
        <f>IF(ISBLANK(VLOOKUP($A56,Data!$A$1:$BI$1000,10,FALSE)),"N/A",VLOOKUP($A56,Data!$A$1:$BI$1000,10,FALSE))</f>
        <v>0</v>
      </c>
      <c r="G56" s="91"/>
      <c r="H56" s="50">
        <f>IF($H$6="First Area","",HLOOKUP($H$6,Data!$E$1:$BU$1000,A56,FALSE))</f>
        <v>50</v>
      </c>
      <c r="I56" s="63">
        <f>IF($H$6="First Area","",IF(E56="N/A","-",HLOOKUP($H$6&amp;"%",Data!$E$1:$BU$1000,A56,FALSE)))</f>
        <v>6.5789473684210523E-2</v>
      </c>
      <c r="J56" s="52">
        <f>IF($H$6="First Area","",IF(E56="N/A","-",IF($H$6="Edinburgh","-",IF($H$6="Scotland","-",HLOOKUP($H$6&amp;"Index",Data!$E$1:$BU$1000,A56,FALSE)))))</f>
        <v>0.83227647431832585</v>
      </c>
      <c r="K56" s="91"/>
      <c r="L56" s="50">
        <f>IF($L$6="Second Area","",HLOOKUP($L$6,Data!$E$1:$BU$1000,A56,FALSE))</f>
        <v>115</v>
      </c>
      <c r="M56" s="51">
        <f>IF($L$6="Second Area","",IF(E56="N/A","-",HLOOKUP($L$6&amp;"%",Data!$E$1:$BU$1000,A56,FALSE)))</f>
        <v>8.646616541353383E-2</v>
      </c>
      <c r="N56" s="52">
        <f>IF($L$6="Second Area","",IF(E56="N/A","-",IF($L$6="Edinburgh","-",IF($L$6="Scotland","-",HLOOKUP($L$6&amp;"Index",Data!$E$1:$BU$1000,A56,FALSE)))))</f>
        <v>1.0938490805326568</v>
      </c>
    </row>
    <row r="57" spans="1:14" x14ac:dyDescent="0.3">
      <c r="A57" s="193">
        <v>324</v>
      </c>
      <c r="B57" s="91" t="str">
        <f>VLOOKUP($A57,Data!$A$1:$BI$1000,2,FALSE)</f>
        <v>Sum of partner - single</v>
      </c>
      <c r="C57" s="91" t="str">
        <f>VLOOKUP($A57,Data!$A$1:$BI$1000,3,FALSE)</f>
        <v>Nomis</v>
      </c>
      <c r="D57" s="161">
        <f>VLOOKUP($A57,Data!$A$1:$BI$1000,4,FALSE)</f>
        <v>41760</v>
      </c>
      <c r="E57" s="48">
        <f>IF(ISBLANK(VLOOKUP($A57,Data!$A$1:$BI$1000,9,FALSE)),"N/A",VLOOKUP($A57,Data!$A$1:$BI$1000,9,FALSE))</f>
        <v>1</v>
      </c>
      <c r="F57" s="48">
        <f>IF(ISBLANK(VLOOKUP($A57,Data!$A$1:$BI$1000,10,FALSE)),"N/A",VLOOKUP($A57,Data!$A$1:$BI$1000,10,FALSE))</f>
        <v>0.8571428571428571</v>
      </c>
      <c r="G57" s="91"/>
      <c r="H57" s="50">
        <f>IF($H$6="First Area","",HLOOKUP($H$6,Data!$E$1:$BU$1000,A57,FALSE))</f>
        <v>710</v>
      </c>
      <c r="I57" s="63">
        <f>IF($H$6="First Area","",IF(E57="N/A","-",HLOOKUP($H$6&amp;"%",Data!$E$1:$BU$1000,A57,FALSE)))</f>
        <v>0.93421052631578949</v>
      </c>
      <c r="J57" s="52">
        <f>IF($H$6="First Area","",IF(E57="N/A","-",IF($H$6="Edinburgh","-",IF($H$6="Scotland","-",HLOOKUP($H$6&amp;"Index",Data!$E$1:$BU$1000,A57,FALSE)))))</f>
        <v>1.014396124748272</v>
      </c>
      <c r="K57" s="91"/>
      <c r="L57" s="50">
        <f>IF($L$6="Second Area","",HLOOKUP($L$6,Data!$E$1:$BU$1000,A57,FALSE))</f>
        <v>1215</v>
      </c>
      <c r="M57" s="51">
        <f>IF($L$6="Second Area","",IF(E57="N/A","-",HLOOKUP($L$6&amp;"%",Data!$E$1:$BU$1000,A57,FALSE)))</f>
        <v>0.9135338345864662</v>
      </c>
      <c r="N57" s="52">
        <f>IF($L$6="Second Area","",IF(E57="N/A","-",IF($L$6="Edinburgh","-",IF($L$6="Scotland","-",HLOOKUP($L$6&amp;"Index",Data!$E$1:$BU$1000,A57,FALSE)))))</f>
        <v>0.99194470146410496</v>
      </c>
    </row>
    <row r="58" spans="1:14" ht="6" customHeight="1" x14ac:dyDescent="0.3"/>
    <row r="59" spans="1:14" x14ac:dyDescent="0.3">
      <c r="A59" s="193">
        <v>325</v>
      </c>
      <c r="B59" s="91" t="str">
        <f>VLOOKUP($A59,Data!$A$1:$BI$1000,2,FALSE)</f>
        <v>Sum of group - incapacity benefits</v>
      </c>
      <c r="C59" s="91" t="str">
        <f>VLOOKUP($A59,Data!$A$1:$BI$1000,3,FALSE)</f>
        <v>Nomis</v>
      </c>
      <c r="D59" s="161">
        <f>VLOOKUP($A59,Data!$A$1:$BI$1000,4,FALSE)</f>
        <v>41760</v>
      </c>
      <c r="E59" s="48">
        <f>IF(ISBLANK(VLOOKUP($A59,Data!$A$1:$BI$1000,9,FALSE)),"N/A",VLOOKUP($A59,Data!$A$1:$BI$1000,9,FALSE))</f>
        <v>0.625</v>
      </c>
      <c r="F59" s="48">
        <f>IF(ISBLANK(VLOOKUP($A59,Data!$A$1:$BI$1000,10,FALSE)),"N/A",VLOOKUP($A59,Data!$A$1:$BI$1000,10,FALSE))</f>
        <v>0.18181818181818182</v>
      </c>
      <c r="G59" s="91"/>
      <c r="H59" s="50">
        <f>IF($H$6="First Area","",HLOOKUP($H$6,Data!$E$1:$BU$1000,A59,FALSE))</f>
        <v>200</v>
      </c>
      <c r="I59" s="63">
        <f>IF($H$6="First Area","",IF(E59="N/A","-",HLOOKUP($H$6&amp;"%",Data!$E$1:$BU$1000,A59,FALSE)))</f>
        <v>0.26315789473684209</v>
      </c>
      <c r="J59" s="52">
        <f>IF($H$6="First Area","",IF(E59="N/A","-",IF($H$6="Edinburgh","-",IF($H$6="Scotland","-",HLOOKUP($H$6&amp;"Index",Data!$E$1:$BU$1000,A59,FALSE)))))</f>
        <v>0.95610999817883813</v>
      </c>
      <c r="K59" s="91"/>
      <c r="L59" s="50">
        <f>IF($L$6="Second Area","",HLOOKUP($L$6,Data!$E$1:$BU$1000,A59,FALSE))</f>
        <v>390</v>
      </c>
      <c r="M59" s="51">
        <f>IF($L$6="Second Area","",IF(E59="N/A","-",HLOOKUP($L$6&amp;"%",Data!$E$1:$BU$1000,A59,FALSE)))</f>
        <v>0.2932330827067669</v>
      </c>
      <c r="N59" s="52">
        <f>IF($L$6="Second Area","",IF(E59="N/A","-",IF($L$6="Edinburgh","-",IF($L$6="Scotland","-",HLOOKUP($L$6&amp;"Index",Data!$E$1:$BU$1000,A59,FALSE)))))</f>
        <v>1.0653797122564195</v>
      </c>
    </row>
    <row r="60" spans="1:14" x14ac:dyDescent="0.3">
      <c r="A60" s="193">
        <v>326</v>
      </c>
      <c r="B60" s="91" t="str">
        <f>VLOOKUP($A60,Data!$A$1:$BI$1000,2,FALSE)</f>
        <v>Sum of group - lone parents</v>
      </c>
      <c r="C60" s="91" t="str">
        <f>VLOOKUP($A60,Data!$A$1:$BI$1000,3,FALSE)</f>
        <v>Nomis</v>
      </c>
      <c r="D60" s="161">
        <f>VLOOKUP($A60,Data!$A$1:$BI$1000,4,FALSE)</f>
        <v>41760</v>
      </c>
      <c r="E60" s="48">
        <f>IF(ISBLANK(VLOOKUP($A60,Data!$A$1:$BI$1000,9,FALSE)),"N/A",VLOOKUP($A60,Data!$A$1:$BI$1000,9,FALSE))</f>
        <v>0.60139860139860135</v>
      </c>
      <c r="F60" s="48">
        <f>IF(ISBLANK(VLOOKUP($A60,Data!$A$1:$BI$1000,10,FALSE)),"N/A",VLOOKUP($A60,Data!$A$1:$BI$1000,10,FALSE))</f>
        <v>0.25</v>
      </c>
      <c r="G60" s="91"/>
      <c r="H60" s="50">
        <f>IF($H$6="First Area","",HLOOKUP($H$6,Data!$E$1:$BU$1000,A60,FALSE))</f>
        <v>445</v>
      </c>
      <c r="I60" s="63">
        <f>IF($H$6="First Area","",IF(E60="N/A","-",HLOOKUP($H$6&amp;"%",Data!$E$1:$BU$1000,A60,FALSE)))</f>
        <v>0.58552631578947367</v>
      </c>
      <c r="J60" s="52">
        <f>IF($H$6="First Area","",IF(E60="N/A","-",IF($H$6="Edinburgh","-",IF($H$6="Scotland","-",HLOOKUP($H$6&amp;"Index",Data!$E$1:$BU$1000,A60,FALSE)))))</f>
        <v>1.1017968307866439</v>
      </c>
      <c r="K60" s="91"/>
      <c r="L60" s="50">
        <f>IF($L$6="Second Area","",HLOOKUP($L$6,Data!$E$1:$BU$1000,A60,FALSE))</f>
        <v>700</v>
      </c>
      <c r="M60" s="51">
        <f>IF($L$6="Second Area","",IF(E60="N/A","-",HLOOKUP($L$6&amp;"%",Data!$E$1:$BU$1000,A60,FALSE)))</f>
        <v>0.52631578947368418</v>
      </c>
      <c r="N60" s="52">
        <f>IF($L$6="Second Area","",IF(E60="N/A","-",IF($L$6="Edinburgh","-",IF($L$6="Scotland","-",HLOOKUP($L$6&amp;"Index",Data!$E$1:$BU$1000,A60,FALSE)))))</f>
        <v>0.99037917374080353</v>
      </c>
    </row>
    <row r="61" spans="1:14" x14ac:dyDescent="0.3">
      <c r="A61" s="193">
        <v>327</v>
      </c>
      <c r="B61" s="91" t="str">
        <f>VLOOKUP($A61,Data!$A$1:$BI$1000,2,FALSE)</f>
        <v>Sum of group - carers and others</v>
      </c>
      <c r="C61" s="91" t="str">
        <f>VLOOKUP($A61,Data!$A$1:$BI$1000,3,FALSE)</f>
        <v>Nomis</v>
      </c>
      <c r="D61" s="161">
        <f>VLOOKUP($A61,Data!$A$1:$BI$1000,4,FALSE)</f>
        <v>41760</v>
      </c>
      <c r="E61" s="48">
        <f>IF(ISBLANK(VLOOKUP($A61,Data!$A$1:$BI$1000,9,FALSE)),"N/A",VLOOKUP($A61,Data!$A$1:$BI$1000,9,FALSE))</f>
        <v>0.24576271186440679</v>
      </c>
      <c r="F61" s="48">
        <f>IF(ISBLANK(VLOOKUP($A61,Data!$A$1:$BI$1000,10,FALSE)),"N/A",VLOOKUP($A61,Data!$A$1:$BI$1000,10,FALSE))</f>
        <v>9.5238095238095233E-2</v>
      </c>
      <c r="G61" s="91"/>
      <c r="H61" s="50">
        <f>IF($H$6="First Area","",HLOOKUP($H$6,Data!$E$1:$BU$1000,A61,FALSE))</f>
        <v>115</v>
      </c>
      <c r="I61" s="63">
        <f>IF($H$6="First Area","",IF(E61="N/A","-",HLOOKUP($H$6&amp;"%",Data!$E$1:$BU$1000,A61,FALSE)))</f>
        <v>0.15131578947368421</v>
      </c>
      <c r="J61" s="52">
        <f>IF($H$6="First Area","",IF(E61="N/A","-",IF($H$6="Edinburgh","-",IF($H$6="Scotland","-",HLOOKUP($H$6&amp;"Index",Data!$E$1:$BU$1000,A61,FALSE)))))</f>
        <v>0.78266787658802184</v>
      </c>
      <c r="K61" s="91"/>
      <c r="L61" s="50">
        <f>IF($L$6="Second Area","",HLOOKUP($L$6,Data!$E$1:$BU$1000,A61,FALSE))</f>
        <v>240</v>
      </c>
      <c r="M61" s="51">
        <f>IF($L$6="Second Area","",IF(E61="N/A","-",HLOOKUP($L$6&amp;"%",Data!$E$1:$BU$1000,A61,FALSE)))</f>
        <v>0.18045112781954886</v>
      </c>
      <c r="N61" s="52">
        <f>IF($L$6="Second Area","",IF(E61="N/A","-",IF($L$6="Edinburgh","-",IF($L$6="Scotland","-",HLOOKUP($L$6&amp;"Index",Data!$E$1:$BU$1000,A61,FALSE)))))</f>
        <v>0.93336790251490798</v>
      </c>
    </row>
  </sheetData>
  <sheetProtection password="C7FF" sheet="1" objects="1" scenarios="1"/>
  <mergeCells count="5">
    <mergeCell ref="B2:N2"/>
    <mergeCell ref="B4:N4"/>
    <mergeCell ref="E6:F6"/>
    <mergeCell ref="H6:J6"/>
    <mergeCell ref="L6:N6"/>
  </mergeCells>
  <conditionalFormatting sqref="H59:J61 H10:J15 H8:J8 L8:N8 L10:N15 L17:N23 H17:J23 H25:J26 L25:N26 L28:N31 H28:J31 H33:J39 L33:N39 L41:N45 H41:J45 H47:J48 L47:N48 L50:N54 H50:J54 H56:J57 L56:N57 L59:N61">
    <cfRule type="containsBlanks" dxfId="4" priority="1">
      <formula>LEN(TRIM(H8))=0</formula>
    </cfRule>
  </conditionalFormatting>
  <pageMargins left="0.7" right="0.7" top="0.75" bottom="0.75" header="0.3" footer="0.3"/>
  <pageSetup paperSize="9"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249977111117893"/>
  </sheetPr>
  <dimension ref="A1:N51"/>
  <sheetViews>
    <sheetView topLeftCell="A13" zoomScaleNormal="100" zoomScaleSheetLayoutView="100" workbookViewId="0">
      <selection activeCell="P8" sqref="P8"/>
    </sheetView>
  </sheetViews>
  <sheetFormatPr defaultColWidth="9.1796875" defaultRowHeight="13" x14ac:dyDescent="0.3"/>
  <cols>
    <col min="1" max="1" width="1.7265625" style="193" customWidth="1"/>
    <col min="2" max="2" width="32.7265625" style="92" customWidth="1"/>
    <col min="3" max="3" width="15.7265625" style="92" customWidth="1"/>
    <col min="4" max="4" width="9.7265625" style="92" customWidth="1"/>
    <col min="5" max="6" width="7.7265625" style="92" customWidth="1"/>
    <col min="7" max="7" width="1.7265625" style="92" customWidth="1"/>
    <col min="8" max="8" width="8.7265625" style="92" customWidth="1"/>
    <col min="9" max="10" width="7.7265625" style="92" customWidth="1"/>
    <col min="11" max="11" width="1.7265625" style="92" customWidth="1"/>
    <col min="12" max="12" width="8.7265625" style="92" customWidth="1"/>
    <col min="13" max="14" width="7.7265625" style="92" customWidth="1"/>
    <col min="15" max="15" width="1.7265625" style="92" customWidth="1"/>
    <col min="16" max="16384" width="9.1796875" style="92"/>
  </cols>
  <sheetData>
    <row r="1" spans="1:14" ht="9" customHeight="1" x14ac:dyDescent="0.3"/>
    <row r="2" spans="1:14" ht="15.5" x14ac:dyDescent="0.3">
      <c r="B2" s="230" t="s">
        <v>352</v>
      </c>
      <c r="C2" s="230"/>
      <c r="D2" s="230"/>
      <c r="E2" s="230"/>
      <c r="F2" s="230"/>
      <c r="G2" s="230"/>
      <c r="H2" s="230"/>
      <c r="I2" s="230"/>
      <c r="J2" s="230"/>
      <c r="K2" s="230"/>
      <c r="L2" s="230"/>
      <c r="M2" s="230"/>
      <c r="N2" s="230"/>
    </row>
    <row r="3" spans="1:14" ht="9" customHeight="1" x14ac:dyDescent="0.3"/>
    <row r="4" spans="1:14" ht="30" customHeight="1" x14ac:dyDescent="0.3">
      <c r="B4" s="218" t="s">
        <v>399</v>
      </c>
      <c r="C4" s="223"/>
      <c r="D4" s="223"/>
      <c r="E4" s="223"/>
      <c r="F4" s="223"/>
      <c r="G4" s="223"/>
      <c r="H4" s="223"/>
      <c r="I4" s="223"/>
      <c r="J4" s="223"/>
      <c r="K4" s="223"/>
      <c r="L4" s="223"/>
      <c r="M4" s="223"/>
      <c r="N4" s="223"/>
    </row>
    <row r="5" spans="1:14" ht="9" customHeight="1" x14ac:dyDescent="0.3"/>
    <row r="6" spans="1:14" ht="45" customHeight="1" x14ac:dyDescent="0.35">
      <c r="E6" s="231" t="s">
        <v>238</v>
      </c>
      <c r="F6" s="231"/>
      <c r="G6" s="162"/>
      <c r="H6" s="232" t="str">
        <f>IF(ISBLANK(Selection!D9),"First Area",Selection!D9)</f>
        <v>Sighthill Gorgie</v>
      </c>
      <c r="I6" s="232"/>
      <c r="J6" s="232"/>
      <c r="K6" s="162"/>
      <c r="L6" s="219" t="str">
        <f>IF(ISBLANK(Selection!F9),"Second Area",Selection!F9)</f>
        <v>South West</v>
      </c>
      <c r="M6" s="219"/>
      <c r="N6" s="219"/>
    </row>
    <row r="7" spans="1:14" x14ac:dyDescent="0.3">
      <c r="D7" s="158"/>
      <c r="E7" s="165" t="s">
        <v>146</v>
      </c>
      <c r="F7" s="165" t="s">
        <v>147</v>
      </c>
      <c r="G7" s="133"/>
      <c r="H7" s="164" t="s">
        <v>0</v>
      </c>
      <c r="I7" s="164" t="s">
        <v>144</v>
      </c>
      <c r="J7" s="164" t="s">
        <v>2</v>
      </c>
      <c r="K7" s="133"/>
      <c r="L7" s="71" t="s">
        <v>0</v>
      </c>
      <c r="M7" s="71" t="s">
        <v>144</v>
      </c>
      <c r="N7" s="71" t="s">
        <v>2</v>
      </c>
    </row>
    <row r="8" spans="1:14" x14ac:dyDescent="0.3">
      <c r="A8" s="193">
        <v>329</v>
      </c>
      <c r="B8" s="91" t="str">
        <f>VLOOKUP($A8,Data!$A$1:$BI$1000,2,FALSE)</f>
        <v>Average age at birth of first child (years)</v>
      </c>
      <c r="C8" s="91" t="str">
        <f>VLOOKUP($A8,Data!$A$1:$BI$1000,3,FALSE)</f>
        <v>Mosaic</v>
      </c>
      <c r="D8" s="161">
        <f>VLOOKUP($A8,Data!$A$1:$BI$1000,4,FALSE)</f>
        <v>41852</v>
      </c>
      <c r="E8" s="196">
        <f>IF(ISBLANK(VLOOKUP($A8,Data!$A$1:$BI$1000,9,FALSE)),"N/A",VLOOKUP($A8,Data!$A$1:$BI$1000,9,FALSE))</f>
        <v>30.286119116326184</v>
      </c>
      <c r="F8" s="196">
        <f>IF(ISBLANK(VLOOKUP($A8,Data!$A$1:$BI$1000,10,FALSE)),"N/A",VLOOKUP($A8,Data!$A$1:$BI$1000,10,FALSE))</f>
        <v>0</v>
      </c>
      <c r="G8" s="91"/>
      <c r="H8" s="187">
        <f>IF($H$6="First Area","",HLOOKUP($H$6,Data!$E$1:$BU$1000,A8,FALSE))</f>
        <v>27.812537743094516</v>
      </c>
      <c r="I8" s="49" t="s">
        <v>348</v>
      </c>
      <c r="J8" s="52">
        <f>IF($H$6="First Area","",IF(E8="N/A","-",IF($H$6="Edinburgh","-",IF($H$6="Scotland","-",HLOOKUP($H$6&amp;"Index",Data!$E$1:$BU$1000,A8,FALSE)))))</f>
        <v>0.95489590192769291</v>
      </c>
      <c r="K8" s="91"/>
      <c r="L8" s="187">
        <f>IF($L$6="Second Area","",HLOOKUP($L$6,Data!$E$1:$BU$1000,A8,FALSE))</f>
        <v>28.829792264792932</v>
      </c>
      <c r="M8" s="49" t="s">
        <v>348</v>
      </c>
      <c r="N8" s="52">
        <f>IF($L$6="Second Area","",IF(E8="N/A","-",IF($L$6="Edinburgh","-",IF($L$6="Scotland","-",HLOOKUP($L$6&amp;"Index",Data!$E$1:$BU$1000,A8,FALSE)))))</f>
        <v>0.98982159561878413</v>
      </c>
    </row>
    <row r="9" spans="1:14" ht="6" customHeight="1" x14ac:dyDescent="0.3">
      <c r="B9" s="91"/>
      <c r="C9" s="91"/>
      <c r="D9" s="161"/>
      <c r="E9" s="163"/>
      <c r="F9" s="163"/>
      <c r="G9" s="91"/>
      <c r="H9" s="121"/>
      <c r="I9" s="122"/>
      <c r="J9" s="123"/>
      <c r="K9" s="91"/>
      <c r="L9" s="121"/>
      <c r="M9" s="124"/>
      <c r="N9" s="123"/>
    </row>
    <row r="10" spans="1:14" x14ac:dyDescent="0.3">
      <c r="A10" s="193">
        <v>220</v>
      </c>
      <c r="B10" s="91" t="str">
        <f>VLOOKUP($A10,Data!$A$1:$BI$1000,2,FALSE)</f>
        <v>Health is good or very good</v>
      </c>
      <c r="C10" s="91" t="str">
        <f>VLOOKUP($A10,Data!$A$1:$BI$1000,3,FALSE)</f>
        <v>Census</v>
      </c>
      <c r="D10" s="161">
        <f>VLOOKUP($A10,Data!$A$1:$BI$1000,4,FALSE)</f>
        <v>40603</v>
      </c>
      <c r="E10" s="48">
        <f>IF(ISBLANK(VLOOKUP($A10,Data!$A$1:$BI$1000,9,FALSE)),"N/A",VLOOKUP($A10,Data!$A$1:$BI$1000,9,FALSE))</f>
        <v>0.90973218205766138</v>
      </c>
      <c r="F10" s="48">
        <f>IF(ISBLANK(VLOOKUP($A10,Data!$A$1:$BI$1000,10,FALSE)),"N/A",VLOOKUP($A10,Data!$A$1:$BI$1000,10,FALSE))</f>
        <v>0.81355397951142627</v>
      </c>
      <c r="G10" s="91"/>
      <c r="H10" s="50">
        <f>IF($H$6="First Area","",HLOOKUP($H$6,Data!$E$1:$BU$1000,A10,FALSE))</f>
        <v>30484</v>
      </c>
      <c r="I10" s="63">
        <f>IF($H$6="First Area","",IF(E10="N/A","-",HLOOKUP($H$6&amp;"%",Data!$E$1:$BU$1000,A10,FALSE)))</f>
        <v>0.81730923910129227</v>
      </c>
      <c r="J10" s="52">
        <f>IF($H$6="First Area","",IF(E10="N/A","-",IF($H$6="Edinburgh","-",IF($H$6="Scotland","-",HLOOKUP($H$6&amp;"Index",Data!$E$1:$BU$1000,A10,FALSE)))))</f>
        <v>0.94906612238527432</v>
      </c>
      <c r="K10" s="91"/>
      <c r="L10" s="50">
        <f>IF($L$6="Second Area","",HLOOKUP($L$6,Data!$E$1:$BU$1000,A10,FALSE))</f>
        <v>93998</v>
      </c>
      <c r="M10" s="51">
        <f>IF($L$6="Second Area","",IF(E10="N/A","-",HLOOKUP($L$6&amp;"%",Data!$E$1:$BU$1000,A10,FALSE)))</f>
        <v>0.86043297176072131</v>
      </c>
      <c r="N10" s="52">
        <f>IF($L$6="Second Area","",IF(E10="N/A","-",IF($L$6="Edinburgh","-",IF($L$6="Scotland","-",HLOOKUP($L$6&amp;"Index",Data!$E$1:$BU$1000,A10,FALSE)))))</f>
        <v>0.99914175077639211</v>
      </c>
    </row>
    <row r="11" spans="1:14" x14ac:dyDescent="0.3">
      <c r="A11" s="193">
        <v>211</v>
      </c>
      <c r="B11" s="91" t="str">
        <f>VLOOKUP($A11,Data!$A$1:$BI$1000,2,FALSE)</f>
        <v>Very good health</v>
      </c>
      <c r="C11" s="91" t="str">
        <f>VLOOKUP($A11,Data!$A$1:$BI$1000,3,FALSE)</f>
        <v>Census</v>
      </c>
      <c r="D11" s="161">
        <f>VLOOKUP($A11,Data!$A$1:$BI$1000,4,FALSE)</f>
        <v>40603</v>
      </c>
      <c r="E11" s="48">
        <f>IF(ISBLANK(VLOOKUP($A11,Data!$A$1:$BI$1000,9,FALSE)),"N/A",VLOOKUP($A11,Data!$A$1:$BI$1000,9,FALSE))</f>
        <v>0.66252012293282603</v>
      </c>
      <c r="F11" s="48">
        <f>IF(ISBLANK(VLOOKUP($A11,Data!$A$1:$BI$1000,10,FALSE)),"N/A",VLOOKUP($A11,Data!$A$1:$BI$1000,10,FALSE))</f>
        <v>0.50624698375248001</v>
      </c>
      <c r="G11" s="91"/>
      <c r="H11" s="50">
        <f>IF($H$6="First Area","",HLOOKUP($H$6,Data!$E$1:$BU$1000,A11,FALSE))</f>
        <v>18882</v>
      </c>
      <c r="I11" s="63">
        <f>IF($H$6="First Area","",IF(E11="N/A","-",HLOOKUP($H$6&amp;"%",Data!$E$1:$BU$1000,A11,FALSE)))</f>
        <v>0.50624698375248001</v>
      </c>
      <c r="J11" s="52">
        <f>IF($H$6="First Area","",IF(E11="N/A","-",IF($H$6="Edinburgh","-",IF($H$6="Scotland","-",HLOOKUP($H$6&amp;"Index",Data!$E$1:$BU$1000,A11,FALSE)))))</f>
        <v>0.87895408304680722</v>
      </c>
      <c r="K11" s="91"/>
      <c r="L11" s="50">
        <f>IF($L$6="Second Area","",HLOOKUP($L$6,Data!$E$1:$BU$1000,A11,FALSE))</f>
        <v>62299</v>
      </c>
      <c r="M11" s="51">
        <f>IF($L$6="Second Area","",IF(E11="N/A","-",HLOOKUP($L$6&amp;"%",Data!$E$1:$BU$1000,A11,FALSE)))</f>
        <v>0.57026866218133554</v>
      </c>
      <c r="N11" s="52">
        <f>IF($L$6="Second Area","",IF(E11="N/A","-",IF($L$6="Edinburgh","-",IF($L$6="Scotland","-",HLOOKUP($L$6&amp;"Index",Data!$E$1:$BU$1000,A11,FALSE)))))</f>
        <v>0.99010954167580223</v>
      </c>
    </row>
    <row r="12" spans="1:14" x14ac:dyDescent="0.3">
      <c r="A12" s="193">
        <v>212</v>
      </c>
      <c r="B12" s="91" t="str">
        <f>VLOOKUP($A12,Data!$A$1:$BI$1000,2,FALSE)</f>
        <v>Good health</v>
      </c>
      <c r="C12" s="91" t="str">
        <f>VLOOKUP($A12,Data!$A$1:$BI$1000,3,FALSE)</f>
        <v>Census</v>
      </c>
      <c r="D12" s="161">
        <f>VLOOKUP($A12,Data!$A$1:$BI$1000,4,FALSE)</f>
        <v>40603</v>
      </c>
      <c r="E12" s="48">
        <f>IF(ISBLANK(VLOOKUP($A12,Data!$A$1:$BI$1000,9,FALSE)),"N/A",VLOOKUP($A12,Data!$A$1:$BI$1000,9,FALSE))</f>
        <v>0.31106225534881227</v>
      </c>
      <c r="F12" s="48">
        <f>IF(ISBLANK(VLOOKUP($A12,Data!$A$1:$BI$1000,10,FALSE)),"N/A",VLOOKUP($A12,Data!$A$1:$BI$1000,10,FALSE))</f>
        <v>0.24721205912483535</v>
      </c>
      <c r="G12" s="91"/>
      <c r="H12" s="50">
        <f>IF($H$6="First Area","",HLOOKUP($H$6,Data!$E$1:$BU$1000,A12,FALSE))</f>
        <v>11602</v>
      </c>
      <c r="I12" s="63">
        <f>IF($H$6="First Area","",IF(E12="N/A","-",HLOOKUP($H$6&amp;"%",Data!$E$1:$BU$1000,A12,FALSE)))</f>
        <v>0.31106225534881227</v>
      </c>
      <c r="J12" s="52">
        <f>IF($H$6="First Area","",IF(E12="N/A","-",IF($H$6="Edinburgh","-",IF($H$6="Scotland","-",HLOOKUP($H$6&amp;"Index",Data!$E$1:$BU$1000,A12,FALSE)))))</f>
        <v>1.0906549248393227</v>
      </c>
      <c r="K12" s="91"/>
      <c r="L12" s="50">
        <f>IF($L$6="Second Area","",HLOOKUP($L$6,Data!$E$1:$BU$1000,A12,FALSE))</f>
        <v>31699</v>
      </c>
      <c r="M12" s="51">
        <f>IF($L$6="Second Area","",IF(E12="N/A","-",HLOOKUP($L$6&amp;"%",Data!$E$1:$BU$1000,A12,FALSE)))</f>
        <v>0.29016430957938577</v>
      </c>
      <c r="N12" s="52">
        <f>IF($L$6="Second Area","",IF(E12="N/A","-",IF($L$6="Edinburgh","-",IF($L$6="Scotland","-",HLOOKUP($L$6&amp;"Index",Data!$E$1:$BU$1000,A12,FALSE)))))</f>
        <v>1.0173819800170987</v>
      </c>
    </row>
    <row r="13" spans="1:14" x14ac:dyDescent="0.3">
      <c r="A13" s="193">
        <v>213</v>
      </c>
      <c r="B13" s="91" t="str">
        <f>VLOOKUP($A13,Data!$A$1:$BI$1000,2,FALSE)</f>
        <v>Fair health</v>
      </c>
      <c r="C13" s="91" t="str">
        <f>VLOOKUP($A13,Data!$A$1:$BI$1000,3,FALSE)</f>
        <v>Census</v>
      </c>
      <c r="D13" s="161">
        <f>VLOOKUP($A13,Data!$A$1:$BI$1000,4,FALSE)</f>
        <v>40603</v>
      </c>
      <c r="E13" s="48">
        <f>IF(ISBLANK(VLOOKUP($A13,Data!$A$1:$BI$1000,9,FALSE)),"N/A",VLOOKUP($A13,Data!$A$1:$BI$1000,9,FALSE))</f>
        <v>0.12476042165788213</v>
      </c>
      <c r="F13" s="48">
        <f>IF(ISBLANK(VLOOKUP($A13,Data!$A$1:$BI$1000,10,FALSE)),"N/A",VLOOKUP($A13,Data!$A$1:$BI$1000,10,FALSE))</f>
        <v>6.6412995755890533E-2</v>
      </c>
      <c r="G13" s="91"/>
      <c r="H13" s="50">
        <f>IF($H$6="First Area","",HLOOKUP($H$6,Data!$E$1:$BU$1000,A13,FALSE))</f>
        <v>4551</v>
      </c>
      <c r="I13" s="63">
        <f>IF($H$6="First Area","",IF(E13="N/A","-",HLOOKUP($H$6&amp;"%",Data!$E$1:$BU$1000,A13,FALSE)))</f>
        <v>0.12201726634135879</v>
      </c>
      <c r="J13" s="52">
        <f>IF($H$6="First Area","",IF(E13="N/A","-",IF($H$6="Edinburgh","-",IF($H$6="Scotland","-",HLOOKUP($H$6&amp;"Index",Data!$E$1:$BU$1000,A13,FALSE)))))</f>
        <v>1.2505451368071492</v>
      </c>
      <c r="K13" s="91"/>
      <c r="L13" s="50">
        <f>IF($L$6="Second Area","",HLOOKUP($L$6,Data!$E$1:$BU$1000,A13,FALSE))</f>
        <v>10712</v>
      </c>
      <c r="M13" s="51">
        <f>IF($L$6="Second Area","",IF(E13="N/A","-",HLOOKUP($L$6&amp;"%",Data!$E$1:$BU$1000,A13,FALSE)))</f>
        <v>9.8054830884708677E-2</v>
      </c>
      <c r="N13" s="52">
        <f>IF($L$6="Second Area","",IF(E13="N/A","-",IF($L$6="Edinburgh","-",IF($L$6="Scotland","-",HLOOKUP($L$6&amp;"Index",Data!$E$1:$BU$1000,A13,FALSE)))))</f>
        <v>1.0049560654823171</v>
      </c>
    </row>
    <row r="14" spans="1:14" x14ac:dyDescent="0.3">
      <c r="A14" s="193">
        <v>214</v>
      </c>
      <c r="B14" s="91" t="str">
        <f>VLOOKUP($A14,Data!$A$1:$BI$1000,2,FALSE)</f>
        <v>Bad health</v>
      </c>
      <c r="C14" s="91" t="str">
        <f>VLOOKUP($A14,Data!$A$1:$BI$1000,3,FALSE)</f>
        <v>Census</v>
      </c>
      <c r="D14" s="161">
        <f>VLOOKUP($A14,Data!$A$1:$BI$1000,4,FALSE)</f>
        <v>40603</v>
      </c>
      <c r="E14" s="48">
        <f>IF(ISBLANK(VLOOKUP($A14,Data!$A$1:$BI$1000,9,FALSE)),"N/A",VLOOKUP($A14,Data!$A$1:$BI$1000,9,FALSE))</f>
        <v>4.7241922773837666E-2</v>
      </c>
      <c r="F14" s="48">
        <f>IF(ISBLANK(VLOOKUP($A14,Data!$A$1:$BI$1000,10,FALSE)),"N/A",VLOOKUP($A14,Data!$A$1:$BI$1000,10,FALSE))</f>
        <v>1.8498463339675107E-2</v>
      </c>
      <c r="G14" s="91"/>
      <c r="H14" s="50">
        <f>IF($H$6="First Area","",HLOOKUP($H$6,Data!$E$1:$BU$1000,A14,FALSE))</f>
        <v>1723</v>
      </c>
      <c r="I14" s="63">
        <f>IF($H$6="First Area","",IF(E14="N/A","-",HLOOKUP($H$6&amp;"%",Data!$E$1:$BU$1000,A14,FALSE)))</f>
        <v>4.6195506461472462E-2</v>
      </c>
      <c r="J14" s="52">
        <f>IF($H$6="First Area","",IF(E14="N/A","-",IF($H$6="Edinburgh","-",IF($H$6="Scotland","-",HLOOKUP($H$6&amp;"Index",Data!$E$1:$BU$1000,A14,FALSE)))))</f>
        <v>1.4731687048511826</v>
      </c>
      <c r="K14" s="91"/>
      <c r="L14" s="50">
        <f>IF($L$6="Second Area","",HLOOKUP($L$6,Data!$E$1:$BU$1000,A14,FALSE))</f>
        <v>3484</v>
      </c>
      <c r="M14" s="51">
        <f>IF($L$6="Second Area","",IF(E14="N/A","-",HLOOKUP($L$6&amp;"%",Data!$E$1:$BU$1000,A14,FALSE)))</f>
        <v>3.1891619753764477E-2</v>
      </c>
      <c r="N14" s="52">
        <f>IF($L$6="Second Area","",IF(E14="N/A","-",IF($L$6="Edinburgh","-",IF($L$6="Scotland","-",HLOOKUP($L$6&amp;"Index",Data!$E$1:$BU$1000,A14,FALSE)))))</f>
        <v>1.0170196143956745</v>
      </c>
    </row>
    <row r="15" spans="1:14" x14ac:dyDescent="0.3">
      <c r="A15" s="193">
        <v>215</v>
      </c>
      <c r="B15" s="91" t="str">
        <f>VLOOKUP($A15,Data!$A$1:$BI$1000,2,FALSE)</f>
        <v>Very bad health</v>
      </c>
      <c r="C15" s="91" t="str">
        <f>VLOOKUP($A15,Data!$A$1:$BI$1000,3,FALSE)</f>
        <v>Census</v>
      </c>
      <c r="D15" s="161">
        <f>VLOOKUP($A15,Data!$A$1:$BI$1000,4,FALSE)</f>
        <v>40603</v>
      </c>
      <c r="E15" s="48">
        <f>IF(ISBLANK(VLOOKUP($A15,Data!$A$1:$BI$1000,9,FALSE)),"N/A",VLOOKUP($A15,Data!$A$1:$BI$1000,9,FALSE))</f>
        <v>1.5445232466509062E-2</v>
      </c>
      <c r="F15" s="48">
        <f>IF(ISBLANK(VLOOKUP($A15,Data!$A$1:$BI$1000,10,FALSE)),"N/A",VLOOKUP($A15,Data!$A$1:$BI$1000,10,FALSE))</f>
        <v>5.3563588467730131E-3</v>
      </c>
      <c r="G15" s="91"/>
      <c r="H15" s="50">
        <f>IF($H$6="First Area","",HLOOKUP($H$6,Data!$E$1:$BU$1000,A15,FALSE))</f>
        <v>540</v>
      </c>
      <c r="I15" s="63">
        <f>IF($H$6="First Area","",IF(E15="N/A","-",HLOOKUP($H$6&amp;"%",Data!$E$1:$BU$1000,A15,FALSE)))</f>
        <v>1.4477988095876455E-2</v>
      </c>
      <c r="J15" s="52">
        <f>IF($H$6="First Area","",IF(E15="N/A","-",IF($H$6="Edinburgh","-",IF($H$6="Scotland","-",HLOOKUP($H$6&amp;"Index",Data!$E$1:$BU$1000,A15,FALSE)))))</f>
        <v>1.4626082141130166</v>
      </c>
      <c r="K15" s="91"/>
      <c r="L15" s="50">
        <f>IF($L$6="Second Area","",HLOOKUP($L$6,Data!$E$1:$BU$1000,A15,FALSE))</f>
        <v>1051</v>
      </c>
      <c r="M15" s="51">
        <f>IF($L$6="Second Area","",IF(E15="N/A","-",HLOOKUP($L$6&amp;"%",Data!$E$1:$BU$1000,A15,FALSE)))</f>
        <v>9.6205776008055285E-3</v>
      </c>
      <c r="N15" s="52">
        <f>IF($L$6="Second Area","",IF(E15="N/A","-",IF($L$6="Edinburgh","-",IF($L$6="Scotland","-",HLOOKUP($L$6&amp;"Index",Data!$E$1:$BU$1000,A15,FALSE)))))</f>
        <v>0.97189856285746845</v>
      </c>
    </row>
    <row r="16" spans="1:14" ht="6" customHeight="1" x14ac:dyDescent="0.3">
      <c r="B16" s="91"/>
      <c r="C16" s="91"/>
      <c r="D16" s="161"/>
      <c r="E16" s="163"/>
      <c r="F16" s="163"/>
      <c r="G16" s="91"/>
      <c r="H16" s="121"/>
      <c r="I16" s="122"/>
      <c r="J16" s="123"/>
      <c r="K16" s="91"/>
      <c r="L16" s="121"/>
      <c r="M16" s="124"/>
      <c r="N16" s="123"/>
    </row>
    <row r="17" spans="1:14" x14ac:dyDescent="0.3">
      <c r="A17" s="193">
        <v>219</v>
      </c>
      <c r="B17" s="91" t="str">
        <f>VLOOKUP($A17,Data!$A$1:$BI$1000,2,FALSE)</f>
        <v>Daily activities not limited</v>
      </c>
      <c r="C17" s="91" t="str">
        <f>VLOOKUP($A17,Data!$A$1:$BI$1000,3,FALSE)</f>
        <v>Census</v>
      </c>
      <c r="D17" s="161">
        <f>VLOOKUP($A17,Data!$A$1:$BI$1000,4,FALSE)</f>
        <v>40603</v>
      </c>
      <c r="E17" s="48">
        <f>IF(ISBLANK(VLOOKUP($A17,Data!$A$1:$BI$1000,9,FALSE)),"N/A",VLOOKUP($A17,Data!$A$1:$BI$1000,9,FALSE))</f>
        <v>0.88753623188405795</v>
      </c>
      <c r="F17" s="48">
        <f>IF(ISBLANK(VLOOKUP($A17,Data!$A$1:$BI$1000,10,FALSE)),"N/A",VLOOKUP($A17,Data!$A$1:$BI$1000,10,FALSE))</f>
        <v>0.78940110323089041</v>
      </c>
      <c r="G17" s="91"/>
      <c r="H17" s="50">
        <f>IF($H$6="First Area","",HLOOKUP($H$6,Data!$E$1:$BU$1000,A17,FALSE))</f>
        <v>30186</v>
      </c>
      <c r="I17" s="63">
        <f>IF($H$6="First Area","",IF(E17="N/A","-",HLOOKUP($H$6&amp;"%",Data!$E$1:$BU$1000,A17,FALSE)))</f>
        <v>0.80931953455949379</v>
      </c>
      <c r="J17" s="52">
        <f>IF($H$6="First Area","",IF(E17="N/A","-",IF($H$6="Edinburgh","-",IF($H$6="Scotland","-",HLOOKUP($H$6&amp;"Index",Data!$E$1:$BU$1000,A17,FALSE)))))</f>
        <v>0.96484166413361039</v>
      </c>
      <c r="K17" s="91"/>
      <c r="L17" s="50">
        <f>IF($L$6="Second Area","",HLOOKUP($L$6,Data!$E$1:$BU$1000,A17,FALSE))</f>
        <v>91844</v>
      </c>
      <c r="M17" s="51">
        <f>IF($L$6="Second Area","",IF(E17="N/A","-",HLOOKUP($L$6&amp;"%",Data!$E$1:$BU$1000,A17,FALSE)))</f>
        <v>0.8407158222344272</v>
      </c>
      <c r="N17" s="52">
        <f>IF($L$6="Second Area","",IF(E17="N/A","-",IF($L$6="Edinburgh","-",IF($L$6="Scotland","-",HLOOKUP($L$6&amp;"Index",Data!$E$1:$BU$1000,A17,FALSE)))))</f>
        <v>1.0022711899937371</v>
      </c>
    </row>
    <row r="18" spans="1:14" x14ac:dyDescent="0.3">
      <c r="A18" s="193">
        <v>217</v>
      </c>
      <c r="B18" s="91" t="str">
        <f>VLOOKUP($A18,Data!$A$1:$BI$1000,2,FALSE)</f>
        <v>Limited a lot</v>
      </c>
      <c r="C18" s="91" t="str">
        <f>VLOOKUP($A18,Data!$A$1:$BI$1000,3,FALSE)</f>
        <v>Census</v>
      </c>
      <c r="D18" s="161">
        <f>VLOOKUP($A18,Data!$A$1:$BI$1000,4,FALSE)</f>
        <v>40603</v>
      </c>
      <c r="E18" s="48">
        <f>IF(ISBLANK(VLOOKUP($A18,Data!$A$1:$BI$1000,9,FALSE)),"N/A",VLOOKUP($A18,Data!$A$1:$BI$1000,9,FALSE))</f>
        <v>0.10553425970292285</v>
      </c>
      <c r="F18" s="48">
        <f>IF(ISBLANK(VLOOKUP($A18,Data!$A$1:$BI$1000,10,FALSE)),"N/A",VLOOKUP($A18,Data!$A$1:$BI$1000,10,FALSE))</f>
        <v>4.6873706004140786E-2</v>
      </c>
      <c r="G18" s="91"/>
      <c r="H18" s="50">
        <f>IF($H$6="First Area","",HLOOKUP($H$6,Data!$E$1:$BU$1000,A18,FALSE))</f>
        <v>3381</v>
      </c>
      <c r="I18" s="63">
        <f>IF($H$6="First Area","",IF(E18="N/A","-",HLOOKUP($H$6&amp;"%",Data!$E$1:$BU$1000,A18,FALSE)))</f>
        <v>9.0648292133626462E-2</v>
      </c>
      <c r="J18" s="52">
        <f>IF($H$6="First Area","",IF(E18="N/A","-",IF($H$6="Edinburgh","-",IF($H$6="Scotland","-",HLOOKUP($H$6&amp;"Index",Data!$E$1:$BU$1000,A18,FALSE)))))</f>
        <v>1.2617642919946803</v>
      </c>
      <c r="K18" s="91"/>
      <c r="L18" s="50">
        <f>IF($L$6="Second Area","",HLOOKUP($L$6,Data!$E$1:$BU$1000,A18,FALSE))</f>
        <v>7477</v>
      </c>
      <c r="M18" s="51">
        <f>IF($L$6="Second Area","",IF(E18="N/A","-",HLOOKUP($L$6&amp;"%",Data!$E$1:$BU$1000,A18,FALSE)))</f>
        <v>6.844249164721497E-2</v>
      </c>
      <c r="N18" s="52">
        <f>IF($L$6="Second Area","",IF(E18="N/A","-",IF($L$6="Edinburgh","-",IF($L$6="Scotland","-",HLOOKUP($L$6&amp;"Index",Data!$E$1:$BU$1000,A18,FALSE)))))</f>
        <v>0.95267423117357286</v>
      </c>
    </row>
    <row r="19" spans="1:14" x14ac:dyDescent="0.3">
      <c r="A19" s="193">
        <v>218</v>
      </c>
      <c r="B19" s="91" t="str">
        <f>VLOOKUP($A19,Data!$A$1:$BI$1000,2,FALSE)</f>
        <v>Limited a little</v>
      </c>
      <c r="C19" s="91" t="str">
        <f>VLOOKUP($A19,Data!$A$1:$BI$1000,3,FALSE)</f>
        <v>Census</v>
      </c>
      <c r="D19" s="161">
        <f>VLOOKUP($A19,Data!$A$1:$BI$1000,4,FALSE)</f>
        <v>40603</v>
      </c>
      <c r="E19" s="48">
        <f>IF(ISBLANK(VLOOKUP($A19,Data!$A$1:$BI$1000,9,FALSE)),"N/A",VLOOKUP($A19,Data!$A$1:$BI$1000,9,FALSE))</f>
        <v>0.10677386778528704</v>
      </c>
      <c r="F19" s="48">
        <f>IF(ISBLANK(VLOOKUP($A19,Data!$A$1:$BI$1000,10,FALSE)),"N/A",VLOOKUP($A19,Data!$A$1:$BI$1000,10,FALSE))</f>
        <v>6.5590062111801239E-2</v>
      </c>
      <c r="G19" s="91"/>
      <c r="H19" s="50">
        <f>IF($H$6="First Area","",HLOOKUP($H$6,Data!$E$1:$BU$1000,A19,FALSE))</f>
        <v>3731</v>
      </c>
      <c r="I19" s="63">
        <f>IF($H$6="First Area","",IF(E19="N/A","-",HLOOKUP($H$6&amp;"%",Data!$E$1:$BU$1000,A19,FALSE)))</f>
        <v>0.10003217330687973</v>
      </c>
      <c r="J19" s="52">
        <f>IF($H$6="First Area","",IF(E19="N/A","-",IF($H$6="Edinburgh","-",IF($H$6="Scotland","-",HLOOKUP($H$6&amp;"Index",Data!$E$1:$BU$1000,A19,FALSE)))))</f>
        <v>1.1195945669734615</v>
      </c>
      <c r="K19" s="91"/>
      <c r="L19" s="50">
        <f>IF($L$6="Second Area","",HLOOKUP($L$6,Data!$E$1:$BU$1000,A19,FALSE))</f>
        <v>9924</v>
      </c>
      <c r="M19" s="51">
        <f>IF($L$6="Second Area","",IF(E19="N/A","-",HLOOKUP($L$6&amp;"%",Data!$E$1:$BU$1000,A19,FALSE)))</f>
        <v>9.0841686118357814E-2</v>
      </c>
      <c r="N19" s="52">
        <f>IF($L$6="Second Area","",IF(E19="N/A","-",IF($L$6="Edinburgh","-",IF($L$6="Scotland","-",HLOOKUP($L$6&amp;"Index",Data!$E$1:$BU$1000,A19,FALSE)))))</f>
        <v>1.0167314661934581</v>
      </c>
    </row>
    <row r="20" spans="1:14" ht="6" customHeight="1" x14ac:dyDescent="0.3">
      <c r="B20" s="91"/>
      <c r="C20" s="91"/>
      <c r="D20" s="161"/>
      <c r="E20" s="163"/>
      <c r="F20" s="163"/>
      <c r="G20" s="91"/>
      <c r="H20" s="121"/>
      <c r="I20" s="122"/>
      <c r="J20" s="123"/>
      <c r="K20" s="91"/>
      <c r="L20" s="121"/>
      <c r="M20" s="124"/>
      <c r="N20" s="123"/>
    </row>
    <row r="21" spans="1:14" x14ac:dyDescent="0.3">
      <c r="A21" s="193">
        <v>521</v>
      </c>
      <c r="B21" s="91" t="str">
        <f>VLOOKUP($A21,Data!$A$1:$BI$1000,2,FALSE)</f>
        <v>Self diagnosed: asthma</v>
      </c>
      <c r="C21" s="91" t="str">
        <f>VLOOKUP($A21,Data!$A$1:$BI$1000,3,FALSE)</f>
        <v>Mosaic</v>
      </c>
      <c r="D21" s="161">
        <f>VLOOKUP($A21,Data!$A$1:$BI$1000,4,FALSE)</f>
        <v>41852</v>
      </c>
      <c r="E21" s="48">
        <f>IF(ISBLANK(VLOOKUP($A21,Data!$A$1:$BI$1000,9,FALSE)),"N/A",VLOOKUP($A21,Data!$A$1:$BI$1000,9,FALSE))</f>
        <v>0.13843970336299069</v>
      </c>
      <c r="F21" s="48">
        <f>IF(ISBLANK(VLOOKUP($A21,Data!$A$1:$BI$1000,10,FALSE)),"N/A",VLOOKUP($A21,Data!$A$1:$BI$1000,10,FALSE))</f>
        <v>9.990803171147665E-2</v>
      </c>
      <c r="G21" s="91"/>
      <c r="H21" s="50">
        <f>IF($H$6="First Area","",HLOOKUP($H$6,Data!$E$1:$BU$1000,A21,FALSE))</f>
        <v>0</v>
      </c>
      <c r="I21" s="63">
        <f>IF($H$6="First Area","",IF(E21="N/A","-",HLOOKUP($H$6&amp;"%",Data!$E$1:$BU$1000,A21,FALSE)))</f>
        <v>0.13843970336299069</v>
      </c>
      <c r="J21" s="52">
        <f>IF($H$6="First Area","",IF(E21="N/A","-",IF($H$6="Edinburgh","-",IF($H$6="Scotland","-",HLOOKUP($H$6&amp;"Index",Data!$E$1:$BU$1000,A21,FALSE)))))</f>
        <v>1.1970601439206474</v>
      </c>
      <c r="K21" s="91"/>
      <c r="L21" s="50">
        <f>IF($L$6="Second Area","",HLOOKUP($L$6,Data!$E$1:$BU$1000,A21,FALSE))</f>
        <v>0</v>
      </c>
      <c r="M21" s="51">
        <f>IF($L$6="Second Area","",IF(E21="N/A","-",HLOOKUP($L$6&amp;"%",Data!$E$1:$BU$1000,A21,FALSE)))</f>
        <v>0.12148612809298705</v>
      </c>
      <c r="N21" s="52">
        <f>IF($L$6="Second Area","",IF(E21="N/A","-",IF($L$6="Edinburgh","-",IF($L$6="Scotland","-",HLOOKUP($L$6&amp;"Index",Data!$E$1:$BU$1000,A21,FALSE)))))</f>
        <v>1.0504660039471763</v>
      </c>
    </row>
    <row r="22" spans="1:14" x14ac:dyDescent="0.3">
      <c r="A22" s="193">
        <v>522</v>
      </c>
      <c r="B22" s="91" t="str">
        <f>VLOOKUP($A22,Data!$A$1:$BI$1000,2,FALSE)</f>
        <v>Self diagnosed: arthritis</v>
      </c>
      <c r="C22" s="91" t="str">
        <f>VLOOKUP($A22,Data!$A$1:$BI$1000,3,FALSE)</f>
        <v>Mosaic</v>
      </c>
      <c r="D22" s="161">
        <f>VLOOKUP($A22,Data!$A$1:$BI$1000,4,FALSE)</f>
        <v>41852</v>
      </c>
      <c r="E22" s="48">
        <f>IF(ISBLANK(VLOOKUP($A22,Data!$A$1:$BI$1000,9,FALSE)),"N/A",VLOOKUP($A22,Data!$A$1:$BI$1000,9,FALSE))</f>
        <v>0.19414220851326347</v>
      </c>
      <c r="F22" s="48">
        <f>IF(ISBLANK(VLOOKUP($A22,Data!$A$1:$BI$1000,10,FALSE)),"N/A",VLOOKUP($A22,Data!$A$1:$BI$1000,10,FALSE))</f>
        <v>9.4751344654506242E-2</v>
      </c>
      <c r="G22" s="91"/>
      <c r="H22" s="50">
        <f>IF($H$6="First Area","",HLOOKUP($H$6,Data!$E$1:$BU$1000,A22,FALSE))</f>
        <v>0</v>
      </c>
      <c r="I22" s="63">
        <f>IF($H$6="First Area","",IF(E22="N/A","-",HLOOKUP($H$6&amp;"%",Data!$E$1:$BU$1000,A22,FALSE)))</f>
        <v>0.14435502224772073</v>
      </c>
      <c r="J22" s="52">
        <f>IF($H$6="First Area","",IF(E22="N/A","-",IF($H$6="Edinburgh","-",IF($H$6="Scotland","-",HLOOKUP($H$6&amp;"Index",Data!$E$1:$BU$1000,A22,FALSE)))))</f>
        <v>0.96545459856801852</v>
      </c>
      <c r="K22" s="91"/>
      <c r="L22" s="50">
        <f>IF($L$6="Second Area","",HLOOKUP($L$6,Data!$E$1:$BU$1000,A22,FALSE))</f>
        <v>0</v>
      </c>
      <c r="M22" s="51">
        <f>IF($L$6="Second Area","",IF(E22="N/A","-",HLOOKUP($L$6&amp;"%",Data!$E$1:$BU$1000,A22,FALSE)))</f>
        <v>0.15124241802957503</v>
      </c>
      <c r="N22" s="52">
        <f>IF($L$6="Second Area","",IF(E22="N/A","-",IF($L$6="Edinburgh","-",IF($L$6="Scotland","-",HLOOKUP($L$6&amp;"Index",Data!$E$1:$BU$1000,A22,FALSE)))))</f>
        <v>1.0115178932578173</v>
      </c>
    </row>
    <row r="23" spans="1:14" x14ac:dyDescent="0.3">
      <c r="A23" s="193">
        <v>523</v>
      </c>
      <c r="B23" s="91" t="str">
        <f>VLOOKUP($A23,Data!$A$1:$BI$1000,2,FALSE)</f>
        <v>Self diagnosed: rheumatism</v>
      </c>
      <c r="C23" s="91" t="str">
        <f>VLOOKUP($A23,Data!$A$1:$BI$1000,3,FALSE)</f>
        <v>Mosaic</v>
      </c>
      <c r="D23" s="161">
        <f>VLOOKUP($A23,Data!$A$1:$BI$1000,4,FALSE)</f>
        <v>41852</v>
      </c>
      <c r="E23" s="48">
        <f>IF(ISBLANK(VLOOKUP($A23,Data!$A$1:$BI$1000,9,FALSE)),"N/A",VLOOKUP($A23,Data!$A$1:$BI$1000,9,FALSE))</f>
        <v>3.7548143586476332E-2</v>
      </c>
      <c r="F23" s="48">
        <f>IF(ISBLANK(VLOOKUP($A23,Data!$A$1:$BI$1000,10,FALSE)),"N/A",VLOOKUP($A23,Data!$A$1:$BI$1000,10,FALSE))</f>
        <v>1.9914435777927248E-2</v>
      </c>
      <c r="G23" s="91"/>
      <c r="H23" s="50">
        <f>IF($H$6="First Area","",HLOOKUP($H$6,Data!$E$1:$BU$1000,A23,FALSE))</f>
        <v>0</v>
      </c>
      <c r="I23" s="63">
        <f>IF($H$6="First Area","",IF(E23="N/A","-",HLOOKUP($H$6&amp;"%",Data!$E$1:$BU$1000,A23,FALSE)))</f>
        <v>3.0392525051808016E-2</v>
      </c>
      <c r="J23" s="52">
        <f>IF($H$6="First Area","",IF(E23="N/A","-",IF($H$6="Edinburgh","-",IF($H$6="Scotland","-",HLOOKUP($H$6&amp;"Index",Data!$E$1:$BU$1000,A23,FALSE)))))</f>
        <v>1.005694261037082</v>
      </c>
      <c r="K23" s="91"/>
      <c r="L23" s="50">
        <f>IF($L$6="Second Area","",HLOOKUP($L$6,Data!$E$1:$BU$1000,A23,FALSE))</f>
        <v>0</v>
      </c>
      <c r="M23" s="51">
        <f>IF($L$6="Second Area","",IF(E23="N/A","-",HLOOKUP($L$6&amp;"%",Data!$E$1:$BU$1000,A23,FALSE)))</f>
        <v>3.0561672730401761E-2</v>
      </c>
      <c r="N23" s="52">
        <f>IF($L$6="Second Area","",IF(E23="N/A","-",IF($L$6="Edinburgh","-",IF($L$6="Scotland","-",HLOOKUP($L$6&amp;"Index",Data!$E$1:$BU$1000,A23,FALSE)))))</f>
        <v>1.0112913889275583</v>
      </c>
    </row>
    <row r="24" spans="1:14" ht="6" customHeight="1" x14ac:dyDescent="0.3">
      <c r="B24" s="91"/>
      <c r="C24" s="91"/>
      <c r="D24" s="161"/>
      <c r="E24" s="163"/>
      <c r="F24" s="163"/>
      <c r="G24" s="91"/>
      <c r="H24" s="121"/>
      <c r="I24" s="122"/>
      <c r="J24" s="123"/>
      <c r="K24" s="91"/>
      <c r="L24" s="121"/>
      <c r="M24" s="124"/>
      <c r="N24" s="123"/>
    </row>
    <row r="25" spans="1:14" x14ac:dyDescent="0.3">
      <c r="A25" s="193">
        <v>524</v>
      </c>
      <c r="B25" s="91" t="str">
        <f>VLOOKUP($A25,Data!$A$1:$BI$1000,2,FALSE)</f>
        <v>Self diagnosed: high blood pressure</v>
      </c>
      <c r="C25" s="91" t="str">
        <f>VLOOKUP($A25,Data!$A$1:$BI$1000,3,FALSE)</f>
        <v>Mosaic</v>
      </c>
      <c r="D25" s="161">
        <f>VLOOKUP($A25,Data!$A$1:$BI$1000,4,FALSE)</f>
        <v>41852</v>
      </c>
      <c r="E25" s="48">
        <f>IF(ISBLANK(VLOOKUP($A25,Data!$A$1:$BI$1000,9,FALSE)),"N/A",VLOOKUP($A25,Data!$A$1:$BI$1000,9,FALSE))</f>
        <v>0.22434984836506769</v>
      </c>
      <c r="F25" s="48">
        <f>IF(ISBLANK(VLOOKUP($A25,Data!$A$1:$BI$1000,10,FALSE)),"N/A",VLOOKUP($A25,Data!$A$1:$BI$1000,10,FALSE))</f>
        <v>0.11663749676798864</v>
      </c>
      <c r="G25" s="91"/>
      <c r="H25" s="50">
        <f>IF($H$6="First Area","",HLOOKUP($H$6,Data!$E$1:$BU$1000,A25,FALSE))</f>
        <v>0</v>
      </c>
      <c r="I25" s="63">
        <f>IF($H$6="First Area","",IF(E25="N/A","-",HLOOKUP($H$6&amp;"%",Data!$E$1:$BU$1000,A25,FALSE)))</f>
        <v>0.1441887362022099</v>
      </c>
      <c r="J25" s="52">
        <f>IF($H$6="First Area","",IF(E25="N/A","-",IF($H$6="Edinburgh","-",IF($H$6="Scotland","-",HLOOKUP($H$6&amp;"Index",Data!$E$1:$BU$1000,A25,FALSE)))))</f>
        <v>0.82398887986063496</v>
      </c>
      <c r="K25" s="91"/>
      <c r="L25" s="50">
        <f>IF($L$6="Second Area","",HLOOKUP($L$6,Data!$E$1:$BU$1000,A25,FALSE))</f>
        <v>0</v>
      </c>
      <c r="M25" s="51">
        <f>IF($L$6="Second Area","",IF(E25="N/A","-",HLOOKUP($L$6&amp;"%",Data!$E$1:$BU$1000,A25,FALSE)))</f>
        <v>0.17202054336683215</v>
      </c>
      <c r="N25" s="52">
        <f>IF($L$6="Second Area","",IF(E25="N/A","-",IF($L$6="Edinburgh","-",IF($L$6="Scotland","-",HLOOKUP($L$6&amp;"Index",Data!$E$1:$BU$1000,A25,FALSE)))))</f>
        <v>0.98303805536566857</v>
      </c>
    </row>
    <row r="26" spans="1:14" x14ac:dyDescent="0.3">
      <c r="A26" s="193">
        <v>525</v>
      </c>
      <c r="B26" s="91" t="str">
        <f>VLOOKUP($A26,Data!$A$1:$BI$1000,2,FALSE)</f>
        <v>Self diagnosed: poor blood circulation</v>
      </c>
      <c r="C26" s="91" t="str">
        <f>VLOOKUP($A26,Data!$A$1:$BI$1000,3,FALSE)</f>
        <v>Mosaic</v>
      </c>
      <c r="D26" s="161">
        <f>VLOOKUP($A26,Data!$A$1:$BI$1000,4,FALSE)</f>
        <v>41852</v>
      </c>
      <c r="E26" s="48">
        <f>IF(ISBLANK(VLOOKUP($A26,Data!$A$1:$BI$1000,9,FALSE)),"N/A",VLOOKUP($A26,Data!$A$1:$BI$1000,9,FALSE))</f>
        <v>6.5481247672779269E-2</v>
      </c>
      <c r="F26" s="48">
        <f>IF(ISBLANK(VLOOKUP($A26,Data!$A$1:$BI$1000,10,FALSE)),"N/A",VLOOKUP($A26,Data!$A$1:$BI$1000,10,FALSE))</f>
        <v>4.1531243111183239E-2</v>
      </c>
      <c r="G26" s="91"/>
      <c r="H26" s="50">
        <f>IF($H$6="First Area","",HLOOKUP($H$6,Data!$E$1:$BU$1000,A26,FALSE))</f>
        <v>0</v>
      </c>
      <c r="I26" s="63">
        <f>IF($H$6="First Area","",IF(E26="N/A","-",HLOOKUP($H$6&amp;"%",Data!$E$1:$BU$1000,A26,FALSE)))</f>
        <v>5.5021091314976227E-2</v>
      </c>
      <c r="J26" s="52">
        <f>IF($H$6="First Area","",IF(E26="N/A","-",IF($H$6="Edinburgh","-",IF($H$6="Scotland","-",HLOOKUP($H$6&amp;"Index",Data!$E$1:$BU$1000,A26,FALSE)))))</f>
        <v>1.0217322739973445</v>
      </c>
      <c r="K26" s="91"/>
      <c r="L26" s="50">
        <f>IF($L$6="Second Area","",HLOOKUP($L$6,Data!$E$1:$BU$1000,A26,FALSE))</f>
        <v>0</v>
      </c>
      <c r="M26" s="51">
        <f>IF($L$6="Second Area","",IF(E26="N/A","-",HLOOKUP($L$6&amp;"%",Data!$E$1:$BU$1000,A26,FALSE)))</f>
        <v>5.1912779321043802E-2</v>
      </c>
      <c r="N26" s="52">
        <f>IF($L$6="Second Area","",IF(E26="N/A","-",IF($L$6="Edinburgh","-",IF($L$6="Scotland","-",HLOOKUP($L$6&amp;"Index",Data!$E$1:$BU$1000,A26,FALSE)))))</f>
        <v>0.96401145083749273</v>
      </c>
    </row>
    <row r="27" spans="1:14" x14ac:dyDescent="0.3">
      <c r="A27" s="193">
        <v>526</v>
      </c>
      <c r="B27" s="91" t="str">
        <f>VLOOKUP($A27,Data!$A$1:$BI$1000,2,FALSE)</f>
        <v>Self diagnosed: hearing problems</v>
      </c>
      <c r="C27" s="91" t="str">
        <f>VLOOKUP($A27,Data!$A$1:$BI$1000,3,FALSE)</f>
        <v>Mosaic</v>
      </c>
      <c r="D27" s="161">
        <f>VLOOKUP($A27,Data!$A$1:$BI$1000,4,FALSE)</f>
        <v>41852</v>
      </c>
      <c r="E27" s="48">
        <f>IF(ISBLANK(VLOOKUP($A27,Data!$A$1:$BI$1000,9,FALSE)),"N/A",VLOOKUP($A27,Data!$A$1:$BI$1000,9,FALSE))</f>
        <v>9.7844085965957811E-2</v>
      </c>
      <c r="F27" s="48">
        <f>IF(ISBLANK(VLOOKUP($A27,Data!$A$1:$BI$1000,10,FALSE)),"N/A",VLOOKUP($A27,Data!$A$1:$BI$1000,10,FALSE))</f>
        <v>4.2684209296641615E-2</v>
      </c>
      <c r="G27" s="91"/>
      <c r="H27" s="50">
        <f>IF($H$6="First Area","",HLOOKUP($H$6,Data!$E$1:$BU$1000,A27,FALSE))</f>
        <v>0</v>
      </c>
      <c r="I27" s="63">
        <f>IF($H$6="First Area","",IF(E27="N/A","-",HLOOKUP($H$6&amp;"%",Data!$E$1:$BU$1000,A27,FALSE)))</f>
        <v>6.3611644779756435E-2</v>
      </c>
      <c r="J27" s="52">
        <f>IF($H$6="First Area","",IF(E27="N/A","-",IF($H$6="Edinburgh","-",IF($H$6="Scotland","-",HLOOKUP($H$6&amp;"Index",Data!$E$1:$BU$1000,A27,FALSE)))))</f>
        <v>0.87826692190914868</v>
      </c>
      <c r="K27" s="91"/>
      <c r="L27" s="50">
        <f>IF($L$6="Second Area","",HLOOKUP($L$6,Data!$E$1:$BU$1000,A27,FALSE))</f>
        <v>0</v>
      </c>
      <c r="M27" s="51">
        <f>IF($L$6="Second Area","",IF(E27="N/A","-",HLOOKUP($L$6&amp;"%",Data!$E$1:$BU$1000,A27,FALSE)))</f>
        <v>7.4445138639268146E-2</v>
      </c>
      <c r="N27" s="52">
        <f>IF($L$6="Second Area","",IF(E27="N/A","-",IF($L$6="Edinburgh","-",IF($L$6="Scotland","-",HLOOKUP($L$6&amp;"Index",Data!$E$1:$BU$1000,A27,FALSE)))))</f>
        <v>1.0278417259950656</v>
      </c>
    </row>
    <row r="28" spans="1:14" ht="6" customHeight="1" x14ac:dyDescent="0.3">
      <c r="B28" s="91"/>
      <c r="C28" s="91"/>
      <c r="D28" s="161"/>
      <c r="E28" s="163"/>
      <c r="F28" s="163"/>
      <c r="G28" s="91"/>
      <c r="H28" s="121"/>
      <c r="I28" s="122"/>
      <c r="J28" s="123"/>
      <c r="K28" s="91"/>
      <c r="L28" s="121"/>
      <c r="M28" s="124"/>
      <c r="N28" s="123"/>
    </row>
    <row r="29" spans="1:14" x14ac:dyDescent="0.3">
      <c r="A29" s="193">
        <v>527</v>
      </c>
      <c r="B29" s="91" t="str">
        <f>VLOOKUP($A29,Data!$A$1:$BI$1000,2,FALSE)</f>
        <v>Self diagnosed: high cholesterol</v>
      </c>
      <c r="C29" s="91" t="str">
        <f>VLOOKUP($A29,Data!$A$1:$BI$1000,3,FALSE)</f>
        <v>Mosaic</v>
      </c>
      <c r="D29" s="161">
        <f>VLOOKUP($A29,Data!$A$1:$BI$1000,4,FALSE)</f>
        <v>41852</v>
      </c>
      <c r="E29" s="48">
        <f>IF(ISBLANK(VLOOKUP($A29,Data!$A$1:$BI$1000,9,FALSE)),"N/A",VLOOKUP($A29,Data!$A$1:$BI$1000,9,FALSE))</f>
        <v>0.15166391486424965</v>
      </c>
      <c r="F29" s="48">
        <f>IF(ISBLANK(VLOOKUP($A29,Data!$A$1:$BI$1000,10,FALSE)),"N/A",VLOOKUP($A29,Data!$A$1:$BI$1000,10,FALSE))</f>
        <v>9.0280588510184487E-2</v>
      </c>
      <c r="G29" s="91"/>
      <c r="H29" s="50">
        <f>IF($H$6="First Area","",HLOOKUP($H$6,Data!$E$1:$BU$1000,A29,FALSE))</f>
        <v>0</v>
      </c>
      <c r="I29" s="63">
        <f>IF($H$6="First Area","",IF(E29="N/A","-",HLOOKUP($H$6&amp;"%",Data!$E$1:$BU$1000,A29,FALSE)))</f>
        <v>0.10272908263346732</v>
      </c>
      <c r="J29" s="52">
        <f>IF($H$6="First Area","",IF(E29="N/A","-",IF($H$6="Edinburgh","-",IF($H$6="Scotland","-",HLOOKUP($H$6&amp;"Index",Data!$E$1:$BU$1000,A29,FALSE)))))</f>
        <v>0.84427640614410149</v>
      </c>
      <c r="K29" s="91"/>
      <c r="L29" s="50">
        <f>IF($L$6="Second Area","",HLOOKUP($L$6,Data!$E$1:$BU$1000,A29,FALSE))</f>
        <v>0</v>
      </c>
      <c r="M29" s="51">
        <f>IF($L$6="Second Area","",IF(E29="N/A","-",HLOOKUP($L$6&amp;"%",Data!$E$1:$BU$1000,A29,FALSE)))</f>
        <v>0.11571184204373711</v>
      </c>
      <c r="N29" s="52">
        <f>IF($L$6="Second Area","",IF(E29="N/A","-",IF($L$6="Edinburgh","-",IF($L$6="Scotland","-",HLOOKUP($L$6&amp;"Index",Data!$E$1:$BU$1000,A29,FALSE)))))</f>
        <v>0.95097489089398068</v>
      </c>
    </row>
    <row r="30" spans="1:14" x14ac:dyDescent="0.3">
      <c r="A30" s="193">
        <v>528</v>
      </c>
      <c r="B30" s="91" t="str">
        <f>VLOOKUP($A30,Data!$A$1:$BI$1000,2,FALSE)</f>
        <v>Self diagnosed: heart problems</v>
      </c>
      <c r="C30" s="91" t="str">
        <f>VLOOKUP($A30,Data!$A$1:$BI$1000,3,FALSE)</f>
        <v>Mosaic</v>
      </c>
      <c r="D30" s="161">
        <f>VLOOKUP($A30,Data!$A$1:$BI$1000,4,FALSE)</f>
        <v>41852</v>
      </c>
      <c r="E30" s="48">
        <f>IF(ISBLANK(VLOOKUP($A30,Data!$A$1:$BI$1000,9,FALSE)),"N/A",VLOOKUP($A30,Data!$A$1:$BI$1000,9,FALSE))</f>
        <v>7.1872896877969397E-2</v>
      </c>
      <c r="F30" s="48">
        <f>IF(ISBLANK(VLOOKUP($A30,Data!$A$1:$BI$1000,10,FALSE)),"N/A",VLOOKUP($A30,Data!$A$1:$BI$1000,10,FALSE))</f>
        <v>4.088167959670759E-2</v>
      </c>
      <c r="G30" s="91"/>
      <c r="H30" s="50">
        <f>IF($H$6="First Area","",HLOOKUP($H$6,Data!$E$1:$BU$1000,A30,FALSE))</f>
        <v>0</v>
      </c>
      <c r="I30" s="63">
        <f>IF($H$6="First Area","",IF(E30="N/A","-",HLOOKUP($H$6&amp;"%",Data!$E$1:$BU$1000,A30,FALSE)))</f>
        <v>5.0767915035170377E-2</v>
      </c>
      <c r="J30" s="52">
        <f>IF($H$6="First Area","",IF(E30="N/A","-",IF($H$6="Edinburgh","-",IF($H$6="Scotland","-",HLOOKUP($H$6&amp;"Index",Data!$E$1:$BU$1000,A30,FALSE)))))</f>
        <v>0.89760152085954237</v>
      </c>
      <c r="K30" s="91"/>
      <c r="L30" s="50">
        <f>IF($L$6="Second Area","",HLOOKUP($L$6,Data!$E$1:$BU$1000,A30,FALSE))</f>
        <v>0</v>
      </c>
      <c r="M30" s="51">
        <f>IF($L$6="Second Area","",IF(E30="N/A","-",HLOOKUP($L$6&amp;"%",Data!$E$1:$BU$1000,A30,FALSE)))</f>
        <v>5.3746500884884106E-2</v>
      </c>
      <c r="N30" s="52">
        <f>IF($L$6="Second Area","",IF(E30="N/A","-",IF($L$6="Edinburgh","-",IF($L$6="Scotland","-",HLOOKUP($L$6&amp;"Index",Data!$E$1:$BU$1000,A30,FALSE)))))</f>
        <v>0.95026437271905995</v>
      </c>
    </row>
    <row r="31" spans="1:14" x14ac:dyDescent="0.3">
      <c r="A31" s="193">
        <v>529</v>
      </c>
      <c r="B31" s="91" t="str">
        <f>VLOOKUP($A31,Data!$A$1:$BI$1000,2,FALSE)</f>
        <v>Self diagnosed: diabetes</v>
      </c>
      <c r="C31" s="91" t="str">
        <f>VLOOKUP($A31,Data!$A$1:$BI$1000,3,FALSE)</f>
        <v>Mosaic</v>
      </c>
      <c r="D31" s="161">
        <f>VLOOKUP($A31,Data!$A$1:$BI$1000,4,FALSE)</f>
        <v>41852</v>
      </c>
      <c r="E31" s="48">
        <f>IF(ISBLANK(VLOOKUP($A31,Data!$A$1:$BI$1000,9,FALSE)),"N/A",VLOOKUP($A31,Data!$A$1:$BI$1000,9,FALSE))</f>
        <v>8.3567860676230094E-2</v>
      </c>
      <c r="F31" s="48">
        <f>IF(ISBLANK(VLOOKUP($A31,Data!$A$1:$BI$1000,10,FALSE)),"N/A",VLOOKUP($A31,Data!$A$1:$BI$1000,10,FALSE))</f>
        <v>6.5791490623238524E-2</v>
      </c>
      <c r="G31" s="91"/>
      <c r="H31" s="50">
        <f>IF($H$6="First Area","",HLOOKUP($H$6,Data!$E$1:$BU$1000,A31,FALSE))</f>
        <v>0</v>
      </c>
      <c r="I31" s="63">
        <f>IF($H$6="First Area","",IF(E31="N/A","-",HLOOKUP($H$6&amp;"%",Data!$E$1:$BU$1000,A31,FALSE)))</f>
        <v>7.7045781480188619E-2</v>
      </c>
      <c r="J31" s="52">
        <f>IF($H$6="First Area","",IF(E31="N/A","-",IF($H$6="Edinburgh","-",IF($H$6="Scotland","-",HLOOKUP($H$6&amp;"Index",Data!$E$1:$BU$1000,A31,FALSE)))))</f>
        <v>1.0271447007444949</v>
      </c>
      <c r="K31" s="91"/>
      <c r="L31" s="50">
        <f>IF($L$6="Second Area","",HLOOKUP($L$6,Data!$E$1:$BU$1000,A31,FALSE))</f>
        <v>0</v>
      </c>
      <c r="M31" s="51">
        <f>IF($L$6="Second Area","",IF(E31="N/A","-",HLOOKUP($L$6&amp;"%",Data!$E$1:$BU$1000,A31,FALSE)))</f>
        <v>7.5563101485242909E-2</v>
      </c>
      <c r="N31" s="52">
        <f>IF($L$6="Second Area","",IF(E31="N/A","-",IF($L$6="Edinburgh","-",IF($L$6="Scotland","-",HLOOKUP($L$6&amp;"Index",Data!$E$1:$BU$1000,A31,FALSE)))))</f>
        <v>1.0073781817936818</v>
      </c>
    </row>
    <row r="32" spans="1:14" x14ac:dyDescent="0.3">
      <c r="A32" s="193">
        <v>530</v>
      </c>
      <c r="B32" s="91" t="str">
        <f>VLOOKUP($A32,Data!$A$1:$BI$1000,2,FALSE)</f>
        <v>Self diagnosed: depression</v>
      </c>
      <c r="C32" s="91" t="str">
        <f>VLOOKUP($A32,Data!$A$1:$BI$1000,3,FALSE)</f>
        <v>Mosaic</v>
      </c>
      <c r="D32" s="161">
        <f>VLOOKUP($A32,Data!$A$1:$BI$1000,4,FALSE)</f>
        <v>41852</v>
      </c>
      <c r="E32" s="48">
        <f>IF(ISBLANK(VLOOKUP($A32,Data!$A$1:$BI$1000,9,FALSE)),"N/A",VLOOKUP($A32,Data!$A$1:$BI$1000,9,FALSE))</f>
        <v>0.17880259131118273</v>
      </c>
      <c r="F32" s="48">
        <f>IF(ISBLANK(VLOOKUP($A32,Data!$A$1:$BI$1000,10,FALSE)),"N/A",VLOOKUP($A32,Data!$A$1:$BI$1000,10,FALSE))</f>
        <v>9.612769727344736E-2</v>
      </c>
      <c r="G32" s="91"/>
      <c r="H32" s="50">
        <f>IF($H$6="First Area","",HLOOKUP($H$6,Data!$E$1:$BU$1000,A32,FALSE))</f>
        <v>0</v>
      </c>
      <c r="I32" s="63">
        <f>IF($H$6="First Area","",IF(E32="N/A","-",HLOOKUP($H$6&amp;"%",Data!$E$1:$BU$1000,A32,FALSE)))</f>
        <v>0.17880259131118273</v>
      </c>
      <c r="J32" s="52">
        <f>IF($H$6="First Area","",IF(E32="N/A","-",IF($H$6="Edinburgh","-",IF($H$6="Scotland","-",HLOOKUP($H$6&amp;"Index",Data!$E$1:$BU$1000,A32,FALSE)))))</f>
        <v>1.4020311487239829</v>
      </c>
      <c r="K32" s="91"/>
      <c r="L32" s="50">
        <f>IF($L$6="Second Area","",HLOOKUP($L$6,Data!$E$1:$BU$1000,A32,FALSE))</f>
        <v>0</v>
      </c>
      <c r="M32" s="51">
        <f>IF($L$6="Second Area","",IF(E32="N/A","-",HLOOKUP($L$6&amp;"%",Data!$E$1:$BU$1000,A32,FALSE)))</f>
        <v>0.13750511192948117</v>
      </c>
      <c r="N32" s="52">
        <f>IF($L$6="Second Area","",IF(E32="N/A","-",IF($L$6="Edinburgh","-",IF($L$6="Scotland","-",HLOOKUP($L$6&amp;"Index",Data!$E$1:$BU$1000,A32,FALSE)))))</f>
        <v>1.078208367228809</v>
      </c>
    </row>
    <row r="33" spans="1:14" ht="6" customHeight="1" x14ac:dyDescent="0.3">
      <c r="B33" s="91"/>
      <c r="C33" s="91"/>
      <c r="D33" s="161"/>
      <c r="E33" s="163"/>
      <c r="F33" s="163"/>
      <c r="G33" s="91"/>
      <c r="H33" s="121"/>
      <c r="I33" s="122"/>
      <c r="J33" s="123"/>
      <c r="K33" s="91"/>
      <c r="L33" s="121"/>
      <c r="M33" s="124"/>
      <c r="N33" s="123"/>
    </row>
    <row r="34" spans="1:14" x14ac:dyDescent="0.3">
      <c r="A34" s="193">
        <v>531</v>
      </c>
      <c r="B34" s="91" t="str">
        <f>VLOOKUP($A34,Data!$A$1:$BI$1000,2,FALSE)</f>
        <v>Takeaway once a week or more</v>
      </c>
      <c r="C34" s="91" t="str">
        <f>VLOOKUP($A34,Data!$A$1:$BI$1000,3,FALSE)</f>
        <v>Mosaic</v>
      </c>
      <c r="D34" s="161">
        <f>VLOOKUP($A34,Data!$A$1:$BI$1000,4,FALSE)</f>
        <v>41852</v>
      </c>
      <c r="E34" s="48">
        <f>IF(ISBLANK(VLOOKUP($A34,Data!$A$1:$BI$1000,9,FALSE)),"N/A",VLOOKUP($A34,Data!$A$1:$BI$1000,9,FALSE))</f>
        <v>0.11407544045657365</v>
      </c>
      <c r="F34" s="48">
        <f>IF(ISBLANK(VLOOKUP($A34,Data!$A$1:$BI$1000,10,FALSE)),"N/A",VLOOKUP($A34,Data!$A$1:$BI$1000,10,FALSE))</f>
        <v>7.8230623031765423E-2</v>
      </c>
      <c r="G34" s="91"/>
      <c r="H34" s="50">
        <f>IF($H$6="First Area","",HLOOKUP($H$6,Data!$E$1:$BU$1000,A34,FALSE))</f>
        <v>0</v>
      </c>
      <c r="I34" s="63">
        <f>IF($H$6="First Area","",IF(E34="N/A","-",HLOOKUP($H$6&amp;"%",Data!$E$1:$BU$1000,A34,FALSE)))</f>
        <v>0.11407544045657365</v>
      </c>
      <c r="J34" s="52">
        <f>IF($H$6="First Area","",IF(E34="N/A","-",IF($H$6="Edinburgh","-",IF($H$6="Scotland","-",HLOOKUP($H$6&amp;"Index",Data!$E$1:$BU$1000,A34,FALSE)))))</f>
        <v>1.2183111816084498</v>
      </c>
      <c r="K34" s="91"/>
      <c r="L34" s="50">
        <f>IF($L$6="Second Area","",HLOOKUP($L$6,Data!$E$1:$BU$1000,A34,FALSE))</f>
        <v>0</v>
      </c>
      <c r="M34" s="51">
        <f>IF($L$6="Second Area","",IF(E34="N/A","-",HLOOKUP($L$6&amp;"%",Data!$E$1:$BU$1000,A34,FALSE)))</f>
        <v>9.7098567455248239E-2</v>
      </c>
      <c r="N34" s="52">
        <f>IF($L$6="Second Area","",IF(E34="N/A","-",IF($L$6="Edinburgh","-",IF($L$6="Scotland","-",HLOOKUP($L$6&amp;"Index",Data!$E$1:$BU$1000,A34,FALSE)))))</f>
        <v>1.0370003392090728</v>
      </c>
    </row>
    <row r="35" spans="1:14" x14ac:dyDescent="0.3">
      <c r="A35" s="193">
        <v>532</v>
      </c>
      <c r="B35" s="91" t="str">
        <f>VLOOKUP($A35,Data!$A$1:$BI$1000,2,FALSE)</f>
        <v>Heavy smokers</v>
      </c>
      <c r="C35" s="91" t="str">
        <f>VLOOKUP($A35,Data!$A$1:$BI$1000,3,FALSE)</f>
        <v>Mosaic</v>
      </c>
      <c r="D35" s="161">
        <f>VLOOKUP($A35,Data!$A$1:$BI$1000,4,FALSE)</f>
        <v>41852</v>
      </c>
      <c r="E35" s="48">
        <f>IF(ISBLANK(VLOOKUP($A35,Data!$A$1:$BI$1000,9,FALSE)),"N/A",VLOOKUP($A35,Data!$A$1:$BI$1000,9,FALSE))</f>
        <v>4.1048501842237475E-2</v>
      </c>
      <c r="F35" s="48">
        <f>IF(ISBLANK(VLOOKUP($A35,Data!$A$1:$BI$1000,10,FALSE)),"N/A",VLOOKUP($A35,Data!$A$1:$BI$1000,10,FALSE))</f>
        <v>1.4113782164938663E-2</v>
      </c>
      <c r="G35" s="91"/>
      <c r="H35" s="50">
        <f>IF($H$6="First Area","",HLOOKUP($H$6,Data!$E$1:$BU$1000,A35,FALSE))</f>
        <v>0</v>
      </c>
      <c r="I35" s="63">
        <f>IF($H$6="First Area","",IF(E35="N/A","-",HLOOKUP($H$6&amp;"%",Data!$E$1:$BU$1000,A35,FALSE)))</f>
        <v>4.1048501842237475E-2</v>
      </c>
      <c r="J35" s="52">
        <f>IF($H$6="First Area","",IF(E35="N/A","-",IF($H$6="Edinburgh","-",IF($H$6="Scotland","-",HLOOKUP($H$6&amp;"Index",Data!$E$1:$BU$1000,A35,FALSE)))))</f>
        <v>1.5596466513218281</v>
      </c>
      <c r="K35" s="91"/>
      <c r="L35" s="50">
        <f>IF($L$6="Second Area","",HLOOKUP($L$6,Data!$E$1:$BU$1000,A35,FALSE))</f>
        <v>0</v>
      </c>
      <c r="M35" s="51">
        <f>IF($L$6="Second Area","",IF(E35="N/A","-",HLOOKUP($L$6&amp;"%",Data!$E$1:$BU$1000,A35,FALSE)))</f>
        <v>2.8209268610679839E-2</v>
      </c>
      <c r="N35" s="52">
        <f>IF($L$6="Second Area","",IF(E35="N/A","-",IF($L$6="Edinburgh","-",IF($L$6="Scotland","-",HLOOKUP($L$6&amp;"Index",Data!$E$1:$BU$1000,A35,FALSE)))))</f>
        <v>1.0718172247546904</v>
      </c>
    </row>
    <row r="36" spans="1:14" x14ac:dyDescent="0.3">
      <c r="A36" s="193">
        <v>533</v>
      </c>
      <c r="B36" s="91" t="str">
        <f>VLOOKUP($A36,Data!$A$1:$BI$1000,2,FALSE)</f>
        <v>Alcohol once a day</v>
      </c>
      <c r="C36" s="91" t="str">
        <f>VLOOKUP($A36,Data!$A$1:$BI$1000,3,FALSE)</f>
        <v>Mosaic</v>
      </c>
      <c r="D36" s="161">
        <f>VLOOKUP($A36,Data!$A$1:$BI$1000,4,FALSE)</f>
        <v>41852</v>
      </c>
      <c r="E36" s="48">
        <f>IF(ISBLANK(VLOOKUP($A36,Data!$A$1:$BI$1000,9,FALSE)),"N/A",VLOOKUP($A36,Data!$A$1:$BI$1000,9,FALSE))</f>
        <v>0.1193645677748658</v>
      </c>
      <c r="F36" s="48">
        <f>IF(ISBLANK(VLOOKUP($A36,Data!$A$1:$BI$1000,10,FALSE)),"N/A",VLOOKUP($A36,Data!$A$1:$BI$1000,10,FALSE))</f>
        <v>5.7994028350849124E-2</v>
      </c>
      <c r="G36" s="91"/>
      <c r="H36" s="50">
        <f>IF($H$6="First Area","",HLOOKUP($H$6,Data!$E$1:$BU$1000,A36,FALSE))</f>
        <v>0</v>
      </c>
      <c r="I36" s="63">
        <f>IF($H$6="First Area","",IF(E36="N/A","-",HLOOKUP($H$6&amp;"%",Data!$E$1:$BU$1000,A36,FALSE)))</f>
        <v>5.7994028350849124E-2</v>
      </c>
      <c r="J36" s="52">
        <f>IF($H$6="First Area","",IF(E36="N/A","-",IF($H$6="Edinburgh","-",IF($H$6="Scotland","-",HLOOKUP($H$6&amp;"Index",Data!$E$1:$BU$1000,A36,FALSE)))))</f>
        <v>0.67173081292865855</v>
      </c>
      <c r="K36" s="91"/>
      <c r="L36" s="50">
        <f>IF($L$6="Second Area","",HLOOKUP($L$6,Data!$E$1:$BU$1000,A36,FALSE))</f>
        <v>0</v>
      </c>
      <c r="M36" s="51">
        <f>IF($L$6="Second Area","",IF(E36="N/A","-",HLOOKUP($L$6&amp;"%",Data!$E$1:$BU$1000,A36,FALSE)))</f>
        <v>8.4997743870435183E-2</v>
      </c>
      <c r="N36" s="52">
        <f>IF($L$6="Second Area","",IF(E36="N/A","-",IF($L$6="Edinburgh","-",IF($L$6="Scotland","-",HLOOKUP($L$6&amp;"Index",Data!$E$1:$BU$1000,A36,FALSE)))))</f>
        <v>0.98450832285309531</v>
      </c>
    </row>
    <row r="37" spans="1:14" x14ac:dyDescent="0.3">
      <c r="A37" s="193">
        <v>534</v>
      </c>
      <c r="B37" s="91" t="str">
        <f>VLOOKUP($A37,Data!$A$1:$BI$1000,2,FALSE)</f>
        <v>Alcohol two to three times a week</v>
      </c>
      <c r="C37" s="91" t="str">
        <f>VLOOKUP($A37,Data!$A$1:$BI$1000,3,FALSE)</f>
        <v>Mosaic</v>
      </c>
      <c r="D37" s="161">
        <f>VLOOKUP($A37,Data!$A$1:$BI$1000,4,FALSE)</f>
        <v>41852</v>
      </c>
      <c r="E37" s="48">
        <f>IF(ISBLANK(VLOOKUP($A37,Data!$A$1:$BI$1000,9,FALSE)),"N/A",VLOOKUP($A37,Data!$A$1:$BI$1000,9,FALSE))</f>
        <v>0.32240715500079742</v>
      </c>
      <c r="F37" s="48">
        <f>IF(ISBLANK(VLOOKUP($A37,Data!$A$1:$BI$1000,10,FALSE)),"N/A",VLOOKUP($A37,Data!$A$1:$BI$1000,10,FALSE))</f>
        <v>0.2162792143067232</v>
      </c>
      <c r="G37" s="91"/>
      <c r="H37" s="50">
        <f>IF($H$6="First Area","",HLOOKUP($H$6,Data!$E$1:$BU$1000,A37,FALSE))</f>
        <v>0</v>
      </c>
      <c r="I37" s="63">
        <f>IF($H$6="First Area","",IF(E37="N/A","-",HLOOKUP($H$6&amp;"%",Data!$E$1:$BU$1000,A37,FALSE)))</f>
        <v>0.2162792143067232</v>
      </c>
      <c r="J37" s="52">
        <f>IF($H$6="First Area","",IF(E37="N/A","-",IF($H$6="Edinburgh","-",IF($H$6="Scotland","-",HLOOKUP($H$6&amp;"Index",Data!$E$1:$BU$1000,A37,FALSE)))))</f>
        <v>0.7871483237337914</v>
      </c>
      <c r="K37" s="91"/>
      <c r="L37" s="50">
        <f>IF($L$6="Second Area","",HLOOKUP($L$6,Data!$E$1:$BU$1000,A37,FALSE))</f>
        <v>0</v>
      </c>
      <c r="M37" s="51">
        <f>IF($L$6="Second Area","",IF(E37="N/A","-",HLOOKUP($L$6&amp;"%",Data!$E$1:$BU$1000,A37,FALSE)))</f>
        <v>0.26584631900885108</v>
      </c>
      <c r="N37" s="52">
        <f>IF($L$6="Second Area","",IF(E37="N/A","-",IF($L$6="Edinburgh","-",IF($L$6="Scotland","-",HLOOKUP($L$6&amp;"Index",Data!$E$1:$BU$1000,A37,FALSE)))))</f>
        <v>0.96754782954707119</v>
      </c>
    </row>
    <row r="38" spans="1:14" x14ac:dyDescent="0.3">
      <c r="A38" s="193">
        <v>535</v>
      </c>
      <c r="B38" s="91" t="str">
        <f>VLOOKUP($A38,Data!$A$1:$BI$1000,2,FALSE)</f>
        <v xml:space="preserve">Alcohol once a week </v>
      </c>
      <c r="C38" s="91" t="str">
        <f>VLOOKUP($A38,Data!$A$1:$BI$1000,3,FALSE)</f>
        <v>Mosaic</v>
      </c>
      <c r="D38" s="161">
        <f>VLOOKUP($A38,Data!$A$1:$BI$1000,4,FALSE)</f>
        <v>41852</v>
      </c>
      <c r="E38" s="48">
        <f>IF(ISBLANK(VLOOKUP($A38,Data!$A$1:$BI$1000,9,FALSE)),"N/A",VLOOKUP($A38,Data!$A$1:$BI$1000,9,FALSE))</f>
        <v>0.16751356834951081</v>
      </c>
      <c r="F38" s="48">
        <f>IF(ISBLANK(VLOOKUP($A38,Data!$A$1:$BI$1000,10,FALSE)),"N/A",VLOOKUP($A38,Data!$A$1:$BI$1000,10,FALSE))</f>
        <v>0.13204691271457145</v>
      </c>
      <c r="G38" s="91"/>
      <c r="H38" s="50">
        <f>IF($H$6="First Area","",HLOOKUP($H$6,Data!$E$1:$BU$1000,A38,FALSE))</f>
        <v>0</v>
      </c>
      <c r="I38" s="63">
        <f>IF($H$6="First Area","",IF(E38="N/A","-",HLOOKUP($H$6&amp;"%",Data!$E$1:$BU$1000,A38,FALSE)))</f>
        <v>0.15648116181029414</v>
      </c>
      <c r="J38" s="52">
        <f>IF($H$6="First Area","",IF(E38="N/A","-",IF($H$6="Edinburgh","-",IF($H$6="Scotland","-",HLOOKUP($H$6&amp;"Index",Data!$E$1:$BU$1000,A38,FALSE)))))</f>
        <v>1.0677777438802769</v>
      </c>
      <c r="K38" s="91"/>
      <c r="L38" s="50">
        <f>IF($L$6="Second Area","",HLOOKUP($L$6,Data!$E$1:$BU$1000,A38,FALSE))</f>
        <v>0</v>
      </c>
      <c r="M38" s="51">
        <f>IF($L$6="Second Area","",IF(E38="N/A","-",HLOOKUP($L$6&amp;"%",Data!$E$1:$BU$1000,A38,FALSE)))</f>
        <v>0.14756966251287074</v>
      </c>
      <c r="N38" s="52">
        <f>IF($L$6="Second Area","",IF(E38="N/A","-",IF($L$6="Edinburgh","-",IF($L$6="Scotland","-",HLOOKUP($L$6&amp;"Index",Data!$E$1:$BU$1000,A38,FALSE)))))</f>
        <v>1.0069685033026199</v>
      </c>
    </row>
    <row r="39" spans="1:14" ht="6" customHeight="1" x14ac:dyDescent="0.3">
      <c r="B39" s="91"/>
      <c r="C39" s="91"/>
      <c r="D39" s="161"/>
      <c r="E39" s="163"/>
      <c r="F39" s="163"/>
      <c r="G39" s="91"/>
      <c r="H39" s="121"/>
      <c r="I39" s="122"/>
      <c r="J39" s="123"/>
      <c r="K39" s="91"/>
      <c r="L39" s="121"/>
      <c r="M39" s="124"/>
      <c r="N39" s="123"/>
    </row>
    <row r="40" spans="1:14" x14ac:dyDescent="0.3">
      <c r="A40" s="193">
        <v>536</v>
      </c>
      <c r="B40" s="91" t="str">
        <f>VLOOKUP($A40,Data!$A$1:$BI$1000,2,FALSE)</f>
        <v>No participation in sport</v>
      </c>
      <c r="C40" s="91" t="str">
        <f>VLOOKUP($A40,Data!$A$1:$BI$1000,3,FALSE)</f>
        <v>Mosaic</v>
      </c>
      <c r="D40" s="161">
        <f>VLOOKUP($A40,Data!$A$1:$BI$1000,4,FALSE)</f>
        <v>41852</v>
      </c>
      <c r="E40" s="48">
        <f>IF(ISBLANK(VLOOKUP($A40,Data!$A$1:$BI$1000,9,FALSE)),"N/A",VLOOKUP($A40,Data!$A$1:$BI$1000,9,FALSE))</f>
        <v>0.74755892377296451</v>
      </c>
      <c r="F40" s="48">
        <f>IF(ISBLANK(VLOOKUP($A40,Data!$A$1:$BI$1000,10,FALSE)),"N/A",VLOOKUP($A40,Data!$A$1:$BI$1000,10,FALSE))</f>
        <v>0.66284702044181021</v>
      </c>
      <c r="G40" s="91"/>
      <c r="H40" s="50">
        <f>IF($H$6="First Area","",HLOOKUP($H$6,Data!$E$1:$BU$1000,A40,FALSE))</f>
        <v>0</v>
      </c>
      <c r="I40" s="63">
        <f>IF($H$6="First Area","",IF(E40="N/A","-",HLOOKUP($H$6&amp;"%",Data!$E$1:$BU$1000,A40,FALSE)))</f>
        <v>0.7024787651890223</v>
      </c>
      <c r="J40" s="52">
        <f>IF($H$6="First Area","",IF(E40="N/A","-",IF($H$6="Edinburgh","-",IF($H$6="Scotland","-",HLOOKUP($H$6&amp;"Index",Data!$E$1:$BU$1000,A40,FALSE)))))</f>
        <v>0.99874532012813111</v>
      </c>
      <c r="K40" s="91"/>
      <c r="L40" s="50">
        <f>IF($L$6="Second Area","",HLOOKUP($L$6,Data!$E$1:$BU$1000,A40,FALSE))</f>
        <v>0</v>
      </c>
      <c r="M40" s="51">
        <f>IF($L$6="Second Area","",IF(E40="N/A","-",HLOOKUP($L$6&amp;"%",Data!$E$1:$BU$1000,A40,FALSE)))</f>
        <v>0.69961379912027921</v>
      </c>
      <c r="N40" s="52">
        <f>IF($L$6="Second Area","",IF(E40="N/A","-",IF($L$6="Edinburgh","-",IF($L$6="Scotland","-",HLOOKUP($L$6&amp;"Index",Data!$E$1:$BU$1000,A40,FALSE)))))</f>
        <v>0.99467207037984418</v>
      </c>
    </row>
    <row r="41" spans="1:14" x14ac:dyDescent="0.3">
      <c r="A41" s="193">
        <v>537</v>
      </c>
      <c r="B41" s="91" t="str">
        <f>VLOOKUP($A41,Data!$A$1:$BI$1000,2,FALSE)</f>
        <v>Less than 1 hour of sport per week</v>
      </c>
      <c r="C41" s="91" t="str">
        <f>VLOOKUP($A41,Data!$A$1:$BI$1000,3,FALSE)</f>
        <v>Mosaic</v>
      </c>
      <c r="D41" s="161">
        <f>VLOOKUP($A41,Data!$A$1:$BI$1000,4,FALSE)</f>
        <v>41852</v>
      </c>
      <c r="E41" s="48">
        <f>IF(ISBLANK(VLOOKUP($A41,Data!$A$1:$BI$1000,9,FALSE)),"N/A",VLOOKUP($A41,Data!$A$1:$BI$1000,9,FALSE))</f>
        <v>8.4116956264521661E-2</v>
      </c>
      <c r="F41" s="48">
        <f>IF(ISBLANK(VLOOKUP($A41,Data!$A$1:$BI$1000,10,FALSE)),"N/A",VLOOKUP($A41,Data!$A$1:$BI$1000,10,FALSE))</f>
        <v>6.4837217132243607E-2</v>
      </c>
      <c r="G41" s="91"/>
      <c r="H41" s="50">
        <f>IF($H$6="First Area","",HLOOKUP($H$6,Data!$E$1:$BU$1000,A41,FALSE))</f>
        <v>0</v>
      </c>
      <c r="I41" s="63">
        <f>IF($H$6="First Area","",IF(E41="N/A","-",HLOOKUP($H$6&amp;"%",Data!$E$1:$BU$1000,A41,FALSE)))</f>
        <v>8.4116956264521661E-2</v>
      </c>
      <c r="J41" s="52">
        <f>IF($H$6="First Area","",IF(E41="N/A","-",IF($H$6="Edinburgh","-",IF($H$6="Scotland","-",HLOOKUP($H$6&amp;"Index",Data!$E$1:$BU$1000,A41,FALSE)))))</f>
        <v>1.1250702007636944</v>
      </c>
      <c r="K41" s="91"/>
      <c r="L41" s="50">
        <f>IF($L$6="Second Area","",HLOOKUP($L$6,Data!$E$1:$BU$1000,A41,FALSE))</f>
        <v>0</v>
      </c>
      <c r="M41" s="51">
        <f>IF($L$6="Second Area","",IF(E41="N/A","-",HLOOKUP($L$6&amp;"%",Data!$E$1:$BU$1000,A41,FALSE)))</f>
        <v>7.8615724998303119E-2</v>
      </c>
      <c r="N41" s="52">
        <f>IF($L$6="Second Area","",IF(E41="N/A","-",IF($L$6="Edinburgh","-",IF($L$6="Scotland","-",HLOOKUP($L$6&amp;"Index",Data!$E$1:$BU$1000,A41,FALSE)))))</f>
        <v>1.0514908460178014</v>
      </c>
    </row>
    <row r="42" spans="1:14" x14ac:dyDescent="0.3">
      <c r="A42" s="193">
        <v>538</v>
      </c>
      <c r="B42" s="91" t="str">
        <f>VLOOKUP($A42,Data!$A$1:$BI$1000,2,FALSE)</f>
        <v>1 to 2 hours of sport per week</v>
      </c>
      <c r="C42" s="91" t="str">
        <f>VLOOKUP($A42,Data!$A$1:$BI$1000,3,FALSE)</f>
        <v>Mosaic</v>
      </c>
      <c r="D42" s="161">
        <f>VLOOKUP($A42,Data!$A$1:$BI$1000,4,FALSE)</f>
        <v>41852</v>
      </c>
      <c r="E42" s="48">
        <f>IF(ISBLANK(VLOOKUP($A42,Data!$A$1:$BI$1000,9,FALSE)),"N/A",VLOOKUP($A42,Data!$A$1:$BI$1000,9,FALSE))</f>
        <v>8.4332712635958915E-2</v>
      </c>
      <c r="F42" s="48">
        <f>IF(ISBLANK(VLOOKUP($A42,Data!$A$1:$BI$1000,10,FALSE)),"N/A",VLOOKUP($A42,Data!$A$1:$BI$1000,10,FALSE))</f>
        <v>6.0246123404150052E-2</v>
      </c>
      <c r="G42" s="91"/>
      <c r="H42" s="50">
        <f>IF($H$6="First Area","",HLOOKUP($H$6,Data!$E$1:$BU$1000,A42,FALSE))</f>
        <v>0</v>
      </c>
      <c r="I42" s="63">
        <f>IF($H$6="First Area","",IF(E42="N/A","-",HLOOKUP($H$6&amp;"%",Data!$E$1:$BU$1000,A42,FALSE)))</f>
        <v>7.6173179238979691E-2</v>
      </c>
      <c r="J42" s="52">
        <f>IF($H$6="First Area","",IF(E42="N/A","-",IF($H$6="Edinburgh","-",IF($H$6="Scotland","-",HLOOKUP($H$6&amp;"Index",Data!$E$1:$BU$1000,A42,FALSE)))))</f>
        <v>1.0737313637969883</v>
      </c>
      <c r="K42" s="91"/>
      <c r="L42" s="50">
        <f>IF($L$6="Second Area","",HLOOKUP($L$6,Data!$E$1:$BU$1000,A42,FALSE))</f>
        <v>0</v>
      </c>
      <c r="M42" s="51">
        <f>IF($L$6="Second Area","",IF(E42="N/A","-",HLOOKUP($L$6&amp;"%",Data!$E$1:$BU$1000,A42,FALSE)))</f>
        <v>7.190409483182772E-2</v>
      </c>
      <c r="N42" s="52">
        <f>IF($L$6="Second Area","",IF(E42="N/A","-",IF($L$6="Edinburgh","-",IF($L$6="Scotland","-",HLOOKUP($L$6&amp;"Index",Data!$E$1:$BU$1000,A42,FALSE)))))</f>
        <v>1.0135546734126375</v>
      </c>
    </row>
    <row r="43" spans="1:14" x14ac:dyDescent="0.3">
      <c r="A43" s="193">
        <v>539</v>
      </c>
      <c r="B43" s="91" t="str">
        <f>VLOOKUP($A43,Data!$A$1:$BI$1000,2,FALSE)</f>
        <v>2 to 4 hours of sport per week</v>
      </c>
      <c r="C43" s="91" t="str">
        <f>VLOOKUP($A43,Data!$A$1:$BI$1000,3,FALSE)</f>
        <v>Mosaic</v>
      </c>
      <c r="D43" s="161">
        <f>VLOOKUP($A43,Data!$A$1:$BI$1000,4,FALSE)</f>
        <v>41852</v>
      </c>
      <c r="E43" s="48">
        <f>IF(ISBLANK(VLOOKUP($A43,Data!$A$1:$BI$1000,9,FALSE)),"N/A",VLOOKUP($A43,Data!$A$1:$BI$1000,9,FALSE))</f>
        <v>7.8691229966488557E-2</v>
      </c>
      <c r="F43" s="48">
        <f>IF(ISBLANK(VLOOKUP($A43,Data!$A$1:$BI$1000,10,FALSE)),"N/A",VLOOKUP($A43,Data!$A$1:$BI$1000,10,FALSE))</f>
        <v>5.6674810410628315E-2</v>
      </c>
      <c r="G43" s="91"/>
      <c r="H43" s="50">
        <f>IF($H$6="First Area","",HLOOKUP($H$6,Data!$E$1:$BU$1000,A43,FALSE))</f>
        <v>0</v>
      </c>
      <c r="I43" s="63">
        <f>IF($H$6="First Area","",IF(E43="N/A","-",HLOOKUP($H$6&amp;"%",Data!$E$1:$BU$1000,A43,FALSE)))</f>
        <v>6.4835460854025403E-2</v>
      </c>
      <c r="J43" s="52">
        <f>IF($H$6="First Area","",IF(E43="N/A","-",IF($H$6="Edinburgh","-",IF($H$6="Scotland","-",HLOOKUP($H$6&amp;"Index",Data!$E$1:$BU$1000,A43,FALSE)))))</f>
        <v>0.95643239166043015</v>
      </c>
      <c r="K43" s="91"/>
      <c r="L43" s="50">
        <f>IF($L$6="Second Area","",HLOOKUP($L$6,Data!$E$1:$BU$1000,A43,FALSE))</f>
        <v>0</v>
      </c>
      <c r="M43" s="51">
        <f>IF($L$6="Second Area","",IF(E43="N/A","-",HLOOKUP($L$6&amp;"%",Data!$E$1:$BU$1000,A43,FALSE)))</f>
        <v>6.7221299232546911E-2</v>
      </c>
      <c r="N43" s="52">
        <f>IF($L$6="Second Area","",IF(E43="N/A","-",IF($L$6="Edinburgh","-",IF($L$6="Scotland","-",HLOOKUP($L$6&amp;"Index",Data!$E$1:$BU$1000,A43,FALSE)))))</f>
        <v>0.99162753142541404</v>
      </c>
    </row>
    <row r="44" spans="1:14" x14ac:dyDescent="0.3">
      <c r="A44" s="193">
        <v>540</v>
      </c>
      <c r="B44" s="91" t="str">
        <f>VLOOKUP($A44,Data!$A$1:$BI$1000,2,FALSE)</f>
        <v>4 or more hours of sport per week</v>
      </c>
      <c r="C44" s="91" t="str">
        <f>VLOOKUP($A44,Data!$A$1:$BI$1000,3,FALSE)</f>
        <v>Mosaic</v>
      </c>
      <c r="D44" s="161">
        <f>VLOOKUP($A44,Data!$A$1:$BI$1000,4,FALSE)</f>
        <v>41852</v>
      </c>
      <c r="E44" s="48">
        <f>IF(ISBLANK(VLOOKUP($A44,Data!$A$1:$BI$1000,9,FALSE)),"N/A",VLOOKUP($A44,Data!$A$1:$BI$1000,9,FALSE))</f>
        <v>0.10124686160311235</v>
      </c>
      <c r="F44" s="48">
        <f>IF(ISBLANK(VLOOKUP($A44,Data!$A$1:$BI$1000,10,FALSE)),"N/A",VLOOKUP($A44,Data!$A$1:$BI$1000,10,FALSE))</f>
        <v>6.7986960651067477E-2</v>
      </c>
      <c r="G44" s="91"/>
      <c r="H44" s="50">
        <f>IF($H$6="First Area","",HLOOKUP($H$6,Data!$E$1:$BU$1000,A44,FALSE))</f>
        <v>0</v>
      </c>
      <c r="I44" s="63">
        <f>IF($H$6="First Area","",IF(E44="N/A","-",HLOOKUP($H$6&amp;"%",Data!$E$1:$BU$1000,A44,FALSE)))</f>
        <v>7.2434957073072445E-2</v>
      </c>
      <c r="J44" s="52">
        <f>IF($H$6="First Area","",IF(E44="N/A","-",IF($H$6="Edinburgh","-",IF($H$6="Scotland","-",HLOOKUP($H$6&amp;"Index",Data!$E$1:$BU$1000,A44,FALSE)))))</f>
        <v>0.87091700168110697</v>
      </c>
      <c r="K44" s="91"/>
      <c r="L44" s="50">
        <f>IF($L$6="Second Area","",HLOOKUP($L$6,Data!$E$1:$BU$1000,A44,FALSE))</f>
        <v>0</v>
      </c>
      <c r="M44" s="51">
        <f>IF($L$6="Second Area","",IF(E44="N/A","-",HLOOKUP($L$6&amp;"%",Data!$E$1:$BU$1000,A44,FALSE)))</f>
        <v>8.2664921109082884E-2</v>
      </c>
      <c r="N44" s="52">
        <f>IF($L$6="Second Area","",IF(E44="N/A","-",IF($L$6="Edinburgh","-",IF($L$6="Scotland","-",HLOOKUP($L$6&amp;"Index",Data!$E$1:$BU$1000,A44,FALSE)))))</f>
        <v>0.99391630982675694</v>
      </c>
    </row>
    <row r="45" spans="1:14" ht="6" customHeight="1" x14ac:dyDescent="0.3">
      <c r="B45" s="91"/>
      <c r="C45" s="91"/>
      <c r="D45" s="161"/>
      <c r="E45" s="163"/>
      <c r="F45" s="163"/>
      <c r="G45" s="91"/>
      <c r="H45" s="121"/>
      <c r="I45" s="122"/>
      <c r="J45" s="123"/>
      <c r="K45" s="91"/>
      <c r="L45" s="121"/>
      <c r="M45" s="124"/>
      <c r="N45" s="123"/>
    </row>
    <row r="46" spans="1:14" x14ac:dyDescent="0.3">
      <c r="A46" s="193">
        <v>541</v>
      </c>
      <c r="B46" s="91" t="str">
        <f>VLOOKUP($A46,Data!$A$1:$BI$1000,2,FALSE)</f>
        <v>No exercise taken</v>
      </c>
      <c r="C46" s="91" t="str">
        <f>VLOOKUP($A46,Data!$A$1:$BI$1000,3,FALSE)</f>
        <v>Mosaic</v>
      </c>
      <c r="D46" s="161">
        <f>VLOOKUP($A46,Data!$A$1:$BI$1000,4,FALSE)</f>
        <v>41852</v>
      </c>
      <c r="E46" s="48">
        <f>IF(ISBLANK(VLOOKUP($A46,Data!$A$1:$BI$1000,9,FALSE)),"N/A",VLOOKUP($A46,Data!$A$1:$BI$1000,9,FALSE))</f>
        <v>0.46036634454206832</v>
      </c>
      <c r="F46" s="48">
        <f>IF(ISBLANK(VLOOKUP($A46,Data!$A$1:$BI$1000,10,FALSE)),"N/A",VLOOKUP($A46,Data!$A$1:$BI$1000,10,FALSE))</f>
        <v>0.37507612843573812</v>
      </c>
      <c r="G46" s="91"/>
      <c r="H46" s="50">
        <f>IF($H$6="First Area","",HLOOKUP($H$6,Data!$E$1:$BU$1000,A46,FALSE))</f>
        <v>0</v>
      </c>
      <c r="I46" s="63">
        <f>IF($H$6="First Area","",IF(E46="N/A","-",HLOOKUP($H$6&amp;"%",Data!$E$1:$BU$1000,A46,FALSE)))</f>
        <v>0.43326497113656925</v>
      </c>
      <c r="J46" s="52">
        <f>IF($H$6="First Area","",IF(E46="N/A","-",IF($H$6="Edinburgh","-",IF($H$6="Scotland","-",HLOOKUP($H$6&amp;"Index",Data!$E$1:$BU$1000,A46,FALSE)))))</f>
        <v>1.0526996961805386</v>
      </c>
      <c r="K46" s="91"/>
      <c r="L46" s="50">
        <f>IF($L$6="Second Area","",HLOOKUP($L$6,Data!$E$1:$BU$1000,A46,FALSE))</f>
        <v>0</v>
      </c>
      <c r="M46" s="51">
        <f>IF($L$6="Second Area","",IF(E46="N/A","-",HLOOKUP($L$6&amp;"%",Data!$E$1:$BU$1000,A46,FALSE)))</f>
        <v>0.41300168457658754</v>
      </c>
      <c r="N46" s="52">
        <f>IF($L$6="Second Area","",IF(E46="N/A","-",IF($L$6="Edinburgh","-",IF($L$6="Scotland","-",HLOOKUP($L$6&amp;"Index",Data!$E$1:$BU$1000,A46,FALSE)))))</f>
        <v>1.0034661854507081</v>
      </c>
    </row>
    <row r="47" spans="1:14" x14ac:dyDescent="0.3">
      <c r="A47" s="193">
        <v>542</v>
      </c>
      <c r="B47" s="91" t="str">
        <f>VLOOKUP($A47,Data!$A$1:$BI$1000,2,FALSE)</f>
        <v>Less than 1 hour of exercise per week</v>
      </c>
      <c r="C47" s="91" t="str">
        <f>VLOOKUP($A47,Data!$A$1:$BI$1000,3,FALSE)</f>
        <v>Mosaic</v>
      </c>
      <c r="D47" s="161">
        <f>VLOOKUP($A47,Data!$A$1:$BI$1000,4,FALSE)</f>
        <v>41852</v>
      </c>
      <c r="E47" s="48">
        <f>IF(ISBLANK(VLOOKUP($A47,Data!$A$1:$BI$1000,9,FALSE)),"N/A",VLOOKUP($A47,Data!$A$1:$BI$1000,9,FALSE))</f>
        <v>9.2040641939699852E-2</v>
      </c>
      <c r="F47" s="48">
        <f>IF(ISBLANK(VLOOKUP($A47,Data!$A$1:$BI$1000,10,FALSE)),"N/A",VLOOKUP($A47,Data!$A$1:$BI$1000,10,FALSE))</f>
        <v>7.2499468555834695E-2</v>
      </c>
      <c r="G47" s="91"/>
      <c r="H47" s="50">
        <f>IF($H$6="First Area","",HLOOKUP($H$6,Data!$E$1:$BU$1000,A47,FALSE))</f>
        <v>0</v>
      </c>
      <c r="I47" s="63">
        <f>IF($H$6="First Area","",IF(E47="N/A","-",HLOOKUP($H$6&amp;"%",Data!$E$1:$BU$1000,A47,FALSE)))</f>
        <v>8.3775338979081126E-2</v>
      </c>
      <c r="J47" s="52">
        <f>IF($H$6="First Area","",IF(E47="N/A","-",IF($H$6="Edinburgh","-",IF($H$6="Scotland","-",HLOOKUP($H$6&amp;"Index",Data!$E$1:$BU$1000,A47,FALSE)))))</f>
        <v>0.98389438856901301</v>
      </c>
      <c r="K47" s="91"/>
      <c r="L47" s="50">
        <f>IF($L$6="Second Area","",HLOOKUP($L$6,Data!$E$1:$BU$1000,A47,FALSE))</f>
        <v>0</v>
      </c>
      <c r="M47" s="51">
        <f>IF($L$6="Second Area","",IF(E47="N/A","-",HLOOKUP($L$6&amp;"%",Data!$E$1:$BU$1000,A47,FALSE)))</f>
        <v>8.6254581009630918E-2</v>
      </c>
      <c r="N47" s="52">
        <f>IF($L$6="Second Area","",IF(E47="N/A","-",IF($L$6="Edinburgh","-",IF($L$6="Scotland","-",HLOOKUP($L$6&amp;"Index",Data!$E$1:$BU$1000,A47,FALSE)))))</f>
        <v>1.0130116962575142</v>
      </c>
    </row>
    <row r="48" spans="1:14" x14ac:dyDescent="0.3">
      <c r="A48" s="193">
        <v>543</v>
      </c>
      <c r="B48" s="91" t="str">
        <f>VLOOKUP($A48,Data!$A$1:$BI$1000,2,FALSE)</f>
        <v>1 to 2 hours of exercise per week</v>
      </c>
      <c r="C48" s="91" t="str">
        <f>VLOOKUP($A48,Data!$A$1:$BI$1000,3,FALSE)</f>
        <v>Mosaic</v>
      </c>
      <c r="D48" s="161">
        <f>VLOOKUP($A48,Data!$A$1:$BI$1000,4,FALSE)</f>
        <v>41852</v>
      </c>
      <c r="E48" s="48">
        <f>IF(ISBLANK(VLOOKUP($A48,Data!$A$1:$BI$1000,9,FALSE)),"N/A",VLOOKUP($A48,Data!$A$1:$BI$1000,9,FALSE))</f>
        <v>0.17085911944134902</v>
      </c>
      <c r="F48" s="48">
        <f>IF(ISBLANK(VLOOKUP($A48,Data!$A$1:$BI$1000,10,FALSE)),"N/A",VLOOKUP($A48,Data!$A$1:$BI$1000,10,FALSE))</f>
        <v>0.14234980593736635</v>
      </c>
      <c r="G48" s="91"/>
      <c r="H48" s="50">
        <f>IF($H$6="First Area","",HLOOKUP($H$6,Data!$E$1:$BU$1000,A48,FALSE))</f>
        <v>0</v>
      </c>
      <c r="I48" s="63">
        <f>IF($H$6="First Area","",IF(E48="N/A","-",HLOOKUP($H$6&amp;"%",Data!$E$1:$BU$1000,A48,FALSE)))</f>
        <v>0.14747569279001468</v>
      </c>
      <c r="J48" s="52">
        <f>IF($H$6="First Area","",IF(E48="N/A","-",IF($H$6="Edinburgh","-",IF($H$6="Scotland","-",HLOOKUP($H$6&amp;"Index",Data!$E$1:$BU$1000,A48,FALSE)))))</f>
        <v>0.95555017183734425</v>
      </c>
      <c r="K48" s="91"/>
      <c r="L48" s="50">
        <f>IF($L$6="Second Area","",HLOOKUP($L$6,Data!$E$1:$BU$1000,A48,FALSE))</f>
        <v>0</v>
      </c>
      <c r="M48" s="51">
        <f>IF($L$6="Second Area","",IF(E48="N/A","-",HLOOKUP($L$6&amp;"%",Data!$E$1:$BU$1000,A48,FALSE)))</f>
        <v>0.15334505104286411</v>
      </c>
      <c r="N48" s="52">
        <f>IF($L$6="Second Area","",IF(E48="N/A","-",IF($L$6="Edinburgh","-",IF($L$6="Scotland","-",HLOOKUP($L$6&amp;"Index",Data!$E$1:$BU$1000,A48,FALSE)))))</f>
        <v>0.9935799391907405</v>
      </c>
    </row>
    <row r="49" spans="1:14" x14ac:dyDescent="0.3">
      <c r="A49" s="193">
        <v>544</v>
      </c>
      <c r="B49" s="91" t="str">
        <f>VLOOKUP($A49,Data!$A$1:$BI$1000,2,FALSE)</f>
        <v>2 to 4 hours of exercise per week</v>
      </c>
      <c r="C49" s="91" t="str">
        <f>VLOOKUP($A49,Data!$A$1:$BI$1000,3,FALSE)</f>
        <v>Mosaic</v>
      </c>
      <c r="D49" s="161">
        <f>VLOOKUP($A49,Data!$A$1:$BI$1000,4,FALSE)</f>
        <v>41852</v>
      </c>
      <c r="E49" s="48">
        <f>IF(ISBLANK(VLOOKUP($A49,Data!$A$1:$BI$1000,9,FALSE)),"N/A",VLOOKUP($A49,Data!$A$1:$BI$1000,9,FALSE))</f>
        <v>0.155568321652922</v>
      </c>
      <c r="F49" s="48">
        <f>IF(ISBLANK(VLOOKUP($A49,Data!$A$1:$BI$1000,10,FALSE)),"N/A",VLOOKUP($A49,Data!$A$1:$BI$1000,10,FALSE))</f>
        <v>0.12232735597386105</v>
      </c>
      <c r="G49" s="91"/>
      <c r="H49" s="50">
        <f>IF($H$6="First Area","",HLOOKUP($H$6,Data!$E$1:$BU$1000,A49,FALSE))</f>
        <v>0</v>
      </c>
      <c r="I49" s="63">
        <f>IF($H$6="First Area","",IF(E49="N/A","-",HLOOKUP($H$6&amp;"%",Data!$E$1:$BU$1000,A49,FALSE)))</f>
        <v>0.12281062213650211</v>
      </c>
      <c r="J49" s="52">
        <f>IF($H$6="First Area","",IF(E49="N/A","-",IF($H$6="Edinburgh","-",IF($H$6="Scotland","-",HLOOKUP($H$6&amp;"Index",Data!$E$1:$BU$1000,A49,FALSE)))))</f>
        <v>0.8825397475488902</v>
      </c>
      <c r="K49" s="91"/>
      <c r="L49" s="50">
        <f>IF($L$6="Second Area","",HLOOKUP($L$6,Data!$E$1:$BU$1000,A49,FALSE))</f>
        <v>0</v>
      </c>
      <c r="M49" s="51">
        <f>IF($L$6="Second Area","",IF(E49="N/A","-",HLOOKUP($L$6&amp;"%",Data!$E$1:$BU$1000,A49,FALSE)))</f>
        <v>0.13565230378361107</v>
      </c>
      <c r="N49" s="52">
        <f>IF($L$6="Second Area","",IF(E49="N/A","-",IF($L$6="Edinburgh","-",IF($L$6="Scotland","-",HLOOKUP($L$6&amp;"Index",Data!$E$1:$BU$1000,A49,FALSE)))))</f>
        <v>0.97482243679661651</v>
      </c>
    </row>
    <row r="50" spans="1:14" x14ac:dyDescent="0.3">
      <c r="A50" s="193">
        <v>545</v>
      </c>
      <c r="B50" s="91" t="str">
        <f>VLOOKUP($A50,Data!$A$1:$BI$1000,2,FALSE)</f>
        <v>4 or more hours of exercise per week</v>
      </c>
      <c r="C50" s="91" t="str">
        <f>VLOOKUP($A50,Data!$A$1:$BI$1000,3,FALSE)</f>
        <v>Mosaic</v>
      </c>
      <c r="D50" s="161">
        <f>VLOOKUP($A50,Data!$A$1:$BI$1000,4,FALSE)</f>
        <v>41852</v>
      </c>
      <c r="E50" s="48">
        <f>IF(ISBLANK(VLOOKUP($A50,Data!$A$1:$BI$1000,9,FALSE)),"N/A",VLOOKUP($A50,Data!$A$1:$BI$1000,9,FALSE))</f>
        <v>0.24211020117082263</v>
      </c>
      <c r="F50" s="48">
        <f>IF(ISBLANK(VLOOKUP($A50,Data!$A$1:$BI$1000,10,FALSE)),"N/A",VLOOKUP($A50,Data!$A$1:$BI$1000,10,FALSE))</f>
        <v>0.18100984143390619</v>
      </c>
      <c r="G50" s="91"/>
      <c r="H50" s="50">
        <f>IF($H$6="First Area","",HLOOKUP($H$6,Data!$E$1:$BU$1000,A50,FALSE))</f>
        <v>0</v>
      </c>
      <c r="I50" s="63">
        <f>IF($H$6="First Area","",IF(E50="N/A","-",HLOOKUP($H$6&amp;"%",Data!$E$1:$BU$1000,A50,FALSE)))</f>
        <v>0.21289336437064182</v>
      </c>
      <c r="J50" s="52">
        <f>IF($H$6="First Area","",IF(E50="N/A","-",IF($H$6="Edinburgh","-",IF($H$6="Scotland","-",HLOOKUP($H$6&amp;"Index",Data!$E$1:$BU$1000,A50,FALSE)))))</f>
        <v>1.0140127627658106</v>
      </c>
      <c r="K50" s="91"/>
      <c r="L50" s="50">
        <f>IF($L$6="Second Area","",HLOOKUP($L$6,Data!$E$1:$BU$1000,A50,FALSE))</f>
        <v>0</v>
      </c>
      <c r="M50" s="51">
        <f>IF($L$6="Second Area","",IF(E50="N/A","-",HLOOKUP($L$6&amp;"%",Data!$E$1:$BU$1000,A50,FALSE)))</f>
        <v>0.21185738130222906</v>
      </c>
      <c r="N50" s="52">
        <f>IF($L$6="Second Area","",IF(E50="N/A","-",IF($L$6="Edinburgh","-",IF($L$6="Scotland","-",HLOOKUP($L$6&amp;"Index",Data!$E$1:$BU$1000,A50,FALSE)))))</f>
        <v>1.0090783672928219</v>
      </c>
    </row>
    <row r="51" spans="1:14" x14ac:dyDescent="0.3">
      <c r="B51" s="91"/>
      <c r="C51" s="91"/>
      <c r="D51" s="161"/>
      <c r="E51" s="163"/>
      <c r="F51" s="163"/>
      <c r="G51" s="91"/>
      <c r="H51" s="121"/>
      <c r="I51" s="122"/>
      <c r="J51" s="123"/>
      <c r="K51" s="91"/>
      <c r="L51" s="121"/>
      <c r="M51" s="124"/>
      <c r="N51" s="123"/>
    </row>
  </sheetData>
  <sheetProtection password="C7FF" sheet="1" objects="1" scenarios="1"/>
  <mergeCells count="5">
    <mergeCell ref="B2:N2"/>
    <mergeCell ref="B4:N4"/>
    <mergeCell ref="E6:F6"/>
    <mergeCell ref="H6:J6"/>
    <mergeCell ref="L6:N6"/>
  </mergeCells>
  <conditionalFormatting sqref="L8:N51 H8:J51">
    <cfRule type="containsBlanks" dxfId="3" priority="1">
      <formula>LEN(TRIM(H8))=0</formula>
    </cfRule>
  </conditionalFormatting>
  <pageMargins left="0.7" right="0.7" top="0.75" bottom="0.75" header="0.3" footer="0.3"/>
  <pageSetup paperSize="9"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6</vt:i4>
      </vt:variant>
    </vt:vector>
  </HeadingPairs>
  <TitlesOfParts>
    <vt:vector size="20" baseType="lpstr">
      <vt:lpstr>Selection</vt:lpstr>
      <vt:lpstr>Locality Comparison</vt:lpstr>
      <vt:lpstr>Population</vt:lpstr>
      <vt:lpstr>Housing</vt:lpstr>
      <vt:lpstr>Employment</vt:lpstr>
      <vt:lpstr>Education and Profession</vt:lpstr>
      <vt:lpstr>Income</vt:lpstr>
      <vt:lpstr>Benefits</vt:lpstr>
      <vt:lpstr>Health and Disability</vt:lpstr>
      <vt:lpstr>Lifestyle</vt:lpstr>
      <vt:lpstr>Satisfaction with Services</vt:lpstr>
      <vt:lpstr>SIMD</vt:lpstr>
      <vt:lpstr>Data</vt:lpstr>
      <vt:lpstr>Sheet10</vt:lpstr>
      <vt:lpstr>Areas</vt:lpstr>
      <vt:lpstr>Benefits!Print_Area</vt:lpstr>
      <vt:lpstr>Housing!Print_Area</vt:lpstr>
      <vt:lpstr>'Locality Comparison'!Print_Area</vt:lpstr>
      <vt:lpstr>'Satisfaction with Services'!Print_Area</vt:lpstr>
      <vt:lpstr>Selection!Print_Area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Mairi Cruickshank</dc:creator>
  <cp:lastModifiedBy>Kane Wu</cp:lastModifiedBy>
  <dcterms:created xsi:type="dcterms:W3CDTF">2015-12-02T14:13:39Z</dcterms:created>
  <dcterms:modified xsi:type="dcterms:W3CDTF">2016-06-29T17:26:26Z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1741251331</vt:i4>
  </property>
  <property fmtid="{D5CDD505-2E9C-101B-9397-08002B2CF9AE}" pid="3" name="_NewReviewCycle">
    <vt:lpwstr/>
  </property>
  <property fmtid="{D5CDD505-2E9C-101B-9397-08002B2CF9AE}" pid="4" name="_EmailSubject">
    <vt:lpwstr>Research data - page and directory updates </vt:lpwstr>
  </property>
  <property fmtid="{D5CDD505-2E9C-101B-9397-08002B2CF9AE}" pid="5" name="_AuthorEmail">
    <vt:lpwstr>Mairi.Cruickshank@edinburgh.gov.uk</vt:lpwstr>
  </property>
  <property fmtid="{D5CDD505-2E9C-101B-9397-08002B2CF9AE}" pid="6" name="_AuthorEmailDisplayName">
    <vt:lpwstr>Mairi Cruickshank</vt:lpwstr>
  </property>
  <property fmtid="{D5CDD505-2E9C-101B-9397-08002B2CF9AE}" pid="7" name="_PreviousAdHocReviewCycleID">
    <vt:i4>770426763</vt:i4>
  </property>
  <property fmtid="{D5CDD505-2E9C-101B-9397-08002B2CF9AE}" pid="8" name="_ReviewingToolsShownOnce">
    <vt:lpwstr/>
  </property>
</Properties>
</file>