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Data\Projects\jg-personal-website\public\content\"/>
    </mc:Choice>
  </mc:AlternateContent>
  <xr:revisionPtr revIDLastSave="0" documentId="13_ncr:1_{BB24607B-D260-441A-9E7A-CF2C615B3154}" xr6:coauthVersionLast="47" xr6:coauthVersionMax="47" xr10:uidLastSave="{00000000-0000-0000-0000-000000000000}"/>
  <bookViews>
    <workbookView xWindow="4575" yWindow="3750" windowWidth="29085" windowHeight="16125" xr2:uid="{00000000-000D-0000-FFFF-FFFF00000000}"/>
  </bookViews>
  <sheets>
    <sheet name="Supplemental Oxygen Calculation" sheetId="1" r:id="rId1"/>
    <sheet name="Std Atmosphere" sheetId="3" r:id="rId2"/>
  </sheets>
  <definedNames>
    <definedName name="solver_adj" localSheetId="1" hidden="1">'Std Atmosphere'!$L$18:$L$19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'Std Atmosphere'!$I$297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B17" i="1"/>
  <c r="B18" i="1"/>
  <c r="G295" i="3"/>
  <c r="I295" i="3" s="1"/>
  <c r="G294" i="3"/>
  <c r="I294" i="3" s="1"/>
  <c r="G290" i="3"/>
  <c r="I290" i="3" s="1"/>
  <c r="G289" i="3"/>
  <c r="I289" i="3" s="1"/>
  <c r="G287" i="3"/>
  <c r="I287" i="3" s="1"/>
  <c r="G283" i="3"/>
  <c r="I283" i="3" s="1"/>
  <c r="G282" i="3"/>
  <c r="I282" i="3" s="1"/>
  <c r="G278" i="3"/>
  <c r="I278" i="3" s="1"/>
  <c r="G277" i="3"/>
  <c r="I277" i="3" s="1"/>
  <c r="G275" i="3"/>
  <c r="I275" i="3" s="1"/>
  <c r="G271" i="3"/>
  <c r="I271" i="3" s="1"/>
  <c r="G270" i="3"/>
  <c r="I270" i="3" s="1"/>
  <c r="G266" i="3"/>
  <c r="I266" i="3" s="1"/>
  <c r="G265" i="3"/>
  <c r="I265" i="3" s="1"/>
  <c r="G263" i="3"/>
  <c r="I263" i="3" s="1"/>
  <c r="G259" i="3"/>
  <c r="I259" i="3" s="1"/>
  <c r="G258" i="3"/>
  <c r="I258" i="3" s="1"/>
  <c r="G254" i="3"/>
  <c r="I254" i="3" s="1"/>
  <c r="G253" i="3"/>
  <c r="I253" i="3" s="1"/>
  <c r="G251" i="3"/>
  <c r="I251" i="3" s="1"/>
  <c r="G247" i="3"/>
  <c r="I247" i="3" s="1"/>
  <c r="G246" i="3"/>
  <c r="I246" i="3" s="1"/>
  <c r="G242" i="3"/>
  <c r="I242" i="3" s="1"/>
  <c r="G241" i="3"/>
  <c r="I241" i="3" s="1"/>
  <c r="G239" i="3"/>
  <c r="I239" i="3" s="1"/>
  <c r="G235" i="3"/>
  <c r="I235" i="3" s="1"/>
  <c r="G234" i="3"/>
  <c r="I234" i="3" s="1"/>
  <c r="G230" i="3"/>
  <c r="I230" i="3" s="1"/>
  <c r="G229" i="3"/>
  <c r="I229" i="3" s="1"/>
  <c r="G227" i="3"/>
  <c r="I227" i="3" s="1"/>
  <c r="G223" i="3"/>
  <c r="I223" i="3" s="1"/>
  <c r="G222" i="3"/>
  <c r="I222" i="3" s="1"/>
  <c r="G218" i="3"/>
  <c r="I218" i="3" s="1"/>
  <c r="G217" i="3"/>
  <c r="I217" i="3" s="1"/>
  <c r="G215" i="3"/>
  <c r="I215" i="3" s="1"/>
  <c r="G211" i="3"/>
  <c r="I211" i="3" s="1"/>
  <c r="G210" i="3"/>
  <c r="I210" i="3" s="1"/>
  <c r="G206" i="3"/>
  <c r="I206" i="3" s="1"/>
  <c r="G205" i="3"/>
  <c r="I205" i="3" s="1"/>
  <c r="G203" i="3"/>
  <c r="I203" i="3" s="1"/>
  <c r="G199" i="3"/>
  <c r="I199" i="3" s="1"/>
  <c r="G198" i="3"/>
  <c r="I198" i="3" s="1"/>
  <c r="G194" i="3"/>
  <c r="I194" i="3" s="1"/>
  <c r="G193" i="3"/>
  <c r="I193" i="3" s="1"/>
  <c r="G191" i="3"/>
  <c r="I191" i="3" s="1"/>
  <c r="G187" i="3"/>
  <c r="I187" i="3" s="1"/>
  <c r="G186" i="3"/>
  <c r="I186" i="3" s="1"/>
  <c r="G182" i="3"/>
  <c r="I182" i="3" s="1"/>
  <c r="G181" i="3"/>
  <c r="I181" i="3" s="1"/>
  <c r="G179" i="3"/>
  <c r="I179" i="3" s="1"/>
  <c r="G175" i="3"/>
  <c r="I175" i="3" s="1"/>
  <c r="G174" i="3"/>
  <c r="I174" i="3" s="1"/>
  <c r="G170" i="3"/>
  <c r="I170" i="3" s="1"/>
  <c r="G169" i="3"/>
  <c r="I169" i="3" s="1"/>
  <c r="G167" i="3"/>
  <c r="I167" i="3" s="1"/>
  <c r="G163" i="3"/>
  <c r="I163" i="3" s="1"/>
  <c r="G162" i="3"/>
  <c r="I162" i="3" s="1"/>
  <c r="G158" i="3"/>
  <c r="I158" i="3" s="1"/>
  <c r="G157" i="3"/>
  <c r="I157" i="3" s="1"/>
  <c r="G155" i="3"/>
  <c r="I155" i="3" s="1"/>
  <c r="G151" i="3"/>
  <c r="I151" i="3" s="1"/>
  <c r="G150" i="3"/>
  <c r="I150" i="3" s="1"/>
  <c r="G146" i="3"/>
  <c r="I146" i="3" s="1"/>
  <c r="G145" i="3"/>
  <c r="I145" i="3" s="1"/>
  <c r="G143" i="3"/>
  <c r="I143" i="3" s="1"/>
  <c r="G139" i="3"/>
  <c r="I139" i="3" s="1"/>
  <c r="G138" i="3"/>
  <c r="I138" i="3" s="1"/>
  <c r="G134" i="3"/>
  <c r="I134" i="3" s="1"/>
  <c r="G133" i="3"/>
  <c r="I133" i="3" s="1"/>
  <c r="G131" i="3"/>
  <c r="I131" i="3" s="1"/>
  <c r="G127" i="3"/>
  <c r="I127" i="3" s="1"/>
  <c r="G126" i="3"/>
  <c r="I126" i="3" s="1"/>
  <c r="G122" i="3"/>
  <c r="I122" i="3" s="1"/>
  <c r="G121" i="3"/>
  <c r="I121" i="3" s="1"/>
  <c r="G119" i="3"/>
  <c r="I119" i="3" s="1"/>
  <c r="G115" i="3"/>
  <c r="I115" i="3" s="1"/>
  <c r="G114" i="3"/>
  <c r="I114" i="3" s="1"/>
  <c r="G110" i="3"/>
  <c r="I110" i="3" s="1"/>
  <c r="G109" i="3"/>
  <c r="I109" i="3" s="1"/>
  <c r="G107" i="3"/>
  <c r="I107" i="3" s="1"/>
  <c r="G103" i="3"/>
  <c r="I103" i="3" s="1"/>
  <c r="G102" i="3"/>
  <c r="I102" i="3" s="1"/>
  <c r="G98" i="3"/>
  <c r="I98" i="3" s="1"/>
  <c r="G97" i="3"/>
  <c r="I97" i="3" s="1"/>
  <c r="G95" i="3"/>
  <c r="I95" i="3" s="1"/>
  <c r="G91" i="3"/>
  <c r="I91" i="3" s="1"/>
  <c r="G90" i="3"/>
  <c r="I90" i="3" s="1"/>
  <c r="G86" i="3"/>
  <c r="I86" i="3" s="1"/>
  <c r="G85" i="3"/>
  <c r="I85" i="3" s="1"/>
  <c r="G83" i="3"/>
  <c r="I83" i="3" s="1"/>
  <c r="G79" i="3"/>
  <c r="I79" i="3" s="1"/>
  <c r="G78" i="3"/>
  <c r="I78" i="3" s="1"/>
  <c r="G74" i="3"/>
  <c r="I74" i="3" s="1"/>
  <c r="G73" i="3"/>
  <c r="I73" i="3" s="1"/>
  <c r="G71" i="3"/>
  <c r="I71" i="3" s="1"/>
  <c r="G67" i="3"/>
  <c r="I67" i="3" s="1"/>
  <c r="G66" i="3"/>
  <c r="I66" i="3" s="1"/>
  <c r="G62" i="3"/>
  <c r="I62" i="3" s="1"/>
  <c r="G61" i="3"/>
  <c r="I61" i="3" s="1"/>
  <c r="G59" i="3"/>
  <c r="I59" i="3" s="1"/>
  <c r="G55" i="3"/>
  <c r="I55" i="3" s="1"/>
  <c r="G54" i="3"/>
  <c r="I54" i="3" s="1"/>
  <c r="G50" i="3"/>
  <c r="I50" i="3" s="1"/>
  <c r="G49" i="3"/>
  <c r="I49" i="3" s="1"/>
  <c r="G47" i="3"/>
  <c r="I47" i="3" s="1"/>
  <c r="G43" i="3"/>
  <c r="I43" i="3" s="1"/>
  <c r="G42" i="3"/>
  <c r="I42" i="3" s="1"/>
  <c r="G38" i="3"/>
  <c r="I38" i="3" s="1"/>
  <c r="G37" i="3"/>
  <c r="I37" i="3" s="1"/>
  <c r="G35" i="3"/>
  <c r="I35" i="3" s="1"/>
  <c r="G31" i="3"/>
  <c r="I31" i="3" s="1"/>
  <c r="G30" i="3"/>
  <c r="I30" i="3" s="1"/>
  <c r="G26" i="3"/>
  <c r="I26" i="3" s="1"/>
  <c r="G25" i="3"/>
  <c r="I25" i="3" s="1"/>
  <c r="G23" i="3"/>
  <c r="I23" i="3" s="1"/>
  <c r="G19" i="3"/>
  <c r="H19" i="3" s="1"/>
  <c r="G18" i="3"/>
  <c r="I18" i="3" s="1"/>
  <c r="G14" i="3"/>
  <c r="I14" i="3" s="1"/>
  <c r="G13" i="3"/>
  <c r="I13" i="3" s="1"/>
  <c r="G11" i="3"/>
  <c r="I11" i="3" s="1"/>
  <c r="G7" i="3"/>
  <c r="I7" i="3" s="1"/>
  <c r="G6" i="3"/>
  <c r="I6" i="3" s="1"/>
  <c r="L15" i="3"/>
  <c r="G285" i="3" s="1"/>
  <c r="I285" i="3" s="1"/>
  <c r="L14" i="3"/>
  <c r="L13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5" i="3"/>
  <c r="G10" i="3" l="1"/>
  <c r="G22" i="3"/>
  <c r="I22" i="3" s="1"/>
  <c r="G34" i="3"/>
  <c r="I34" i="3" s="1"/>
  <c r="G46" i="3"/>
  <c r="I46" i="3" s="1"/>
  <c r="G58" i="3"/>
  <c r="I58" i="3" s="1"/>
  <c r="G70" i="3"/>
  <c r="I70" i="3" s="1"/>
  <c r="G82" i="3"/>
  <c r="I82" i="3" s="1"/>
  <c r="G94" i="3"/>
  <c r="I94" i="3" s="1"/>
  <c r="G106" i="3"/>
  <c r="I106" i="3" s="1"/>
  <c r="G118" i="3"/>
  <c r="I118" i="3" s="1"/>
  <c r="G130" i="3"/>
  <c r="I130" i="3" s="1"/>
  <c r="G142" i="3"/>
  <c r="I142" i="3" s="1"/>
  <c r="G154" i="3"/>
  <c r="I154" i="3" s="1"/>
  <c r="G166" i="3"/>
  <c r="I166" i="3" s="1"/>
  <c r="G178" i="3"/>
  <c r="I178" i="3" s="1"/>
  <c r="G190" i="3"/>
  <c r="I190" i="3" s="1"/>
  <c r="G202" i="3"/>
  <c r="I202" i="3" s="1"/>
  <c r="G214" i="3"/>
  <c r="I214" i="3" s="1"/>
  <c r="G226" i="3"/>
  <c r="I226" i="3" s="1"/>
  <c r="G238" i="3"/>
  <c r="I238" i="3" s="1"/>
  <c r="G250" i="3"/>
  <c r="I250" i="3" s="1"/>
  <c r="G262" i="3"/>
  <c r="I262" i="3" s="1"/>
  <c r="G274" i="3"/>
  <c r="I274" i="3" s="1"/>
  <c r="G286" i="3"/>
  <c r="I286" i="3" s="1"/>
  <c r="I19" i="3"/>
  <c r="H11" i="3"/>
  <c r="G12" i="3"/>
  <c r="G24" i="3"/>
  <c r="I24" i="3" s="1"/>
  <c r="G36" i="3"/>
  <c r="I36" i="3" s="1"/>
  <c r="G48" i="3"/>
  <c r="I48" i="3" s="1"/>
  <c r="G60" i="3"/>
  <c r="I60" i="3" s="1"/>
  <c r="G72" i="3"/>
  <c r="I72" i="3" s="1"/>
  <c r="G84" i="3"/>
  <c r="I84" i="3" s="1"/>
  <c r="G96" i="3"/>
  <c r="I96" i="3" s="1"/>
  <c r="G108" i="3"/>
  <c r="I108" i="3" s="1"/>
  <c r="G120" i="3"/>
  <c r="I120" i="3" s="1"/>
  <c r="G132" i="3"/>
  <c r="I132" i="3" s="1"/>
  <c r="G144" i="3"/>
  <c r="I144" i="3" s="1"/>
  <c r="G156" i="3"/>
  <c r="I156" i="3" s="1"/>
  <c r="G168" i="3"/>
  <c r="I168" i="3" s="1"/>
  <c r="G180" i="3"/>
  <c r="I180" i="3" s="1"/>
  <c r="G192" i="3"/>
  <c r="I192" i="3" s="1"/>
  <c r="G204" i="3"/>
  <c r="I204" i="3" s="1"/>
  <c r="G216" i="3"/>
  <c r="I216" i="3" s="1"/>
  <c r="G228" i="3"/>
  <c r="I228" i="3" s="1"/>
  <c r="G240" i="3"/>
  <c r="I240" i="3" s="1"/>
  <c r="G252" i="3"/>
  <c r="I252" i="3" s="1"/>
  <c r="G264" i="3"/>
  <c r="I264" i="3" s="1"/>
  <c r="G276" i="3"/>
  <c r="I276" i="3" s="1"/>
  <c r="G288" i="3"/>
  <c r="I288" i="3" s="1"/>
  <c r="G5" i="3"/>
  <c r="H13" i="3"/>
  <c r="H14" i="3"/>
  <c r="G15" i="3"/>
  <c r="G27" i="3"/>
  <c r="I27" i="3" s="1"/>
  <c r="G39" i="3"/>
  <c r="I39" i="3" s="1"/>
  <c r="G51" i="3"/>
  <c r="I51" i="3" s="1"/>
  <c r="G63" i="3"/>
  <c r="I63" i="3" s="1"/>
  <c r="G75" i="3"/>
  <c r="I75" i="3" s="1"/>
  <c r="G87" i="3"/>
  <c r="I87" i="3" s="1"/>
  <c r="G99" i="3"/>
  <c r="I99" i="3" s="1"/>
  <c r="G111" i="3"/>
  <c r="I111" i="3" s="1"/>
  <c r="G123" i="3"/>
  <c r="I123" i="3" s="1"/>
  <c r="G135" i="3"/>
  <c r="I135" i="3" s="1"/>
  <c r="G147" i="3"/>
  <c r="I147" i="3" s="1"/>
  <c r="G159" i="3"/>
  <c r="I159" i="3" s="1"/>
  <c r="G171" i="3"/>
  <c r="I171" i="3" s="1"/>
  <c r="G183" i="3"/>
  <c r="I183" i="3" s="1"/>
  <c r="G195" i="3"/>
  <c r="I195" i="3" s="1"/>
  <c r="G207" i="3"/>
  <c r="I207" i="3" s="1"/>
  <c r="G219" i="3"/>
  <c r="I219" i="3" s="1"/>
  <c r="G231" i="3"/>
  <c r="I231" i="3" s="1"/>
  <c r="G243" i="3"/>
  <c r="I243" i="3" s="1"/>
  <c r="G255" i="3"/>
  <c r="I255" i="3" s="1"/>
  <c r="G267" i="3"/>
  <c r="I267" i="3" s="1"/>
  <c r="G279" i="3"/>
  <c r="I279" i="3" s="1"/>
  <c r="G291" i="3"/>
  <c r="I291" i="3" s="1"/>
  <c r="G16" i="3"/>
  <c r="G28" i="3"/>
  <c r="I28" i="3" s="1"/>
  <c r="G40" i="3"/>
  <c r="I40" i="3" s="1"/>
  <c r="G52" i="3"/>
  <c r="I52" i="3" s="1"/>
  <c r="G64" i="3"/>
  <c r="I64" i="3" s="1"/>
  <c r="G76" i="3"/>
  <c r="I76" i="3" s="1"/>
  <c r="G88" i="3"/>
  <c r="I88" i="3" s="1"/>
  <c r="G100" i="3"/>
  <c r="I100" i="3" s="1"/>
  <c r="G112" i="3"/>
  <c r="I112" i="3" s="1"/>
  <c r="G124" i="3"/>
  <c r="I124" i="3" s="1"/>
  <c r="G136" i="3"/>
  <c r="I136" i="3" s="1"/>
  <c r="G148" i="3"/>
  <c r="I148" i="3" s="1"/>
  <c r="G160" i="3"/>
  <c r="I160" i="3" s="1"/>
  <c r="G172" i="3"/>
  <c r="I172" i="3" s="1"/>
  <c r="G184" i="3"/>
  <c r="I184" i="3" s="1"/>
  <c r="G196" i="3"/>
  <c r="I196" i="3" s="1"/>
  <c r="G208" i="3"/>
  <c r="I208" i="3" s="1"/>
  <c r="G220" i="3"/>
  <c r="I220" i="3" s="1"/>
  <c r="G232" i="3"/>
  <c r="I232" i="3" s="1"/>
  <c r="G244" i="3"/>
  <c r="I244" i="3" s="1"/>
  <c r="G256" i="3"/>
  <c r="I256" i="3" s="1"/>
  <c r="G268" i="3"/>
  <c r="I268" i="3" s="1"/>
  <c r="G280" i="3"/>
  <c r="I280" i="3" s="1"/>
  <c r="G292" i="3"/>
  <c r="I292" i="3" s="1"/>
  <c r="G17" i="3"/>
  <c r="G29" i="3"/>
  <c r="I29" i="3" s="1"/>
  <c r="G41" i="3"/>
  <c r="I41" i="3" s="1"/>
  <c r="G53" i="3"/>
  <c r="I53" i="3" s="1"/>
  <c r="G65" i="3"/>
  <c r="I65" i="3" s="1"/>
  <c r="G77" i="3"/>
  <c r="I77" i="3" s="1"/>
  <c r="G89" i="3"/>
  <c r="I89" i="3" s="1"/>
  <c r="G101" i="3"/>
  <c r="I101" i="3" s="1"/>
  <c r="G113" i="3"/>
  <c r="I113" i="3" s="1"/>
  <c r="G125" i="3"/>
  <c r="I125" i="3" s="1"/>
  <c r="G137" i="3"/>
  <c r="I137" i="3" s="1"/>
  <c r="G149" i="3"/>
  <c r="I149" i="3" s="1"/>
  <c r="G161" i="3"/>
  <c r="I161" i="3" s="1"/>
  <c r="G173" i="3"/>
  <c r="I173" i="3" s="1"/>
  <c r="G185" i="3"/>
  <c r="I185" i="3" s="1"/>
  <c r="G197" i="3"/>
  <c r="I197" i="3" s="1"/>
  <c r="G209" i="3"/>
  <c r="I209" i="3" s="1"/>
  <c r="G221" i="3"/>
  <c r="I221" i="3" s="1"/>
  <c r="G233" i="3"/>
  <c r="I233" i="3" s="1"/>
  <c r="G245" i="3"/>
  <c r="I245" i="3" s="1"/>
  <c r="G257" i="3"/>
  <c r="I257" i="3" s="1"/>
  <c r="G269" i="3"/>
  <c r="I269" i="3" s="1"/>
  <c r="G281" i="3"/>
  <c r="I281" i="3" s="1"/>
  <c r="G293" i="3"/>
  <c r="I293" i="3" s="1"/>
  <c r="H6" i="3"/>
  <c r="J6" i="3" s="1"/>
  <c r="H18" i="3"/>
  <c r="G8" i="3"/>
  <c r="G20" i="3"/>
  <c r="G32" i="3"/>
  <c r="I32" i="3" s="1"/>
  <c r="G44" i="3"/>
  <c r="I44" i="3" s="1"/>
  <c r="G56" i="3"/>
  <c r="I56" i="3" s="1"/>
  <c r="G68" i="3"/>
  <c r="I68" i="3" s="1"/>
  <c r="G80" i="3"/>
  <c r="I80" i="3" s="1"/>
  <c r="G92" i="3"/>
  <c r="I92" i="3" s="1"/>
  <c r="G104" i="3"/>
  <c r="I104" i="3" s="1"/>
  <c r="G116" i="3"/>
  <c r="I116" i="3" s="1"/>
  <c r="G128" i="3"/>
  <c r="I128" i="3" s="1"/>
  <c r="G140" i="3"/>
  <c r="I140" i="3" s="1"/>
  <c r="G152" i="3"/>
  <c r="I152" i="3" s="1"/>
  <c r="G164" i="3"/>
  <c r="I164" i="3" s="1"/>
  <c r="G176" i="3"/>
  <c r="I176" i="3" s="1"/>
  <c r="G188" i="3"/>
  <c r="I188" i="3" s="1"/>
  <c r="G200" i="3"/>
  <c r="I200" i="3" s="1"/>
  <c r="G212" i="3"/>
  <c r="I212" i="3" s="1"/>
  <c r="G224" i="3"/>
  <c r="I224" i="3" s="1"/>
  <c r="G236" i="3"/>
  <c r="I236" i="3" s="1"/>
  <c r="G248" i="3"/>
  <c r="I248" i="3" s="1"/>
  <c r="G260" i="3"/>
  <c r="I260" i="3" s="1"/>
  <c r="G272" i="3"/>
  <c r="I272" i="3" s="1"/>
  <c r="G284" i="3"/>
  <c r="I284" i="3" s="1"/>
  <c r="G296" i="3"/>
  <c r="I296" i="3" s="1"/>
  <c r="G9" i="3"/>
  <c r="G21" i="3"/>
  <c r="I21" i="3" s="1"/>
  <c r="G33" i="3"/>
  <c r="I33" i="3" s="1"/>
  <c r="G45" i="3"/>
  <c r="I45" i="3" s="1"/>
  <c r="G57" i="3"/>
  <c r="I57" i="3" s="1"/>
  <c r="G69" i="3"/>
  <c r="I69" i="3" s="1"/>
  <c r="G81" i="3"/>
  <c r="I81" i="3" s="1"/>
  <c r="G93" i="3"/>
  <c r="I93" i="3" s="1"/>
  <c r="G105" i="3"/>
  <c r="I105" i="3" s="1"/>
  <c r="G117" i="3"/>
  <c r="I117" i="3" s="1"/>
  <c r="G129" i="3"/>
  <c r="I129" i="3" s="1"/>
  <c r="G141" i="3"/>
  <c r="I141" i="3" s="1"/>
  <c r="G153" i="3"/>
  <c r="I153" i="3" s="1"/>
  <c r="G165" i="3"/>
  <c r="I165" i="3" s="1"/>
  <c r="G177" i="3"/>
  <c r="I177" i="3" s="1"/>
  <c r="G189" i="3"/>
  <c r="I189" i="3" s="1"/>
  <c r="G201" i="3"/>
  <c r="I201" i="3" s="1"/>
  <c r="G213" i="3"/>
  <c r="I213" i="3" s="1"/>
  <c r="G225" i="3"/>
  <c r="I225" i="3" s="1"/>
  <c r="G237" i="3"/>
  <c r="I237" i="3" s="1"/>
  <c r="G249" i="3"/>
  <c r="I249" i="3" s="1"/>
  <c r="G261" i="3"/>
  <c r="I261" i="3" s="1"/>
  <c r="G273" i="3"/>
  <c r="I273" i="3" s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296" i="3"/>
  <c r="E296" i="3" s="1"/>
  <c r="D295" i="3"/>
  <c r="E295" i="3" s="1"/>
  <c r="D294" i="3"/>
  <c r="E294" i="3" s="1"/>
  <c r="D293" i="3"/>
  <c r="E293" i="3" s="1"/>
  <c r="D292" i="3"/>
  <c r="E292" i="3" s="1"/>
  <c r="D291" i="3"/>
  <c r="E291" i="3" s="1"/>
  <c r="D290" i="3"/>
  <c r="E290" i="3" s="1"/>
  <c r="D289" i="3"/>
  <c r="E289" i="3" s="1"/>
  <c r="D288" i="3"/>
  <c r="E288" i="3" s="1"/>
  <c r="D287" i="3"/>
  <c r="E287" i="3" s="1"/>
  <c r="D286" i="3"/>
  <c r="E286" i="3" s="1"/>
  <c r="D285" i="3"/>
  <c r="E285" i="3" s="1"/>
  <c r="D284" i="3"/>
  <c r="E284" i="3" s="1"/>
  <c r="D283" i="3"/>
  <c r="E283" i="3" s="1"/>
  <c r="D282" i="3"/>
  <c r="E282" i="3" s="1"/>
  <c r="D281" i="3"/>
  <c r="E281" i="3" s="1"/>
  <c r="D280" i="3"/>
  <c r="E280" i="3" s="1"/>
  <c r="D279" i="3"/>
  <c r="E279" i="3" s="1"/>
  <c r="D278" i="3"/>
  <c r="E278" i="3" s="1"/>
  <c r="D277" i="3"/>
  <c r="E277" i="3" s="1"/>
  <c r="D276" i="3"/>
  <c r="E276" i="3" s="1"/>
  <c r="D275" i="3"/>
  <c r="E275" i="3" s="1"/>
  <c r="D274" i="3"/>
  <c r="E274" i="3" s="1"/>
  <c r="D273" i="3"/>
  <c r="E273" i="3" s="1"/>
  <c r="D272" i="3"/>
  <c r="E272" i="3" s="1"/>
  <c r="D271" i="3"/>
  <c r="E271" i="3" s="1"/>
  <c r="D270" i="3"/>
  <c r="E270" i="3" s="1"/>
  <c r="D269" i="3"/>
  <c r="E269" i="3" s="1"/>
  <c r="D268" i="3"/>
  <c r="E268" i="3" s="1"/>
  <c r="D267" i="3"/>
  <c r="E267" i="3" s="1"/>
  <c r="D266" i="3"/>
  <c r="E266" i="3" s="1"/>
  <c r="D265" i="3"/>
  <c r="E265" i="3" s="1"/>
  <c r="D264" i="3"/>
  <c r="E264" i="3" s="1"/>
  <c r="D263" i="3"/>
  <c r="E263" i="3" s="1"/>
  <c r="D262" i="3"/>
  <c r="E262" i="3" s="1"/>
  <c r="D261" i="3"/>
  <c r="E261" i="3" s="1"/>
  <c r="D260" i="3"/>
  <c r="E260" i="3" s="1"/>
  <c r="D259" i="3"/>
  <c r="E259" i="3" s="1"/>
  <c r="D258" i="3"/>
  <c r="E258" i="3" s="1"/>
  <c r="D257" i="3"/>
  <c r="E257" i="3" s="1"/>
  <c r="D256" i="3"/>
  <c r="E256" i="3" s="1"/>
  <c r="D255" i="3"/>
  <c r="E255" i="3" s="1"/>
  <c r="D254" i="3"/>
  <c r="E254" i="3" s="1"/>
  <c r="D253" i="3"/>
  <c r="E253" i="3" s="1"/>
  <c r="D252" i="3"/>
  <c r="E252" i="3" s="1"/>
  <c r="D251" i="3"/>
  <c r="E251" i="3" s="1"/>
  <c r="D250" i="3"/>
  <c r="E250" i="3" s="1"/>
  <c r="D249" i="3"/>
  <c r="E249" i="3" s="1"/>
  <c r="D248" i="3"/>
  <c r="E248" i="3" s="1"/>
  <c r="D247" i="3"/>
  <c r="E247" i="3" s="1"/>
  <c r="D246" i="3"/>
  <c r="E246" i="3" s="1"/>
  <c r="D245" i="3"/>
  <c r="E245" i="3" s="1"/>
  <c r="D244" i="3"/>
  <c r="E244" i="3" s="1"/>
  <c r="D243" i="3"/>
  <c r="E243" i="3" s="1"/>
  <c r="D242" i="3"/>
  <c r="E242" i="3" s="1"/>
  <c r="D241" i="3"/>
  <c r="E241" i="3" s="1"/>
  <c r="D240" i="3"/>
  <c r="E240" i="3" s="1"/>
  <c r="D239" i="3"/>
  <c r="E239" i="3" s="1"/>
  <c r="D238" i="3"/>
  <c r="E238" i="3" s="1"/>
  <c r="D237" i="3"/>
  <c r="E237" i="3" s="1"/>
  <c r="D236" i="3"/>
  <c r="E236" i="3" s="1"/>
  <c r="D235" i="3"/>
  <c r="E235" i="3" s="1"/>
  <c r="D234" i="3"/>
  <c r="E234" i="3" s="1"/>
  <c r="D233" i="3"/>
  <c r="E233" i="3" s="1"/>
  <c r="D232" i="3"/>
  <c r="E232" i="3" s="1"/>
  <c r="D231" i="3"/>
  <c r="E231" i="3" s="1"/>
  <c r="D230" i="3"/>
  <c r="E230" i="3" s="1"/>
  <c r="D229" i="3"/>
  <c r="E229" i="3" s="1"/>
  <c r="D228" i="3"/>
  <c r="E228" i="3" s="1"/>
  <c r="D227" i="3"/>
  <c r="E227" i="3" s="1"/>
  <c r="D226" i="3"/>
  <c r="E226" i="3" s="1"/>
  <c r="D225" i="3"/>
  <c r="E225" i="3" s="1"/>
  <c r="D224" i="3"/>
  <c r="E224" i="3" s="1"/>
  <c r="D223" i="3"/>
  <c r="E223" i="3" s="1"/>
  <c r="D222" i="3"/>
  <c r="E222" i="3" s="1"/>
  <c r="D221" i="3"/>
  <c r="E221" i="3" s="1"/>
  <c r="D220" i="3"/>
  <c r="E220" i="3" s="1"/>
  <c r="D219" i="3"/>
  <c r="E219" i="3" s="1"/>
  <c r="D218" i="3"/>
  <c r="E218" i="3" s="1"/>
  <c r="D217" i="3"/>
  <c r="E217" i="3" s="1"/>
  <c r="D216" i="3"/>
  <c r="E216" i="3" s="1"/>
  <c r="D215" i="3"/>
  <c r="E215" i="3" s="1"/>
  <c r="D214" i="3"/>
  <c r="E214" i="3" s="1"/>
  <c r="D213" i="3"/>
  <c r="E213" i="3" s="1"/>
  <c r="D212" i="3"/>
  <c r="E212" i="3" s="1"/>
  <c r="D211" i="3"/>
  <c r="E211" i="3" s="1"/>
  <c r="D210" i="3"/>
  <c r="E210" i="3" s="1"/>
  <c r="D209" i="3"/>
  <c r="E209" i="3" s="1"/>
  <c r="D208" i="3"/>
  <c r="E208" i="3" s="1"/>
  <c r="D207" i="3"/>
  <c r="E207" i="3" s="1"/>
  <c r="D206" i="3"/>
  <c r="E206" i="3" s="1"/>
  <c r="D205" i="3"/>
  <c r="E205" i="3" s="1"/>
  <c r="D204" i="3"/>
  <c r="E204" i="3" s="1"/>
  <c r="D203" i="3"/>
  <c r="E203" i="3" s="1"/>
  <c r="D202" i="3"/>
  <c r="E202" i="3" s="1"/>
  <c r="D201" i="3"/>
  <c r="E201" i="3" s="1"/>
  <c r="D200" i="3"/>
  <c r="E200" i="3" s="1"/>
  <c r="D199" i="3"/>
  <c r="E199" i="3" s="1"/>
  <c r="D198" i="3"/>
  <c r="E198" i="3" s="1"/>
  <c r="D197" i="3"/>
  <c r="E197" i="3" s="1"/>
  <c r="D196" i="3"/>
  <c r="E196" i="3" s="1"/>
  <c r="D195" i="3"/>
  <c r="E195" i="3" s="1"/>
  <c r="D194" i="3"/>
  <c r="E194" i="3" s="1"/>
  <c r="D193" i="3"/>
  <c r="E193" i="3" s="1"/>
  <c r="D192" i="3"/>
  <c r="E192" i="3" s="1"/>
  <c r="D191" i="3"/>
  <c r="E191" i="3" s="1"/>
  <c r="D190" i="3"/>
  <c r="E190" i="3" s="1"/>
  <c r="D189" i="3"/>
  <c r="E189" i="3" s="1"/>
  <c r="D188" i="3"/>
  <c r="E188" i="3" s="1"/>
  <c r="D187" i="3"/>
  <c r="E187" i="3" s="1"/>
  <c r="D186" i="3"/>
  <c r="E186" i="3" s="1"/>
  <c r="D185" i="3"/>
  <c r="E185" i="3" s="1"/>
  <c r="D184" i="3"/>
  <c r="E184" i="3" s="1"/>
  <c r="D183" i="3"/>
  <c r="E183" i="3" s="1"/>
  <c r="D182" i="3"/>
  <c r="E182" i="3" s="1"/>
  <c r="D181" i="3"/>
  <c r="E181" i="3" s="1"/>
  <c r="D180" i="3"/>
  <c r="E180" i="3" s="1"/>
  <c r="D179" i="3"/>
  <c r="E179" i="3" s="1"/>
  <c r="D178" i="3"/>
  <c r="E178" i="3" s="1"/>
  <c r="D177" i="3"/>
  <c r="E177" i="3" s="1"/>
  <c r="D176" i="3"/>
  <c r="E176" i="3" s="1"/>
  <c r="D175" i="3"/>
  <c r="E175" i="3" s="1"/>
  <c r="D174" i="3"/>
  <c r="E174" i="3" s="1"/>
  <c r="D173" i="3"/>
  <c r="E173" i="3" s="1"/>
  <c r="D172" i="3"/>
  <c r="E172" i="3" s="1"/>
  <c r="D171" i="3"/>
  <c r="E171" i="3" s="1"/>
  <c r="D170" i="3"/>
  <c r="E170" i="3" s="1"/>
  <c r="D169" i="3"/>
  <c r="E169" i="3" s="1"/>
  <c r="D168" i="3"/>
  <c r="E168" i="3" s="1"/>
  <c r="D167" i="3"/>
  <c r="E167" i="3" s="1"/>
  <c r="D166" i="3"/>
  <c r="E166" i="3" s="1"/>
  <c r="D165" i="3"/>
  <c r="E165" i="3" s="1"/>
  <c r="D164" i="3"/>
  <c r="E164" i="3" s="1"/>
  <c r="D163" i="3"/>
  <c r="E163" i="3" s="1"/>
  <c r="D162" i="3"/>
  <c r="E162" i="3" s="1"/>
  <c r="D161" i="3"/>
  <c r="E161" i="3" s="1"/>
  <c r="D160" i="3"/>
  <c r="E160" i="3" s="1"/>
  <c r="D159" i="3"/>
  <c r="E159" i="3" s="1"/>
  <c r="D158" i="3"/>
  <c r="E158" i="3" s="1"/>
  <c r="D157" i="3"/>
  <c r="E157" i="3" s="1"/>
  <c r="D156" i="3"/>
  <c r="E156" i="3" s="1"/>
  <c r="D155" i="3"/>
  <c r="E155" i="3" s="1"/>
  <c r="D154" i="3"/>
  <c r="E154" i="3" s="1"/>
  <c r="D153" i="3"/>
  <c r="E153" i="3" s="1"/>
  <c r="D152" i="3"/>
  <c r="E152" i="3" s="1"/>
  <c r="D151" i="3"/>
  <c r="E151" i="3" s="1"/>
  <c r="D150" i="3"/>
  <c r="E150" i="3" s="1"/>
  <c r="D149" i="3"/>
  <c r="E149" i="3" s="1"/>
  <c r="D148" i="3"/>
  <c r="E148" i="3" s="1"/>
  <c r="D147" i="3"/>
  <c r="E147" i="3" s="1"/>
  <c r="D146" i="3"/>
  <c r="E146" i="3" s="1"/>
  <c r="D145" i="3"/>
  <c r="E145" i="3" s="1"/>
  <c r="D144" i="3"/>
  <c r="E144" i="3" s="1"/>
  <c r="D143" i="3"/>
  <c r="E143" i="3" s="1"/>
  <c r="D142" i="3"/>
  <c r="E142" i="3" s="1"/>
  <c r="D141" i="3"/>
  <c r="E141" i="3" s="1"/>
  <c r="D140" i="3"/>
  <c r="E140" i="3" s="1"/>
  <c r="D139" i="3"/>
  <c r="E139" i="3" s="1"/>
  <c r="D138" i="3"/>
  <c r="E138" i="3" s="1"/>
  <c r="D137" i="3"/>
  <c r="E137" i="3" s="1"/>
  <c r="D136" i="3"/>
  <c r="E136" i="3" s="1"/>
  <c r="D135" i="3"/>
  <c r="E135" i="3" s="1"/>
  <c r="D134" i="3"/>
  <c r="E134" i="3" s="1"/>
  <c r="D133" i="3"/>
  <c r="E133" i="3" s="1"/>
  <c r="D132" i="3"/>
  <c r="E132" i="3" s="1"/>
  <c r="D131" i="3"/>
  <c r="E131" i="3" s="1"/>
  <c r="D130" i="3"/>
  <c r="E130" i="3" s="1"/>
  <c r="D129" i="3"/>
  <c r="E129" i="3" s="1"/>
  <c r="D128" i="3"/>
  <c r="E128" i="3" s="1"/>
  <c r="D127" i="3"/>
  <c r="E127" i="3" s="1"/>
  <c r="D126" i="3"/>
  <c r="E126" i="3" s="1"/>
  <c r="D125" i="3"/>
  <c r="E125" i="3" s="1"/>
  <c r="D124" i="3"/>
  <c r="E124" i="3" s="1"/>
  <c r="D123" i="3"/>
  <c r="E123" i="3" s="1"/>
  <c r="D122" i="3"/>
  <c r="E122" i="3" s="1"/>
  <c r="D121" i="3"/>
  <c r="E121" i="3" s="1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I17" i="3" l="1"/>
  <c r="H17" i="3"/>
  <c r="I16" i="3"/>
  <c r="H16" i="3"/>
  <c r="H15" i="3"/>
  <c r="I15" i="3"/>
  <c r="H9" i="3"/>
  <c r="I9" i="3"/>
  <c r="H5" i="3"/>
  <c r="J5" i="3" s="1"/>
  <c r="I5" i="3"/>
  <c r="I12" i="3"/>
  <c r="H12" i="3"/>
  <c r="H20" i="3"/>
  <c r="I20" i="3"/>
  <c r="H8" i="3"/>
  <c r="I8" i="3"/>
  <c r="H10" i="3"/>
  <c r="I10" i="3"/>
  <c r="C4" i="1"/>
  <c r="B4" i="1"/>
  <c r="U3" i="1" l="1"/>
  <c r="T3" i="1"/>
  <c r="S3" i="1"/>
  <c r="H3" i="1"/>
  <c r="V3" i="1"/>
  <c r="Y3" i="1"/>
  <c r="X3" i="1"/>
  <c r="N3" i="1"/>
  <c r="M3" i="1"/>
  <c r="Z3" i="1"/>
  <c r="L3" i="1"/>
  <c r="O3" i="1"/>
  <c r="W3" i="1"/>
  <c r="K3" i="1"/>
  <c r="K31" i="1" s="1"/>
  <c r="V31" i="1" s="1"/>
  <c r="J3" i="1"/>
  <c r="I3" i="1"/>
  <c r="W1" i="1"/>
  <c r="L1" i="1"/>
  <c r="H1" i="1"/>
  <c r="S1" i="1"/>
  <c r="M33" i="1" l="1"/>
  <c r="X33" i="1" s="1"/>
  <c r="M31" i="1"/>
  <c r="X31" i="1" s="1"/>
  <c r="M30" i="1"/>
  <c r="X30" i="1" s="1"/>
  <c r="M27" i="1"/>
  <c r="X27" i="1" s="1"/>
  <c r="M26" i="1"/>
  <c r="X26" i="1" s="1"/>
  <c r="M23" i="1"/>
  <c r="X23" i="1" s="1"/>
  <c r="M20" i="1"/>
  <c r="X20" i="1" s="1"/>
  <c r="M17" i="1"/>
  <c r="X17" i="1" s="1"/>
  <c r="M14" i="1"/>
  <c r="X14" i="1" s="1"/>
  <c r="M13" i="1"/>
  <c r="X13" i="1" s="1"/>
  <c r="M12" i="1"/>
  <c r="X12" i="1" s="1"/>
  <c r="M9" i="1"/>
  <c r="X9" i="1" s="1"/>
  <c r="M6" i="1"/>
  <c r="X6" i="1" s="1"/>
  <c r="M32" i="1"/>
  <c r="X32" i="1" s="1"/>
  <c r="M28" i="1"/>
  <c r="X28" i="1" s="1"/>
  <c r="M25" i="1"/>
  <c r="X25" i="1" s="1"/>
  <c r="M22" i="1"/>
  <c r="X22" i="1" s="1"/>
  <c r="M18" i="1"/>
  <c r="X18" i="1" s="1"/>
  <c r="M11" i="1"/>
  <c r="X11" i="1" s="1"/>
  <c r="M10" i="1"/>
  <c r="X10" i="1" s="1"/>
  <c r="M7" i="1"/>
  <c r="X7" i="1" s="1"/>
  <c r="M29" i="1"/>
  <c r="X29" i="1" s="1"/>
  <c r="M24" i="1"/>
  <c r="X24" i="1" s="1"/>
  <c r="M21" i="1"/>
  <c r="X21" i="1" s="1"/>
  <c r="M19" i="1"/>
  <c r="X19" i="1" s="1"/>
  <c r="M16" i="1"/>
  <c r="X16" i="1" s="1"/>
  <c r="M15" i="1"/>
  <c r="X15" i="1" s="1"/>
  <c r="M8" i="1"/>
  <c r="X8" i="1" s="1"/>
  <c r="M5" i="1"/>
  <c r="X5" i="1" s="1"/>
  <c r="M4" i="1"/>
  <c r="X4" i="1" s="1"/>
  <c r="K33" i="1"/>
  <c r="V33" i="1" s="1"/>
  <c r="K32" i="1"/>
  <c r="V32" i="1" s="1"/>
  <c r="K30" i="1"/>
  <c r="V30" i="1" s="1"/>
  <c r="K29" i="1"/>
  <c r="V29" i="1" s="1"/>
  <c r="K28" i="1"/>
  <c r="V28" i="1" s="1"/>
  <c r="K27" i="1"/>
  <c r="V27" i="1" s="1"/>
  <c r="K26" i="1"/>
  <c r="V26" i="1" s="1"/>
  <c r="K25" i="1"/>
  <c r="V25" i="1" s="1"/>
  <c r="K24" i="1"/>
  <c r="V24" i="1" s="1"/>
  <c r="K23" i="1"/>
  <c r="V23" i="1" s="1"/>
  <c r="K22" i="1"/>
  <c r="V22" i="1" s="1"/>
  <c r="K21" i="1"/>
  <c r="V21" i="1" s="1"/>
  <c r="K20" i="1"/>
  <c r="V20" i="1" s="1"/>
  <c r="K19" i="1"/>
  <c r="V19" i="1" s="1"/>
  <c r="K18" i="1"/>
  <c r="V18" i="1" s="1"/>
  <c r="K17" i="1"/>
  <c r="V17" i="1" s="1"/>
  <c r="K16" i="1"/>
  <c r="V16" i="1" s="1"/>
  <c r="K15" i="1"/>
  <c r="V15" i="1" s="1"/>
  <c r="K14" i="1"/>
  <c r="V14" i="1" s="1"/>
  <c r="K13" i="1"/>
  <c r="V13" i="1" s="1"/>
  <c r="K12" i="1"/>
  <c r="V12" i="1" s="1"/>
  <c r="K11" i="1"/>
  <c r="V11" i="1" s="1"/>
  <c r="K10" i="1"/>
  <c r="V10" i="1" s="1"/>
  <c r="K9" i="1"/>
  <c r="V9" i="1" s="1"/>
  <c r="K8" i="1"/>
  <c r="V8" i="1" s="1"/>
  <c r="K7" i="1"/>
  <c r="V7" i="1" s="1"/>
  <c r="K6" i="1"/>
  <c r="V6" i="1" s="1"/>
  <c r="K5" i="1"/>
  <c r="V5" i="1" s="1"/>
  <c r="K4" i="1"/>
  <c r="V4" i="1" s="1"/>
  <c r="J33" i="1"/>
  <c r="U33" i="1" s="1"/>
  <c r="J32" i="1"/>
  <c r="U32" i="1" s="1"/>
  <c r="J31" i="1"/>
  <c r="U31" i="1" s="1"/>
  <c r="J30" i="1"/>
  <c r="U30" i="1" s="1"/>
  <c r="J29" i="1"/>
  <c r="U29" i="1" s="1"/>
  <c r="J28" i="1"/>
  <c r="U28" i="1" s="1"/>
  <c r="J27" i="1"/>
  <c r="U27" i="1" s="1"/>
  <c r="J26" i="1"/>
  <c r="U26" i="1" s="1"/>
  <c r="J25" i="1"/>
  <c r="U25" i="1" s="1"/>
  <c r="J24" i="1"/>
  <c r="U24" i="1" s="1"/>
  <c r="J23" i="1"/>
  <c r="U23" i="1" s="1"/>
  <c r="J22" i="1"/>
  <c r="U22" i="1" s="1"/>
  <c r="J21" i="1"/>
  <c r="U21" i="1" s="1"/>
  <c r="J20" i="1"/>
  <c r="U20" i="1" s="1"/>
  <c r="J19" i="1"/>
  <c r="U19" i="1" s="1"/>
  <c r="J18" i="1"/>
  <c r="U18" i="1" s="1"/>
  <c r="J17" i="1"/>
  <c r="U17" i="1" s="1"/>
  <c r="J16" i="1"/>
  <c r="U16" i="1" s="1"/>
  <c r="J15" i="1"/>
  <c r="U15" i="1" s="1"/>
  <c r="J14" i="1"/>
  <c r="U14" i="1" s="1"/>
  <c r="J13" i="1"/>
  <c r="U13" i="1" s="1"/>
  <c r="J12" i="1"/>
  <c r="U12" i="1" s="1"/>
  <c r="J11" i="1"/>
  <c r="U11" i="1" s="1"/>
  <c r="J10" i="1"/>
  <c r="U10" i="1" s="1"/>
  <c r="J9" i="1"/>
  <c r="U9" i="1" s="1"/>
  <c r="J8" i="1"/>
  <c r="U8" i="1" s="1"/>
  <c r="J7" i="1"/>
  <c r="U7" i="1" s="1"/>
  <c r="J6" i="1"/>
  <c r="U6" i="1" s="1"/>
  <c r="J5" i="1"/>
  <c r="U5" i="1" s="1"/>
  <c r="J4" i="1"/>
  <c r="U4" i="1" s="1"/>
  <c r="O33" i="1"/>
  <c r="Z33" i="1" s="1"/>
  <c r="O32" i="1"/>
  <c r="Z32" i="1" s="1"/>
  <c r="O31" i="1"/>
  <c r="Z31" i="1" s="1"/>
  <c r="O30" i="1"/>
  <c r="Z30" i="1" s="1"/>
  <c r="O29" i="1"/>
  <c r="Z29" i="1" s="1"/>
  <c r="O28" i="1"/>
  <c r="Z28" i="1" s="1"/>
  <c r="O27" i="1"/>
  <c r="Z27" i="1" s="1"/>
  <c r="O26" i="1"/>
  <c r="Z26" i="1" s="1"/>
  <c r="O25" i="1"/>
  <c r="Z25" i="1" s="1"/>
  <c r="O24" i="1"/>
  <c r="Z24" i="1" s="1"/>
  <c r="O23" i="1"/>
  <c r="Z23" i="1" s="1"/>
  <c r="O22" i="1"/>
  <c r="Z22" i="1" s="1"/>
  <c r="O21" i="1"/>
  <c r="Z21" i="1" s="1"/>
  <c r="O20" i="1"/>
  <c r="Z20" i="1" s="1"/>
  <c r="O19" i="1"/>
  <c r="Z19" i="1" s="1"/>
  <c r="O18" i="1"/>
  <c r="Z18" i="1" s="1"/>
  <c r="O17" i="1"/>
  <c r="Z17" i="1" s="1"/>
  <c r="O16" i="1"/>
  <c r="Z16" i="1" s="1"/>
  <c r="O15" i="1"/>
  <c r="Z15" i="1" s="1"/>
  <c r="O14" i="1"/>
  <c r="Z14" i="1" s="1"/>
  <c r="O13" i="1"/>
  <c r="Z13" i="1" s="1"/>
  <c r="O12" i="1"/>
  <c r="Z12" i="1" s="1"/>
  <c r="O11" i="1"/>
  <c r="Z11" i="1" s="1"/>
  <c r="O10" i="1"/>
  <c r="Z10" i="1" s="1"/>
  <c r="O9" i="1"/>
  <c r="Z9" i="1" s="1"/>
  <c r="O8" i="1"/>
  <c r="Z8" i="1" s="1"/>
  <c r="O7" i="1"/>
  <c r="Z7" i="1" s="1"/>
  <c r="O6" i="1"/>
  <c r="Z6" i="1" s="1"/>
  <c r="O5" i="1"/>
  <c r="Z5" i="1" s="1"/>
  <c r="O4" i="1"/>
  <c r="Z4" i="1" s="1"/>
  <c r="N33" i="1"/>
  <c r="Y33" i="1" s="1"/>
  <c r="N32" i="1"/>
  <c r="Y32" i="1" s="1"/>
  <c r="N31" i="1"/>
  <c r="Y31" i="1" s="1"/>
  <c r="N30" i="1"/>
  <c r="Y30" i="1" s="1"/>
  <c r="N29" i="1"/>
  <c r="Y29" i="1" s="1"/>
  <c r="N28" i="1"/>
  <c r="Y28" i="1" s="1"/>
  <c r="N27" i="1"/>
  <c r="Y27" i="1" s="1"/>
  <c r="N26" i="1"/>
  <c r="Y26" i="1" s="1"/>
  <c r="N25" i="1"/>
  <c r="Y25" i="1" s="1"/>
  <c r="N24" i="1"/>
  <c r="Y24" i="1" s="1"/>
  <c r="N23" i="1"/>
  <c r="Y23" i="1" s="1"/>
  <c r="N22" i="1"/>
  <c r="Y22" i="1" s="1"/>
  <c r="N21" i="1"/>
  <c r="Y21" i="1" s="1"/>
  <c r="N20" i="1"/>
  <c r="Y20" i="1" s="1"/>
  <c r="N19" i="1"/>
  <c r="Y19" i="1" s="1"/>
  <c r="N18" i="1"/>
  <c r="Y18" i="1" s="1"/>
  <c r="N17" i="1"/>
  <c r="Y17" i="1" s="1"/>
  <c r="N16" i="1"/>
  <c r="Y16" i="1" s="1"/>
  <c r="N15" i="1"/>
  <c r="Y15" i="1" s="1"/>
  <c r="N14" i="1"/>
  <c r="Y14" i="1" s="1"/>
  <c r="N13" i="1"/>
  <c r="Y13" i="1" s="1"/>
  <c r="N12" i="1"/>
  <c r="Y12" i="1" s="1"/>
  <c r="N11" i="1"/>
  <c r="Y11" i="1" s="1"/>
  <c r="N10" i="1"/>
  <c r="Y10" i="1" s="1"/>
  <c r="N9" i="1"/>
  <c r="Y9" i="1" s="1"/>
  <c r="N8" i="1"/>
  <c r="Y8" i="1" s="1"/>
  <c r="N7" i="1"/>
  <c r="Y7" i="1" s="1"/>
  <c r="N6" i="1"/>
  <c r="Y6" i="1" s="1"/>
  <c r="N5" i="1"/>
  <c r="Y5" i="1" s="1"/>
  <c r="N4" i="1"/>
  <c r="Y4" i="1" s="1"/>
  <c r="L33" i="1"/>
  <c r="W33" i="1" s="1"/>
  <c r="L32" i="1"/>
  <c r="W32" i="1" s="1"/>
  <c r="L31" i="1"/>
  <c r="W31" i="1" s="1"/>
  <c r="L30" i="1"/>
  <c r="W30" i="1" s="1"/>
  <c r="L29" i="1"/>
  <c r="W29" i="1" s="1"/>
  <c r="L28" i="1"/>
  <c r="W28" i="1" s="1"/>
  <c r="L27" i="1"/>
  <c r="W27" i="1" s="1"/>
  <c r="L26" i="1"/>
  <c r="W26" i="1" s="1"/>
  <c r="L25" i="1"/>
  <c r="W25" i="1" s="1"/>
  <c r="L24" i="1"/>
  <c r="W24" i="1" s="1"/>
  <c r="L23" i="1"/>
  <c r="W23" i="1" s="1"/>
  <c r="L22" i="1"/>
  <c r="W22" i="1" s="1"/>
  <c r="L21" i="1"/>
  <c r="W21" i="1" s="1"/>
  <c r="L20" i="1"/>
  <c r="W20" i="1" s="1"/>
  <c r="L19" i="1"/>
  <c r="W19" i="1" s="1"/>
  <c r="L18" i="1"/>
  <c r="W18" i="1" s="1"/>
  <c r="L17" i="1"/>
  <c r="W17" i="1" s="1"/>
  <c r="L16" i="1"/>
  <c r="W16" i="1" s="1"/>
  <c r="L15" i="1"/>
  <c r="W15" i="1" s="1"/>
  <c r="L14" i="1"/>
  <c r="W14" i="1" s="1"/>
  <c r="L13" i="1"/>
  <c r="W13" i="1" s="1"/>
  <c r="L12" i="1"/>
  <c r="W12" i="1" s="1"/>
  <c r="L11" i="1"/>
  <c r="W11" i="1" s="1"/>
  <c r="L10" i="1"/>
  <c r="W10" i="1" s="1"/>
  <c r="L9" i="1"/>
  <c r="W9" i="1" s="1"/>
  <c r="L8" i="1"/>
  <c r="W8" i="1" s="1"/>
  <c r="L7" i="1"/>
  <c r="W7" i="1" s="1"/>
  <c r="L6" i="1"/>
  <c r="W6" i="1" s="1"/>
  <c r="L5" i="1"/>
  <c r="W5" i="1" s="1"/>
  <c r="L4" i="1"/>
  <c r="W4" i="1" s="1"/>
  <c r="H33" i="1"/>
  <c r="S33" i="1" s="1"/>
  <c r="H32" i="1"/>
  <c r="S32" i="1" s="1"/>
  <c r="H31" i="1"/>
  <c r="S31" i="1" s="1"/>
  <c r="H30" i="1"/>
  <c r="S30" i="1" s="1"/>
  <c r="H29" i="1"/>
  <c r="S29" i="1" s="1"/>
  <c r="H28" i="1"/>
  <c r="S28" i="1" s="1"/>
  <c r="H27" i="1"/>
  <c r="S27" i="1" s="1"/>
  <c r="H26" i="1"/>
  <c r="S26" i="1" s="1"/>
  <c r="H25" i="1"/>
  <c r="S25" i="1" s="1"/>
  <c r="H24" i="1"/>
  <c r="S24" i="1" s="1"/>
  <c r="H23" i="1"/>
  <c r="S23" i="1" s="1"/>
  <c r="H22" i="1"/>
  <c r="S22" i="1" s="1"/>
  <c r="H21" i="1"/>
  <c r="S21" i="1" s="1"/>
  <c r="H20" i="1"/>
  <c r="S20" i="1" s="1"/>
  <c r="H19" i="1"/>
  <c r="S19" i="1" s="1"/>
  <c r="H18" i="1"/>
  <c r="S18" i="1" s="1"/>
  <c r="H17" i="1"/>
  <c r="S17" i="1" s="1"/>
  <c r="H16" i="1"/>
  <c r="S16" i="1" s="1"/>
  <c r="H15" i="1"/>
  <c r="S15" i="1" s="1"/>
  <c r="H14" i="1"/>
  <c r="S14" i="1" s="1"/>
  <c r="H13" i="1"/>
  <c r="S13" i="1" s="1"/>
  <c r="H12" i="1"/>
  <c r="S12" i="1" s="1"/>
  <c r="H11" i="1"/>
  <c r="S11" i="1" s="1"/>
  <c r="H10" i="1"/>
  <c r="S10" i="1" s="1"/>
  <c r="H9" i="1"/>
  <c r="S9" i="1" s="1"/>
  <c r="H8" i="1"/>
  <c r="S8" i="1" s="1"/>
  <c r="H7" i="1"/>
  <c r="S7" i="1" s="1"/>
  <c r="H6" i="1"/>
  <c r="S6" i="1" s="1"/>
  <c r="H5" i="1"/>
  <c r="S5" i="1" s="1"/>
  <c r="H4" i="1"/>
  <c r="S4" i="1" s="1"/>
  <c r="I33" i="1"/>
  <c r="T33" i="1" s="1"/>
  <c r="I29" i="1"/>
  <c r="T29" i="1" s="1"/>
  <c r="I25" i="1"/>
  <c r="T25" i="1" s="1"/>
  <c r="I22" i="1"/>
  <c r="T22" i="1" s="1"/>
  <c r="I19" i="1"/>
  <c r="T19" i="1" s="1"/>
  <c r="I16" i="1"/>
  <c r="T16" i="1" s="1"/>
  <c r="I11" i="1"/>
  <c r="T11" i="1" s="1"/>
  <c r="I8" i="1"/>
  <c r="T8" i="1" s="1"/>
  <c r="I30" i="1"/>
  <c r="T30" i="1" s="1"/>
  <c r="I27" i="1"/>
  <c r="T27" i="1" s="1"/>
  <c r="I24" i="1"/>
  <c r="T24" i="1" s="1"/>
  <c r="I21" i="1"/>
  <c r="T21" i="1" s="1"/>
  <c r="I20" i="1"/>
  <c r="T20" i="1" s="1"/>
  <c r="I17" i="1"/>
  <c r="T17" i="1" s="1"/>
  <c r="I15" i="1"/>
  <c r="T15" i="1" s="1"/>
  <c r="I13" i="1"/>
  <c r="T13" i="1" s="1"/>
  <c r="I9" i="1"/>
  <c r="T9" i="1" s="1"/>
  <c r="I6" i="1"/>
  <c r="T6" i="1" s="1"/>
  <c r="I32" i="1"/>
  <c r="T32" i="1" s="1"/>
  <c r="I31" i="1"/>
  <c r="T31" i="1" s="1"/>
  <c r="I28" i="1"/>
  <c r="T28" i="1" s="1"/>
  <c r="I26" i="1"/>
  <c r="T26" i="1" s="1"/>
  <c r="I23" i="1"/>
  <c r="T23" i="1" s="1"/>
  <c r="I18" i="1"/>
  <c r="T18" i="1" s="1"/>
  <c r="I14" i="1"/>
  <c r="T14" i="1" s="1"/>
  <c r="I12" i="1"/>
  <c r="T12" i="1" s="1"/>
  <c r="I10" i="1"/>
  <c r="T10" i="1" s="1"/>
  <c r="I7" i="1"/>
  <c r="T7" i="1" s="1"/>
  <c r="I4" i="1"/>
  <c r="T4" i="1" s="1"/>
  <c r="I5" i="1"/>
  <c r="T5" i="1" s="1"/>
</calcChain>
</file>

<file path=xl/sharedStrings.xml><?xml version="1.0" encoding="utf-8"?>
<sst xmlns="http://schemas.openxmlformats.org/spreadsheetml/2006/main" count="78" uniqueCount="52">
  <si>
    <t>Climbing</t>
  </si>
  <si>
    <t>Sleeping</t>
  </si>
  <si>
    <t>Tidal Volume (ml/breath)</t>
  </si>
  <si>
    <t xml:space="preserve"> </t>
  </si>
  <si>
    <t>1976 International Standard Atmosphere Table</t>
  </si>
  <si>
    <t>Source http://www.digitaldutch.com/atmoscalc/table.htm</t>
  </si>
  <si>
    <t>Altitude</t>
  </si>
  <si>
    <t>Temperature</t>
  </si>
  <si>
    <t>Pressure</t>
  </si>
  <si>
    <t>O2 Partial Pressure</t>
  </si>
  <si>
    <t>[Feet]</t>
  </si>
  <si>
    <t>[Kelvin]</t>
  </si>
  <si>
    <t>[inches of mercury]</t>
  </si>
  <si>
    <t>[torr]</t>
  </si>
  <si>
    <t>Atmosperic Pressure (torr)</t>
  </si>
  <si>
    <t>Elevation (feet)</t>
  </si>
  <si>
    <t>Respiratory Rate (breaths/min)</t>
  </si>
  <si>
    <t>O2 Partial Pressure without Supplemental Oxygen (torr)</t>
  </si>
  <si>
    <t>O2 Partial Pressure Equivalent Altitude without Supplemental Oxygen (feet)</t>
  </si>
  <si>
    <t>Pa</t>
  </si>
  <si>
    <t>L - temp lapse rate</t>
  </si>
  <si>
    <t>K/m</t>
  </si>
  <si>
    <t>Cp - cont pressure specific heat</t>
  </si>
  <si>
    <t>T0 - Sea level temp</t>
  </si>
  <si>
    <t>J/(kg*K)</t>
  </si>
  <si>
    <t>K</t>
  </si>
  <si>
    <t>g - gravitational acceleration</t>
  </si>
  <si>
    <t>m/s^2</t>
  </si>
  <si>
    <t>M - molar mass of dry air</t>
  </si>
  <si>
    <t>kg/mol</t>
  </si>
  <si>
    <t>R - universal gass const</t>
  </si>
  <si>
    <t>J/(mol*K)</t>
  </si>
  <si>
    <t>feet to meter</t>
  </si>
  <si>
    <t>-(g*M)/(R*T0)</t>
  </si>
  <si>
    <t>(g*M)/R*L)</t>
  </si>
  <si>
    <t>L/T0</t>
  </si>
  <si>
    <t>Calculated Pressure</t>
  </si>
  <si>
    <t>Calculated Altitude</t>
  </si>
  <si>
    <t>Feet</t>
  </si>
  <si>
    <t>Total Respiratory Volume (L/min)</t>
  </si>
  <si>
    <t>Oxygen Flow Rate (L/min)</t>
  </si>
  <si>
    <t>p0 - sea level std atm pressure</t>
  </si>
  <si>
    <t>Parameter Name</t>
  </si>
  <si>
    <t>Value</t>
  </si>
  <si>
    <t>Units</t>
  </si>
  <si>
    <t>1/m</t>
  </si>
  <si>
    <t>R - universal gass constant</t>
  </si>
  <si>
    <t>torr to Pa</t>
  </si>
  <si>
    <t>Parameters and Constants</t>
  </si>
  <si>
    <t>Modify values in cells B2 through C3 to see the effects</t>
  </si>
  <si>
    <t>Mask Efficiency</t>
  </si>
  <si>
    <t>Inspired O2 Concentration (FiO2 %)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</si>
</sst>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5" xfId="0" applyFill="1" applyBorder="1" applyAlignment="1">
      <alignment wrapText="1"/>
    </xf>
    <xf numFmtId="165" fontId="0" fillId="0" borderId="6" xfId="1" applyNumberFormat="1" applyFont="1" applyBorder="1"/>
    <xf numFmtId="0" fontId="0" fillId="0" borderId="12" xfId="0" applyBorder="1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3" fontId="1" fillId="0" borderId="0" xfId="0" applyNumberFormat="1" applyFont="1" applyAlignment="1">
      <alignment horizontal="center" vertical="center" wrapText="1"/>
    </xf>
    <xf numFmtId="0" fontId="0" fillId="0" borderId="0" xfId="0" quotePrefix="1"/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6" xfId="0" quotePrefix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164" fontId="0" fillId="0" borderId="0" xfId="0" applyNumberFormat="1" applyAlignment="1">
      <alignment wrapText="1"/>
    </xf>
    <xf numFmtId="165" fontId="0" fillId="0" borderId="1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7" xfId="0" quotePrefix="1" applyFont="1" applyBorder="1" applyAlignment="1">
      <alignment horizontal="center"/>
    </xf>
    <xf numFmtId="9" fontId="0" fillId="0" borderId="9" xfId="0" applyNumberFormat="1" applyBorder="1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Climbing with Supplemental Oxygen </a:t>
            </a:r>
          </a:p>
          <a:p>
            <a:pPr>
              <a:defRPr/>
            </a:pPr>
            <a:r>
              <a:rPr lang="en-US"/>
              <a:t>At Various Flow Rates</a:t>
            </a:r>
          </a:p>
          <a:p>
            <a:pPr>
              <a:defRPr/>
            </a:pPr>
            <a:r>
              <a:rPr lang="en-US" sz="1000" b="0" i="0" baseline="0"/>
              <a:t>Based on Total Respiratory Volume of 50 Liters/min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Liter/min</c:v>
          </c:tx>
          <c:spPr>
            <a:ln w="3175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'Supplemental Oxygen Calculation'!$R$4:$R$33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'Supplemental Oxygen Calculation'!$S$4:$S$33</c:f>
              <c:numCache>
                <c:formatCode>_(* #,##0_);_(* \(#,##0\);_(* "-"??_);_(@_)</c:formatCode>
                <c:ptCount val="30"/>
                <c:pt idx="0">
                  <c:v>-5995.358859689296</c:v>
                </c:pt>
                <c:pt idx="1">
                  <c:v>-4954.0892548370039</c:v>
                </c:pt>
                <c:pt idx="2">
                  <c:v>-3912.881443356127</c:v>
                </c:pt>
                <c:pt idx="3">
                  <c:v>-2871.6273560463887</c:v>
                </c:pt>
                <c:pt idx="4">
                  <c:v>-1830.4106631060799</c:v>
                </c:pt>
                <c:pt idx="5">
                  <c:v>-789.09002084442886</c:v>
                </c:pt>
                <c:pt idx="6">
                  <c:v>252.16013274697238</c:v>
                </c:pt>
                <c:pt idx="7">
                  <c:v>1293.3932686267844</c:v>
                </c:pt>
                <c:pt idx="8">
                  <c:v>2334.5601305073828</c:v>
                </c:pt>
                <c:pt idx="9">
                  <c:v>3375.8711317962179</c:v>
                </c:pt>
                <c:pt idx="10">
                  <c:v>4417.0554999335127</c:v>
                </c:pt>
                <c:pt idx="11">
                  <c:v>5458.3590377452892</c:v>
                </c:pt>
                <c:pt idx="12">
                  <c:v>6499.5181593059961</c:v>
                </c:pt>
                <c:pt idx="13">
                  <c:v>7540.8224469073512</c:v>
                </c:pt>
                <c:pt idx="14">
                  <c:v>8582.0221938920622</c:v>
                </c:pt>
                <c:pt idx="15">
                  <c:v>9623.3080326076888</c:v>
                </c:pt>
                <c:pt idx="16">
                  <c:v>10664.437411887398</c:v>
                </c:pt>
                <c:pt idx="17">
                  <c:v>11705.804201316929</c:v>
                </c:pt>
                <c:pt idx="18">
                  <c:v>12747.027569793177</c:v>
                </c:pt>
                <c:pt idx="19">
                  <c:v>13788.214094077905</c:v>
                </c:pt>
                <c:pt idx="20">
                  <c:v>14829.502601983946</c:v>
                </c:pt>
                <c:pt idx="21">
                  <c:v>15870.69459935677</c:v>
                </c:pt>
                <c:pt idx="22">
                  <c:v>16911.968000230972</c:v>
                </c:pt>
                <c:pt idx="23">
                  <c:v>17953.143735831542</c:v>
                </c:pt>
                <c:pt idx="24">
                  <c:v>18994.450299386557</c:v>
                </c:pt>
                <c:pt idx="25">
                  <c:v>20035.738724380568</c:v>
                </c:pt>
                <c:pt idx="26">
                  <c:v>21076.857242316979</c:v>
                </c:pt>
                <c:pt idx="27">
                  <c:v>22118.113620314951</c:v>
                </c:pt>
                <c:pt idx="28">
                  <c:v>23159.356091828435</c:v>
                </c:pt>
                <c:pt idx="29">
                  <c:v>24200.579446513693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2-4B1F-8CA2-3B1F3A172AB7}"/>
            </c:ext>
          </c:extLst>
        </c:ser>
        <c:ser>
          <c:idx val="1"/>
          <c:order val="1"/>
          <c:tx>
            <c:v>2 Liters/min</c:v>
          </c:tx>
          <c:spPr>
            <a:ln w="3175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'Supplemental Oxygen Calculation'!$R$4:$R$33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'Supplemental Oxygen Calculation'!$T$4:$T$33</c:f>
              <c:numCache>
                <c:formatCode>_(* #,##0_);_(* \(#,##0\);_(* "-"??_);_(@_)</c:formatCode>
                <c:ptCount val="30"/>
                <c:pt idx="0">
                  <c:v>-7956.7193310135744</c:v>
                </c:pt>
                <c:pt idx="1">
                  <c:v>-6901.9636025860764</c:v>
                </c:pt>
                <c:pt idx="2">
                  <c:v>-5847.2704678539767</c:v>
                </c:pt>
                <c:pt idx="3">
                  <c:v>-4792.5304579462691</c:v>
                </c:pt>
                <c:pt idx="4">
                  <c:v>-3737.8283267254701</c:v>
                </c:pt>
                <c:pt idx="5">
                  <c:v>-2683.0208998717198</c:v>
                </c:pt>
                <c:pt idx="6">
                  <c:v>-1628.2848746303346</c:v>
                </c:pt>
                <c:pt idx="7">
                  <c:v>-573.56608750741339</c:v>
                </c:pt>
                <c:pt idx="8">
                  <c:v>481.08556726094821</c:v>
                </c:pt>
                <c:pt idx="9">
                  <c:v>1535.8832282757307</c:v>
                </c:pt>
                <c:pt idx="10">
                  <c:v>2590.5526160350723</c:v>
                </c:pt>
                <c:pt idx="11">
                  <c:v>3645.3427169087045</c:v>
                </c:pt>
                <c:pt idx="12">
                  <c:v>4699.9865311075355</c:v>
                </c:pt>
                <c:pt idx="13">
                  <c:v>5754.7773914817471</c:v>
                </c:pt>
                <c:pt idx="14">
                  <c:v>6809.4623572694318</c:v>
                </c:pt>
                <c:pt idx="15">
                  <c:v>7864.2345298150422</c:v>
                </c:pt>
                <c:pt idx="16">
                  <c:v>8918.8482165222576</c:v>
                </c:pt>
                <c:pt idx="17">
                  <c:v>9973.7023882242938</c:v>
                </c:pt>
                <c:pt idx="18">
                  <c:v>11028.411281440001</c:v>
                </c:pt>
                <c:pt idx="19">
                  <c:v>12083.082853272374</c:v>
                </c:pt>
                <c:pt idx="20">
                  <c:v>13137.857729578705</c:v>
                </c:pt>
                <c:pt idx="21">
                  <c:v>14192.534845384536</c:v>
                </c:pt>
                <c:pt idx="22">
                  <c:v>15247.29441899857</c:v>
                </c:pt>
                <c:pt idx="23">
                  <c:v>16301.955062415896</c:v>
                </c:pt>
                <c:pt idx="24">
                  <c:v>17356.74822822104</c:v>
                </c:pt>
                <c:pt idx="25">
                  <c:v>18411.523020541514</c:v>
                </c:pt>
                <c:pt idx="26">
                  <c:v>19466.125705233502</c:v>
                </c:pt>
                <c:pt idx="27">
                  <c:v>20520.86803549757</c:v>
                </c:pt>
                <c:pt idx="28">
                  <c:v>21575.596279165686</c:v>
                </c:pt>
                <c:pt idx="29">
                  <c:v>22630.305158411782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2-4B1F-8CA2-3B1F3A172AB7}"/>
            </c:ext>
          </c:extLst>
        </c:ser>
        <c:ser>
          <c:idx val="2"/>
          <c:order val="2"/>
          <c:tx>
            <c:v>4 Liters/min</c:v>
          </c:tx>
          <c:spPr>
            <a:ln w="31750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'Supplemental Oxygen Calculation'!$R$4:$R$33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'Supplemental Oxygen Calculation'!$U$4:$U$33</c:f>
              <c:numCache>
                <c:formatCode>_(* #,##0_);_(* \(#,##0\);_(* "-"??_);_(@_)</c:formatCode>
                <c:ptCount val="30"/>
                <c:pt idx="0">
                  <c:v>-11586.649365884277</c:v>
                </c:pt>
                <c:pt idx="1">
                  <c:v>-10506.934592071997</c:v>
                </c:pt>
                <c:pt idx="2">
                  <c:v>-9427.2838931311726</c:v>
                </c:pt>
                <c:pt idx="3">
                  <c:v>-8347.5852097914012</c:v>
                </c:pt>
                <c:pt idx="4">
                  <c:v>-7267.9253014748256</c:v>
                </c:pt>
                <c:pt idx="5">
                  <c:v>-6188.1576058787696</c:v>
                </c:pt>
                <c:pt idx="6">
                  <c:v>-5108.4630014958684</c:v>
                </c:pt>
                <c:pt idx="7">
                  <c:v>-4028.7860431429108</c:v>
                </c:pt>
                <c:pt idx="8">
                  <c:v>-2949.1778057203683</c:v>
                </c:pt>
                <c:pt idx="9">
                  <c:v>-1869.4201070556774</c:v>
                </c:pt>
                <c:pt idx="10">
                  <c:v>-789.79371702029755</c:v>
                </c:pt>
                <c:pt idx="11">
                  <c:v>289.95624260504815</c:v>
                </c:pt>
                <c:pt idx="12">
                  <c:v>1369.556453923962</c:v>
                </c:pt>
                <c:pt idx="13">
                  <c:v>2449.3071910222284</c:v>
                </c:pt>
                <c:pt idx="14">
                  <c:v>3528.9495277141423</c:v>
                </c:pt>
                <c:pt idx="15">
                  <c:v>4608.6811347672929</c:v>
                </c:pt>
                <c:pt idx="16">
                  <c:v>5688.250505677488</c:v>
                </c:pt>
                <c:pt idx="17">
                  <c:v>6768.0660522611443</c:v>
                </c:pt>
                <c:pt idx="18">
                  <c:v>7847.7328825839932</c:v>
                </c:pt>
                <c:pt idx="19">
                  <c:v>8927.36150837485</c:v>
                </c:pt>
                <c:pt idx="20">
                  <c:v>10007.095883168759</c:v>
                </c:pt>
                <c:pt idx="21">
                  <c:v>11086.730184122001</c:v>
                </c:pt>
                <c:pt idx="22">
                  <c:v>12166.448894110772</c:v>
                </c:pt>
                <c:pt idx="23">
                  <c:v>13246.066332883764</c:v>
                </c:pt>
                <c:pt idx="24">
                  <c:v>14325.819429967147</c:v>
                </c:pt>
                <c:pt idx="25">
                  <c:v>15405.553718787784</c:v>
                </c:pt>
                <c:pt idx="26">
                  <c:v>16485.111827338318</c:v>
                </c:pt>
                <c:pt idx="27">
                  <c:v>17564.812885941821</c:v>
                </c:pt>
                <c:pt idx="28">
                  <c:v>18644.499524613453</c:v>
                </c:pt>
                <c:pt idx="29">
                  <c:v>19724.166340636104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2-4B1F-8CA2-3B1F3A172AB7}"/>
            </c:ext>
          </c:extLst>
        </c:ser>
        <c:ser>
          <c:idx val="3"/>
          <c:order val="3"/>
          <c:tx>
            <c:v>6 Liters/min</c:v>
          </c:tx>
          <c:spPr>
            <a:ln w="3175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'Supplemental Oxygen Calculation'!$R$4:$R$33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'Supplemental Oxygen Calculation'!$V$4:$V$33</c:f>
              <c:numCache>
                <c:formatCode>_(* #,##0_);_(* \(#,##0\);_(* "-"??_);_(@_)</c:formatCode>
                <c:ptCount val="30"/>
                <c:pt idx="0">
                  <c:v>-14891.063565606422</c:v>
                </c:pt>
                <c:pt idx="1">
                  <c:v>-13788.627961588425</c:v>
                </c:pt>
                <c:pt idx="2">
                  <c:v>-12686.257780792668</c:v>
                </c:pt>
                <c:pt idx="3">
                  <c:v>-11583.838605844818</c:v>
                </c:pt>
                <c:pt idx="4">
                  <c:v>-10481.459021877112</c:v>
                </c:pt>
                <c:pt idx="5">
                  <c:v>-9378.9693824230144</c:v>
                </c:pt>
                <c:pt idx="6">
                  <c:v>-8276.5543722670373</c:v>
                </c:pt>
                <c:pt idx="7">
                  <c:v>-7174.157379472791</c:v>
                </c:pt>
                <c:pt idx="8">
                  <c:v>-6071.8305537284623</c:v>
                </c:pt>
                <c:pt idx="9">
                  <c:v>-4969.3511215747976</c:v>
                </c:pt>
                <c:pt idx="10">
                  <c:v>-3867.0057612256423</c:v>
                </c:pt>
                <c:pt idx="11">
                  <c:v>-2764.5342309667476</c:v>
                </c:pt>
                <c:pt idx="12">
                  <c:v>-1662.2156002222359</c:v>
                </c:pt>
                <c:pt idx="13">
                  <c:v>-559.7432761298071</c:v>
                </c:pt>
                <c:pt idx="14">
                  <c:v>542.61836644720825</c:v>
                </c:pt>
                <c:pt idx="15">
                  <c:v>1645.0711579340875</c:v>
                </c:pt>
                <c:pt idx="16">
                  <c:v>2747.3582992839056</c:v>
                </c:pt>
                <c:pt idx="17">
                  <c:v>3849.8967966713149</c:v>
                </c:pt>
                <c:pt idx="18">
                  <c:v>4952.283448307614</c:v>
                </c:pt>
                <c:pt idx="19">
                  <c:v>6054.6310914600872</c:v>
                </c:pt>
                <c:pt idx="20">
                  <c:v>7157.0867089302792</c:v>
                </c:pt>
                <c:pt idx="21">
                  <c:v>8259.4401466696254</c:v>
                </c:pt>
                <c:pt idx="22">
                  <c:v>9361.8797696945076</c:v>
                </c:pt>
                <c:pt idx="23">
                  <c:v>10464.215990416629</c:v>
                </c:pt>
                <c:pt idx="24">
                  <c:v>11566.690724156237</c:v>
                </c:pt>
                <c:pt idx="25">
                  <c:v>12669.14625384401</c:v>
                </c:pt>
                <c:pt idx="26">
                  <c:v>13771.421895836242</c:v>
                </c:pt>
                <c:pt idx="27">
                  <c:v>14873.843496031343</c:v>
                </c:pt>
                <c:pt idx="28">
                  <c:v>15976.250372850691</c:v>
                </c:pt>
                <c:pt idx="29">
                  <c:v>17078.637009885886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72-4B1F-8CA2-3B1F3A17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71480"/>
        <c:axId val="328077752"/>
      </c:scatterChart>
      <c:valAx>
        <c:axId val="328071480"/>
        <c:scaling>
          <c:orientation val="minMax"/>
          <c:max val="3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Physical Altitude in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77752"/>
        <c:crosses val="autoZero"/>
        <c:crossBetween val="midCat"/>
        <c:majorUnit val="5000"/>
      </c:valAx>
      <c:valAx>
        <c:axId val="328077752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Oxygen Partial Pressure </a:t>
                </a:r>
              </a:p>
              <a:p>
                <a:pPr>
                  <a:defRPr/>
                </a:pPr>
                <a:r>
                  <a:rPr lang="en-US" sz="1100" baseline="0"/>
                  <a:t>Equivalent Altitude  in Feet</a:t>
                </a:r>
              </a:p>
              <a:p>
                <a:pPr>
                  <a:defRPr/>
                </a:pPr>
                <a:r>
                  <a:rPr lang="en-US" sz="1100" baseline="0"/>
                  <a:t>with Supplemental Oxygen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71480"/>
        <c:crosses val="autoZero"/>
        <c:crossBetween val="midCat"/>
        <c:majorUnit val="2000"/>
        <c:min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Sleeping with Supplemental Oxygen </a:t>
            </a:r>
          </a:p>
          <a:p>
            <a:pPr>
              <a:defRPr/>
            </a:pPr>
            <a:r>
              <a:rPr lang="en-US"/>
              <a:t>At Various Flow Rates</a:t>
            </a:r>
          </a:p>
          <a:p>
            <a:pPr>
              <a:defRPr/>
            </a:pPr>
            <a:r>
              <a:rPr lang="en-US" sz="1000" b="0" i="0" baseline="0"/>
              <a:t>Based on Total Respiratory Volume of 10 Liters/min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Liter/min</c:v>
          </c:tx>
          <c:spPr>
            <a:ln w="3175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'Supplemental Oxygen Calculation'!$R$4:$R$33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'Supplemental Oxygen Calculation'!$W$4:$W$33</c:f>
              <c:numCache>
                <c:formatCode>_(* #,##0_);_(* \(#,##0\);_(* "-"??_);_(@_)</c:formatCode>
                <c:ptCount val="30"/>
                <c:pt idx="0">
                  <c:v>-13275.44702328916</c:v>
                </c:pt>
                <c:pt idx="1">
                  <c:v>-12184.120241264083</c:v>
                </c:pt>
                <c:pt idx="2">
                  <c:v>-11092.858223216424</c:v>
                </c:pt>
                <c:pt idx="3">
                  <c:v>-10001.547704712035</c:v>
                </c:pt>
                <c:pt idx="4">
                  <c:v>-8910.2763782445982</c:v>
                </c:pt>
                <c:pt idx="5">
                  <c:v>-7818.8961052778377</c:v>
                </c:pt>
                <c:pt idx="6">
                  <c:v>-6727.5897095982673</c:v>
                </c:pt>
                <c:pt idx="7">
                  <c:v>-5636.301149726416</c:v>
                </c:pt>
                <c:pt idx="8">
                  <c:v>-4545.0820498579369</c:v>
                </c:pt>
                <c:pt idx="9">
                  <c:v>-3453.7118813365209</c:v>
                </c:pt>
                <c:pt idx="10">
                  <c:v>-2362.4744336293529</c:v>
                </c:pt>
                <c:pt idx="11">
                  <c:v>-1271.1120873783202</c:v>
                </c:pt>
                <c:pt idx="12">
                  <c:v>-179.90109993179385</c:v>
                </c:pt>
                <c:pt idx="13">
                  <c:v>911.4620321535989</c:v>
                </c:pt>
                <c:pt idx="14">
                  <c:v>2002.7155980188591</c:v>
                </c:pt>
                <c:pt idx="15">
                  <c:v>3094.0593943212812</c:v>
                </c:pt>
                <c:pt idx="16">
                  <c:v>4185.2392096797348</c:v>
                </c:pt>
                <c:pt idx="17">
                  <c:v>5276.667848257096</c:v>
                </c:pt>
                <c:pt idx="18">
                  <c:v>6367.9461711749227</c:v>
                </c:pt>
                <c:pt idx="19">
                  <c:v>7459.1858786824987</c:v>
                </c:pt>
                <c:pt idx="20">
                  <c:v>8550.532472491881</c:v>
                </c:pt>
                <c:pt idx="21">
                  <c:v>9641.77791619651</c:v>
                </c:pt>
                <c:pt idx="22">
                  <c:v>10733.108676730482</c:v>
                </c:pt>
                <c:pt idx="23">
                  <c:v>11824.337076907152</c:v>
                </c:pt>
                <c:pt idx="24">
                  <c:v>12915.702594358621</c:v>
                </c:pt>
                <c:pt idx="25">
                  <c:v>14007.049101270135</c:v>
                </c:pt>
                <c:pt idx="26">
                  <c:v>15098.217533145629</c:v>
                </c:pt>
                <c:pt idx="27">
                  <c:v>16189.530452458994</c:v>
                </c:pt>
                <c:pt idx="28">
                  <c:v>17280.828796758447</c:v>
                </c:pt>
                <c:pt idx="29">
                  <c:v>18372.107105222291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9-419E-8501-2286ADCBB02C}"/>
            </c:ext>
          </c:extLst>
        </c:ser>
        <c:ser>
          <c:idx val="1"/>
          <c:order val="1"/>
          <c:tx>
            <c:v>2 Liters/min</c:v>
          </c:tx>
          <c:spPr>
            <a:ln w="3175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'Supplemental Oxygen Calculation'!$R$4:$R$33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'Supplemental Oxygen Calculation'!$X$4:$X$33</c:f>
              <c:numCache>
                <c:formatCode>_(* #,##0_);_(* \(#,##0\);_(* "-"??_);_(@_)</c:formatCode>
                <c:ptCount val="30"/>
                <c:pt idx="0">
                  <c:v>-20743.516335743989</c:v>
                </c:pt>
                <c:pt idx="1">
                  <c:v>-19600.839836474879</c:v>
                </c:pt>
                <c:pt idx="2">
                  <c:v>-18458.231148494084</c:v>
                </c:pt>
                <c:pt idx="3">
                  <c:v>-17315.571677985932</c:v>
                </c:pt>
                <c:pt idx="4">
                  <c:v>-16172.953243600388</c:v>
                </c:pt>
                <c:pt idx="5">
                  <c:v>-15030.22073650393</c:v>
                </c:pt>
                <c:pt idx="6">
                  <c:v>-13887.565582810084</c:v>
                </c:pt>
                <c:pt idx="7">
                  <c:v>-12744.929104144323</c:v>
                </c:pt>
                <c:pt idx="8">
                  <c:v>-11602.365353752792</c:v>
                </c:pt>
                <c:pt idx="9">
                  <c:v>-10459.643426541743</c:v>
                </c:pt>
                <c:pt idx="10">
                  <c:v>-9317.0604649987399</c:v>
                </c:pt>
                <c:pt idx="11">
                  <c:v>-8174.3467281159265</c:v>
                </c:pt>
                <c:pt idx="12">
                  <c:v>-7031.7914718565698</c:v>
                </c:pt>
                <c:pt idx="13">
                  <c:v>-5889.0769121638186</c:v>
                </c:pt>
                <c:pt idx="14">
                  <c:v>-4746.477074062198</c:v>
                </c:pt>
                <c:pt idx="15">
                  <c:v>-3603.7827599505031</c:v>
                </c:pt>
                <c:pt idx="16">
                  <c:v>-2461.2601425057096</c:v>
                </c:pt>
                <c:pt idx="17">
                  <c:v>-1318.4769940729595</c:v>
                </c:pt>
                <c:pt idx="18">
                  <c:v>-175.85123403609472</c:v>
                </c:pt>
                <c:pt idx="19">
                  <c:v>966.734093636647</c:v>
                </c:pt>
                <c:pt idx="20">
                  <c:v>2109.4313368851786</c:v>
                </c:pt>
                <c:pt idx="21">
                  <c:v>3252.0226706577214</c:v>
                </c:pt>
                <c:pt idx="22">
                  <c:v>4394.7033356347274</c:v>
                </c:pt>
                <c:pt idx="23">
                  <c:v>5537.2768239377347</c:v>
                </c:pt>
                <c:pt idx="24">
                  <c:v>6679.9938812341188</c:v>
                </c:pt>
                <c:pt idx="25">
                  <c:v>7822.6910334960057</c:v>
                </c:pt>
                <c:pt idx="26">
                  <c:v>8965.2017318358266</c:v>
                </c:pt>
                <c:pt idx="27">
                  <c:v>10107.86371611715</c:v>
                </c:pt>
                <c:pt idx="28">
                  <c:v>11250.51043959285</c:v>
                </c:pt>
                <c:pt idx="29">
                  <c:v>12393.136184495637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9-419E-8501-2286ADCBB02C}"/>
            </c:ext>
          </c:extLst>
        </c:ser>
        <c:ser>
          <c:idx val="2"/>
          <c:order val="2"/>
          <c:tx>
            <c:v>3 Liters/min</c:v>
          </c:tx>
          <c:spPr>
            <a:ln w="31750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'Supplemental Oxygen Calculation'!$R$4:$R$33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'Supplemental Oxygen Calculation'!$Y$4:$Y$33</c:f>
              <c:numCache>
                <c:formatCode>_(* #,##0_);_(* \(#,##0\);_(* "-"??_);_(@_)</c:formatCode>
                <c:ptCount val="30"/>
                <c:pt idx="0">
                  <c:v>-27007.941845334171</c:v>
                </c:pt>
                <c:pt idx="1">
                  <c:v>-25822.191766381347</c:v>
                </c:pt>
                <c:pt idx="2">
                  <c:v>-24636.512054886392</c:v>
                </c:pt>
                <c:pt idx="3">
                  <c:v>-23450.779646599483</c:v>
                </c:pt>
                <c:pt idx="4">
                  <c:v>-22265.089821305752</c:v>
                </c:pt>
                <c:pt idx="5">
                  <c:v>-21079.28162329147</c:v>
                </c:pt>
                <c:pt idx="6">
                  <c:v>-19893.553694542643</c:v>
                </c:pt>
                <c:pt idx="7">
                  <c:v>-18707.845144783405</c:v>
                </c:pt>
                <c:pt idx="8">
                  <c:v>-17522.212064815481</c:v>
                </c:pt>
                <c:pt idx="9">
                  <c:v>-16336.414845498952</c:v>
                </c:pt>
                <c:pt idx="10">
                  <c:v>-15150.761830208705</c:v>
                </c:pt>
                <c:pt idx="11">
                  <c:v>-13964.973109957615</c:v>
                </c:pt>
                <c:pt idx="12">
                  <c:v>-12779.348844311075</c:v>
                </c:pt>
                <c:pt idx="13">
                  <c:v>-11593.559270233944</c:v>
                </c:pt>
                <c:pt idx="14">
                  <c:v>-10407.888742217432</c:v>
                </c:pt>
                <c:pt idx="15">
                  <c:v>-9222.1201768854426</c:v>
                </c:pt>
                <c:pt idx="16">
                  <c:v>-8036.5297803846997</c:v>
                </c:pt>
                <c:pt idx="17">
                  <c:v>-6850.6690320916905</c:v>
                </c:pt>
                <c:pt idx="18">
                  <c:v>-5664.971605003735</c:v>
                </c:pt>
                <c:pt idx="19">
                  <c:v>-4479.3161343916245</c:v>
                </c:pt>
                <c:pt idx="20">
                  <c:v>-3293.5445295080144</c:v>
                </c:pt>
                <c:pt idx="21">
                  <c:v>-2107.88282639413</c:v>
                </c:pt>
                <c:pt idx="22">
                  <c:v>-922.12842470561884</c:v>
                </c:pt>
                <c:pt idx="23">
                  <c:v>263.51476024766242</c:v>
                </c:pt>
                <c:pt idx="24">
                  <c:v>1449.3069260764266</c:v>
                </c:pt>
                <c:pt idx="25">
                  <c:v>2635.0784365436348</c:v>
                </c:pt>
                <c:pt idx="26">
                  <c:v>3820.6564646446941</c:v>
                </c:pt>
                <c:pt idx="27">
                  <c:v>5006.3914814623231</c:v>
                </c:pt>
                <c:pt idx="28">
                  <c:v>6192.1106622130919</c:v>
                </c:pt>
                <c:pt idx="29">
                  <c:v>7377.8080735964841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9-419E-8501-2286ADCBB02C}"/>
            </c:ext>
          </c:extLst>
        </c:ser>
        <c:ser>
          <c:idx val="3"/>
          <c:order val="3"/>
          <c:tx>
            <c:v>4 Liters/min</c:v>
          </c:tx>
          <c:spPr>
            <a:ln w="3175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'Supplemental Oxygen Calculation'!$R$4:$R$33</c:f>
              <c:numCache>
                <c:formatCode>General</c:formatCode>
                <c:ptCount val="3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</c:numCache>
            </c:numRef>
          </c:xVal>
          <c:yVal>
            <c:numRef>
              <c:f>'Supplemental Oxygen Calculation'!$Z$4:$Z$33</c:f>
              <c:numCache>
                <c:formatCode>_(* #,##0_);_(* \(#,##0\);_(* "-"??_);_(@_)</c:formatCode>
                <c:ptCount val="30"/>
                <c:pt idx="0">
                  <c:v>-32431.304724721329</c:v>
                </c:pt>
                <c:pt idx="1">
                  <c:v>-31208.264130815252</c:v>
                </c:pt>
                <c:pt idx="2">
                  <c:v>-29985.296117344944</c:v>
                </c:pt>
                <c:pt idx="3">
                  <c:v>-28762.273749827436</c:v>
                </c:pt>
                <c:pt idx="4">
                  <c:v>-27539.295304490701</c:v>
                </c:pt>
                <c:pt idx="5">
                  <c:v>-26316.194763743599</c:v>
                </c:pt>
                <c:pt idx="6">
                  <c:v>-25093.17701664065</c:v>
                </c:pt>
                <c:pt idx="7">
                  <c:v>-23870.179257974869</c:v>
                </c:pt>
                <c:pt idx="8">
                  <c:v>-22647.259342541034</c:v>
                </c:pt>
                <c:pt idx="9">
                  <c:v>-21424.170125759458</c:v>
                </c:pt>
                <c:pt idx="10">
                  <c:v>-20201.229648059649</c:v>
                </c:pt>
                <c:pt idx="11">
                  <c:v>-18978.149197629631</c:v>
                </c:pt>
                <c:pt idx="12">
                  <c:v>-17755.238373717697</c:v>
                </c:pt>
                <c:pt idx="13">
                  <c:v>-16532.157042609804</c:v>
                </c:pt>
                <c:pt idx="14">
                  <c:v>-15309.198501428058</c:v>
                </c:pt>
                <c:pt idx="15">
                  <c:v>-14086.138839766845</c:v>
                </c:pt>
                <c:pt idx="16">
                  <c:v>-12863.2629501475</c:v>
                </c:pt>
                <c:pt idx="17">
                  <c:v>-11640.108206474122</c:v>
                </c:pt>
                <c:pt idx="18">
                  <c:v>-10417.121920275238</c:v>
                </c:pt>
                <c:pt idx="19">
                  <c:v>-9194.1789100364513</c:v>
                </c:pt>
                <c:pt idx="20">
                  <c:v>-7971.1161132330799</c:v>
                </c:pt>
                <c:pt idx="21">
                  <c:v>-6748.1666744873019</c:v>
                </c:pt>
                <c:pt idx="22">
                  <c:v>-5525.12162190032</c:v>
                </c:pt>
                <c:pt idx="23">
                  <c:v>-4302.1912836905867</c:v>
                </c:pt>
                <c:pt idx="24">
                  <c:v>-3079.1072793233479</c:v>
                </c:pt>
                <c:pt idx="25">
                  <c:v>-1856.044579905677</c:v>
                </c:pt>
                <c:pt idx="26">
                  <c:v>-633.18144765838213</c:v>
                </c:pt>
                <c:pt idx="27">
                  <c:v>589.84361042520823</c:v>
                </c:pt>
                <c:pt idx="28">
                  <c:v>1812.8523344153164</c:v>
                </c:pt>
                <c:pt idx="29">
                  <c:v>3035.8386044157705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39-419E-8501-2286ADCB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78144"/>
        <c:axId val="328071872"/>
      </c:scatterChart>
      <c:valAx>
        <c:axId val="328078144"/>
        <c:scaling>
          <c:orientation val="minMax"/>
          <c:max val="3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Physical Altitude in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71872"/>
        <c:crosses val="autoZero"/>
        <c:crossBetween val="midCat"/>
        <c:majorUnit val="5000"/>
      </c:valAx>
      <c:valAx>
        <c:axId val="328071872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Oxygen Partial Pressure </a:t>
                </a:r>
              </a:p>
              <a:p>
                <a:pPr>
                  <a:defRPr/>
                </a:pPr>
                <a:r>
                  <a:rPr lang="en-US" sz="1100" baseline="0"/>
                  <a:t>Equivalent Altitude  in Feet</a:t>
                </a:r>
              </a:p>
              <a:p>
                <a:pPr>
                  <a:defRPr/>
                </a:pPr>
                <a:r>
                  <a:rPr lang="en-US" sz="1100" baseline="0"/>
                  <a:t>with Supplemental Oxygen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78144"/>
        <c:crosses val="autoZero"/>
        <c:crossBetween val="midCat"/>
        <c:majorUnit val="2000"/>
        <c:min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 Atmosphere'!$E$1:$E$4</c:f>
              <c:strCache>
                <c:ptCount val="4"/>
                <c:pt idx="0">
                  <c:v>1976 International Standard Atmosphere Table</c:v>
                </c:pt>
                <c:pt idx="1">
                  <c:v>Source http://www.digitaldutch.com/atmoscalc/table.htm</c:v>
                </c:pt>
                <c:pt idx="2">
                  <c:v>O2 Partial Pressure</c:v>
                </c:pt>
                <c:pt idx="3">
                  <c:v>[torr]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'Std Atmosphere'!$A$5:$A$296</c:f>
              <c:numCache>
                <c:formatCode>General</c:formatCode>
                <c:ptCount val="29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</c:numCache>
            </c:numRef>
          </c:cat>
          <c:val>
            <c:numRef>
              <c:f>'Std Atmosphere'!$E$5:$E$296</c:f>
              <c:numCache>
                <c:formatCode>0.000</c:formatCode>
                <c:ptCount val="292"/>
                <c:pt idx="0">
                  <c:v>159.60021419999998</c:v>
                </c:pt>
                <c:pt idx="1">
                  <c:v>159.0241422</c:v>
                </c:pt>
                <c:pt idx="2">
                  <c:v>158.4496704</c:v>
                </c:pt>
                <c:pt idx="3">
                  <c:v>157.87733219999998</c:v>
                </c:pt>
                <c:pt idx="4">
                  <c:v>157.30659419999998</c:v>
                </c:pt>
                <c:pt idx="5">
                  <c:v>156.73745639999999</c:v>
                </c:pt>
                <c:pt idx="6">
                  <c:v>156.16991879999998</c:v>
                </c:pt>
                <c:pt idx="7">
                  <c:v>155.60398139999998</c:v>
                </c:pt>
                <c:pt idx="8">
                  <c:v>155.03964419999997</c:v>
                </c:pt>
                <c:pt idx="9">
                  <c:v>154.47690719999997</c:v>
                </c:pt>
                <c:pt idx="10">
                  <c:v>153.91630379999998</c:v>
                </c:pt>
                <c:pt idx="11">
                  <c:v>153.35676719999998</c:v>
                </c:pt>
                <c:pt idx="12">
                  <c:v>152.79936419999999</c:v>
                </c:pt>
                <c:pt idx="13">
                  <c:v>152.2435614</c:v>
                </c:pt>
                <c:pt idx="14">
                  <c:v>151.68935879999998</c:v>
                </c:pt>
                <c:pt idx="15">
                  <c:v>151.13675639999997</c:v>
                </c:pt>
                <c:pt idx="16">
                  <c:v>150.5852208</c:v>
                </c:pt>
                <c:pt idx="17">
                  <c:v>150.03581879999999</c:v>
                </c:pt>
                <c:pt idx="18">
                  <c:v>149.48801700000001</c:v>
                </c:pt>
                <c:pt idx="19">
                  <c:v>148.94234879999999</c:v>
                </c:pt>
                <c:pt idx="20">
                  <c:v>148.39774739999999</c:v>
                </c:pt>
                <c:pt idx="21">
                  <c:v>147.85474619999999</c:v>
                </c:pt>
                <c:pt idx="22">
                  <c:v>147.31334519999996</c:v>
                </c:pt>
                <c:pt idx="23">
                  <c:v>146.77354439999999</c:v>
                </c:pt>
                <c:pt idx="24">
                  <c:v>146.23534380000001</c:v>
                </c:pt>
                <c:pt idx="25">
                  <c:v>145.69874339999998</c:v>
                </c:pt>
                <c:pt idx="26">
                  <c:v>145.16374319999997</c:v>
                </c:pt>
                <c:pt idx="27">
                  <c:v>144.63087659999999</c:v>
                </c:pt>
                <c:pt idx="28">
                  <c:v>144.09907679999998</c:v>
                </c:pt>
                <c:pt idx="29">
                  <c:v>143.56887719999997</c:v>
                </c:pt>
                <c:pt idx="30">
                  <c:v>143.04027779999998</c:v>
                </c:pt>
                <c:pt idx="31">
                  <c:v>142.51327859999998</c:v>
                </c:pt>
                <c:pt idx="32">
                  <c:v>141.98787959999999</c:v>
                </c:pt>
                <c:pt idx="33">
                  <c:v>141.46408079999998</c:v>
                </c:pt>
                <c:pt idx="34">
                  <c:v>140.94134879999999</c:v>
                </c:pt>
                <c:pt idx="35">
                  <c:v>140.4207504</c:v>
                </c:pt>
                <c:pt idx="36">
                  <c:v>139.90175219999998</c:v>
                </c:pt>
                <c:pt idx="37">
                  <c:v>139.3838208</c:v>
                </c:pt>
                <c:pt idx="38">
                  <c:v>138.86802299999999</c:v>
                </c:pt>
                <c:pt idx="39">
                  <c:v>138.35329199999998</c:v>
                </c:pt>
                <c:pt idx="40">
                  <c:v>137.84069459999998</c:v>
                </c:pt>
                <c:pt idx="41">
                  <c:v>137.32916399999996</c:v>
                </c:pt>
                <c:pt idx="42">
                  <c:v>136.81923359999999</c:v>
                </c:pt>
                <c:pt idx="43">
                  <c:v>136.31090339999997</c:v>
                </c:pt>
                <c:pt idx="44">
                  <c:v>135.8041734</c:v>
                </c:pt>
                <c:pt idx="45">
                  <c:v>135.29851020000001</c:v>
                </c:pt>
                <c:pt idx="46">
                  <c:v>134.7949806</c:v>
                </c:pt>
                <c:pt idx="47">
                  <c:v>134.29251779999998</c:v>
                </c:pt>
                <c:pt idx="48">
                  <c:v>133.79165519999998</c:v>
                </c:pt>
                <c:pt idx="49">
                  <c:v>133.29239279999999</c:v>
                </c:pt>
                <c:pt idx="50">
                  <c:v>132.79473060000001</c:v>
                </c:pt>
                <c:pt idx="51">
                  <c:v>132.29866859999998</c:v>
                </c:pt>
                <c:pt idx="52">
                  <c:v>131.80420679999997</c:v>
                </c:pt>
                <c:pt idx="53">
                  <c:v>131.31081179999998</c:v>
                </c:pt>
                <c:pt idx="54">
                  <c:v>130.81901699999997</c:v>
                </c:pt>
                <c:pt idx="55">
                  <c:v>130.32882239999998</c:v>
                </c:pt>
                <c:pt idx="56">
                  <c:v>129.840228</c:v>
                </c:pt>
                <c:pt idx="57">
                  <c:v>129.35270039999997</c:v>
                </c:pt>
                <c:pt idx="58">
                  <c:v>128.86677299999999</c:v>
                </c:pt>
                <c:pt idx="59">
                  <c:v>128.38297919999997</c:v>
                </c:pt>
                <c:pt idx="60">
                  <c:v>127.8997188</c:v>
                </c:pt>
                <c:pt idx="61">
                  <c:v>127.418592</c:v>
                </c:pt>
                <c:pt idx="62">
                  <c:v>126.93853199999997</c:v>
                </c:pt>
                <c:pt idx="63">
                  <c:v>126.4600722</c:v>
                </c:pt>
                <c:pt idx="64">
                  <c:v>125.98321259999997</c:v>
                </c:pt>
                <c:pt idx="65">
                  <c:v>125.5079532</c:v>
                </c:pt>
                <c:pt idx="66">
                  <c:v>125.03376059999998</c:v>
                </c:pt>
                <c:pt idx="67">
                  <c:v>124.5611682</c:v>
                </c:pt>
                <c:pt idx="68">
                  <c:v>124.09017599999999</c:v>
                </c:pt>
                <c:pt idx="69">
                  <c:v>123.62025059999998</c:v>
                </c:pt>
                <c:pt idx="70">
                  <c:v>123.15192539999998</c:v>
                </c:pt>
                <c:pt idx="71">
                  <c:v>122.68520039999997</c:v>
                </c:pt>
                <c:pt idx="72">
                  <c:v>122.2200756</c:v>
                </c:pt>
                <c:pt idx="73">
                  <c:v>121.75601759999998</c:v>
                </c:pt>
                <c:pt idx="74">
                  <c:v>121.29355979999998</c:v>
                </c:pt>
                <c:pt idx="75">
                  <c:v>120.83216879999998</c:v>
                </c:pt>
                <c:pt idx="76">
                  <c:v>120.37237799999998</c:v>
                </c:pt>
                <c:pt idx="77">
                  <c:v>119.9141874</c:v>
                </c:pt>
                <c:pt idx="78">
                  <c:v>119.45759699999999</c:v>
                </c:pt>
                <c:pt idx="79">
                  <c:v>119.00207339999999</c:v>
                </c:pt>
                <c:pt idx="80">
                  <c:v>118.54814999999999</c:v>
                </c:pt>
                <c:pt idx="81">
                  <c:v>118.09529339999999</c:v>
                </c:pt>
                <c:pt idx="82">
                  <c:v>117.64403699999997</c:v>
                </c:pt>
                <c:pt idx="83">
                  <c:v>117.19438079999998</c:v>
                </c:pt>
                <c:pt idx="84">
                  <c:v>116.74579139999999</c:v>
                </c:pt>
                <c:pt idx="85">
                  <c:v>116.29880219999998</c:v>
                </c:pt>
                <c:pt idx="86">
                  <c:v>115.8528798</c:v>
                </c:pt>
                <c:pt idx="87">
                  <c:v>115.40909099999999</c:v>
                </c:pt>
                <c:pt idx="88">
                  <c:v>114.96583560000001</c:v>
                </c:pt>
                <c:pt idx="89">
                  <c:v>114.52418040000001</c:v>
                </c:pt>
                <c:pt idx="90">
                  <c:v>114.0841254</c:v>
                </c:pt>
                <c:pt idx="91">
                  <c:v>113.64567059999999</c:v>
                </c:pt>
                <c:pt idx="92">
                  <c:v>113.20828259999999</c:v>
                </c:pt>
                <c:pt idx="93">
                  <c:v>112.77196139999998</c:v>
                </c:pt>
                <c:pt idx="94">
                  <c:v>112.3372404</c:v>
                </c:pt>
                <c:pt idx="95">
                  <c:v>111.90411959999997</c:v>
                </c:pt>
                <c:pt idx="96">
                  <c:v>111.47206559999999</c:v>
                </c:pt>
                <c:pt idx="97">
                  <c:v>111.04161179999997</c:v>
                </c:pt>
                <c:pt idx="98">
                  <c:v>110.61222479999999</c:v>
                </c:pt>
                <c:pt idx="99">
                  <c:v>110.18443799999999</c:v>
                </c:pt>
                <c:pt idx="100">
                  <c:v>109.757718</c:v>
                </c:pt>
                <c:pt idx="101">
                  <c:v>109.33259819999998</c:v>
                </c:pt>
                <c:pt idx="102">
                  <c:v>108.90854519999999</c:v>
                </c:pt>
                <c:pt idx="103">
                  <c:v>108.48609239999998</c:v>
                </c:pt>
                <c:pt idx="104">
                  <c:v>108.06470639999999</c:v>
                </c:pt>
                <c:pt idx="105">
                  <c:v>107.64492060000001</c:v>
                </c:pt>
                <c:pt idx="106">
                  <c:v>107.22620159999998</c:v>
                </c:pt>
                <c:pt idx="107">
                  <c:v>106.80908279999998</c:v>
                </c:pt>
                <c:pt idx="108">
                  <c:v>106.39303080000001</c:v>
                </c:pt>
                <c:pt idx="109">
                  <c:v>105.97804559999999</c:v>
                </c:pt>
                <c:pt idx="110">
                  <c:v>105.5646606</c:v>
                </c:pt>
                <c:pt idx="111">
                  <c:v>105.15287579999999</c:v>
                </c:pt>
                <c:pt idx="112">
                  <c:v>104.7421578</c:v>
                </c:pt>
                <c:pt idx="113">
                  <c:v>104.33250659999999</c:v>
                </c:pt>
                <c:pt idx="114">
                  <c:v>103.92445559999999</c:v>
                </c:pt>
                <c:pt idx="115">
                  <c:v>103.51747139999999</c:v>
                </c:pt>
                <c:pt idx="116">
                  <c:v>103.11208739999999</c:v>
                </c:pt>
                <c:pt idx="117">
                  <c:v>102.70777019999998</c:v>
                </c:pt>
                <c:pt idx="118">
                  <c:v>102.3050532</c:v>
                </c:pt>
                <c:pt idx="119">
                  <c:v>101.90286959999999</c:v>
                </c:pt>
                <c:pt idx="120">
                  <c:v>101.50281959999998</c:v>
                </c:pt>
                <c:pt idx="121">
                  <c:v>101.10330299999998</c:v>
                </c:pt>
                <c:pt idx="122">
                  <c:v>100.70591999999999</c:v>
                </c:pt>
                <c:pt idx="123">
                  <c:v>100.30907039999998</c:v>
                </c:pt>
                <c:pt idx="124">
                  <c:v>99.913820999999999</c:v>
                </c:pt>
                <c:pt idx="125">
                  <c:v>99.519638399999977</c:v>
                </c:pt>
                <c:pt idx="126">
                  <c:v>99.127055999999996</c:v>
                </c:pt>
                <c:pt idx="127">
                  <c:v>98.735006999999996</c:v>
                </c:pt>
                <c:pt idx="128">
                  <c:v>98.345091599999989</c:v>
                </c:pt>
                <c:pt idx="129">
                  <c:v>97.955709599999992</c:v>
                </c:pt>
                <c:pt idx="130">
                  <c:v>97.567927799999978</c:v>
                </c:pt>
                <c:pt idx="131">
                  <c:v>97.181746199999992</c:v>
                </c:pt>
                <c:pt idx="132">
                  <c:v>96.796097999999986</c:v>
                </c:pt>
                <c:pt idx="133">
                  <c:v>96.412049999999994</c:v>
                </c:pt>
                <c:pt idx="134">
                  <c:v>96.02906879999999</c:v>
                </c:pt>
                <c:pt idx="135">
                  <c:v>95.647687799999986</c:v>
                </c:pt>
                <c:pt idx="136">
                  <c:v>95.267373599999985</c:v>
                </c:pt>
                <c:pt idx="137">
                  <c:v>94.888126199999988</c:v>
                </c:pt>
                <c:pt idx="138">
                  <c:v>94.509945599999995</c:v>
                </c:pt>
                <c:pt idx="139">
                  <c:v>94.1333652</c:v>
                </c:pt>
                <c:pt idx="140">
                  <c:v>93.757851599999995</c:v>
                </c:pt>
                <c:pt idx="141">
                  <c:v>93.383404799999994</c:v>
                </c:pt>
                <c:pt idx="142">
                  <c:v>93.010558199999991</c:v>
                </c:pt>
                <c:pt idx="143">
                  <c:v>92.638778399999993</c:v>
                </c:pt>
                <c:pt idx="144">
                  <c:v>92.268065399999998</c:v>
                </c:pt>
                <c:pt idx="145">
                  <c:v>91.898419199999992</c:v>
                </c:pt>
                <c:pt idx="146">
                  <c:v>91.5303732</c:v>
                </c:pt>
                <c:pt idx="147">
                  <c:v>91.162860600000002</c:v>
                </c:pt>
                <c:pt idx="148">
                  <c:v>90.796948200000003</c:v>
                </c:pt>
                <c:pt idx="149">
                  <c:v>90.432635999999988</c:v>
                </c:pt>
                <c:pt idx="150">
                  <c:v>90.068857199999997</c:v>
                </c:pt>
                <c:pt idx="151">
                  <c:v>89.706678600000004</c:v>
                </c:pt>
                <c:pt idx="152">
                  <c:v>89.345566799999986</c:v>
                </c:pt>
                <c:pt idx="153">
                  <c:v>88.985521799999987</c:v>
                </c:pt>
                <c:pt idx="154">
                  <c:v>88.626543599999991</c:v>
                </c:pt>
                <c:pt idx="155">
                  <c:v>88.269165599999994</c:v>
                </c:pt>
                <c:pt idx="156">
                  <c:v>87.912854399999986</c:v>
                </c:pt>
                <c:pt idx="157">
                  <c:v>87.557609999999997</c:v>
                </c:pt>
                <c:pt idx="158">
                  <c:v>87.203432399999997</c:v>
                </c:pt>
                <c:pt idx="159">
                  <c:v>86.850321599999987</c:v>
                </c:pt>
                <c:pt idx="160">
                  <c:v>86.498810999999989</c:v>
                </c:pt>
                <c:pt idx="161">
                  <c:v>86.147833800000001</c:v>
                </c:pt>
                <c:pt idx="162">
                  <c:v>85.798456799999997</c:v>
                </c:pt>
                <c:pt idx="163">
                  <c:v>85.450146599999982</c:v>
                </c:pt>
                <c:pt idx="164">
                  <c:v>85.1029032</c:v>
                </c:pt>
                <c:pt idx="165">
                  <c:v>84.756726599999993</c:v>
                </c:pt>
                <c:pt idx="166">
                  <c:v>84.412150199999985</c:v>
                </c:pt>
                <c:pt idx="167">
                  <c:v>84.068107199999986</c:v>
                </c:pt>
                <c:pt idx="168">
                  <c:v>83.725664399999985</c:v>
                </c:pt>
                <c:pt idx="169">
                  <c:v>83.384288400000003</c:v>
                </c:pt>
                <c:pt idx="170">
                  <c:v>83.043445800000001</c:v>
                </c:pt>
                <c:pt idx="171">
                  <c:v>82.704203399999997</c:v>
                </c:pt>
                <c:pt idx="172">
                  <c:v>82.366027799999998</c:v>
                </c:pt>
                <c:pt idx="173">
                  <c:v>82.029452399999997</c:v>
                </c:pt>
                <c:pt idx="174">
                  <c:v>81.693410399999991</c:v>
                </c:pt>
                <c:pt idx="175">
                  <c:v>81.358435199999988</c:v>
                </c:pt>
                <c:pt idx="176">
                  <c:v>81.025060199999999</c:v>
                </c:pt>
                <c:pt idx="177">
                  <c:v>80.69221859999999</c:v>
                </c:pt>
                <c:pt idx="178">
                  <c:v>80.360977199999994</c:v>
                </c:pt>
                <c:pt idx="179">
                  <c:v>80.030802599999987</c:v>
                </c:pt>
                <c:pt idx="180">
                  <c:v>79.701161399999989</c:v>
                </c:pt>
                <c:pt idx="181">
                  <c:v>79.373120399999991</c:v>
                </c:pt>
                <c:pt idx="182">
                  <c:v>79.046146199999995</c:v>
                </c:pt>
                <c:pt idx="183">
                  <c:v>78.72023879999999</c:v>
                </c:pt>
                <c:pt idx="184">
                  <c:v>78.395398200000002</c:v>
                </c:pt>
                <c:pt idx="185">
                  <c:v>78.07162439999999</c:v>
                </c:pt>
                <c:pt idx="186">
                  <c:v>77.748917399999996</c:v>
                </c:pt>
                <c:pt idx="187">
                  <c:v>77.427277200000006</c:v>
                </c:pt>
                <c:pt idx="188">
                  <c:v>77.106703799999991</c:v>
                </c:pt>
                <c:pt idx="189">
                  <c:v>76.78719719999998</c:v>
                </c:pt>
                <c:pt idx="190">
                  <c:v>76.468757399999987</c:v>
                </c:pt>
                <c:pt idx="191">
                  <c:v>76.151384399999998</c:v>
                </c:pt>
                <c:pt idx="192">
                  <c:v>75.835078199999998</c:v>
                </c:pt>
                <c:pt idx="193">
                  <c:v>75.519838800000002</c:v>
                </c:pt>
                <c:pt idx="194">
                  <c:v>75.205666199999996</c:v>
                </c:pt>
                <c:pt idx="195">
                  <c:v>74.892560399999994</c:v>
                </c:pt>
                <c:pt idx="196">
                  <c:v>74.580521399999995</c:v>
                </c:pt>
                <c:pt idx="197">
                  <c:v>74.2695492</c:v>
                </c:pt>
                <c:pt idx="198">
                  <c:v>73.959643799999995</c:v>
                </c:pt>
                <c:pt idx="199">
                  <c:v>73.650805199999994</c:v>
                </c:pt>
                <c:pt idx="200">
                  <c:v>73.343033399999982</c:v>
                </c:pt>
                <c:pt idx="201">
                  <c:v>73.036328399999988</c:v>
                </c:pt>
                <c:pt idx="202">
                  <c:v>72.730690199999998</c:v>
                </c:pt>
                <c:pt idx="203">
                  <c:v>72.426118799999998</c:v>
                </c:pt>
                <c:pt idx="204">
                  <c:v>72.122080799999992</c:v>
                </c:pt>
                <c:pt idx="205">
                  <c:v>71.819642999999985</c:v>
                </c:pt>
                <c:pt idx="206">
                  <c:v>71.518271999999996</c:v>
                </c:pt>
                <c:pt idx="207">
                  <c:v>71.217434399999988</c:v>
                </c:pt>
                <c:pt idx="208">
                  <c:v>70.917663599999997</c:v>
                </c:pt>
                <c:pt idx="209">
                  <c:v>70.619492999999991</c:v>
                </c:pt>
                <c:pt idx="210">
                  <c:v>70.321855799999994</c:v>
                </c:pt>
                <c:pt idx="211">
                  <c:v>70.025285399999987</c:v>
                </c:pt>
                <c:pt idx="212">
                  <c:v>69.729781799999984</c:v>
                </c:pt>
                <c:pt idx="213">
                  <c:v>69.435344999999998</c:v>
                </c:pt>
                <c:pt idx="214">
                  <c:v>69.141975000000002</c:v>
                </c:pt>
                <c:pt idx="215">
                  <c:v>68.849671799999996</c:v>
                </c:pt>
                <c:pt idx="216">
                  <c:v>68.557901999999984</c:v>
                </c:pt>
                <c:pt idx="217">
                  <c:v>68.267732399999986</c:v>
                </c:pt>
                <c:pt idx="218">
                  <c:v>67.978096199999996</c:v>
                </c:pt>
                <c:pt idx="219">
                  <c:v>67.689526799999996</c:v>
                </c:pt>
                <c:pt idx="220">
                  <c:v>67.4020242</c:v>
                </c:pt>
                <c:pt idx="221">
                  <c:v>67.115588399999993</c:v>
                </c:pt>
                <c:pt idx="222">
                  <c:v>66.83021939999999</c:v>
                </c:pt>
                <c:pt idx="223">
                  <c:v>66.545383799999996</c:v>
                </c:pt>
                <c:pt idx="224">
                  <c:v>66.262148399999987</c:v>
                </c:pt>
                <c:pt idx="225">
                  <c:v>65.9794464</c:v>
                </c:pt>
                <c:pt idx="226">
                  <c:v>65.697811200000004</c:v>
                </c:pt>
                <c:pt idx="227">
                  <c:v>65.417242799999997</c:v>
                </c:pt>
                <c:pt idx="228">
                  <c:v>65.137741199999994</c:v>
                </c:pt>
                <c:pt idx="229">
                  <c:v>64.859306399999994</c:v>
                </c:pt>
                <c:pt idx="230">
                  <c:v>64.58140499999999</c:v>
                </c:pt>
                <c:pt idx="231">
                  <c:v>64.304570400000003</c:v>
                </c:pt>
                <c:pt idx="232">
                  <c:v>64.028802599999992</c:v>
                </c:pt>
                <c:pt idx="233">
                  <c:v>63.754101599999998</c:v>
                </c:pt>
                <c:pt idx="234">
                  <c:v>63.479933999999993</c:v>
                </c:pt>
                <c:pt idx="235">
                  <c:v>63.2073666</c:v>
                </c:pt>
                <c:pt idx="236">
                  <c:v>62.935332599999988</c:v>
                </c:pt>
                <c:pt idx="237">
                  <c:v>62.664365400000001</c:v>
                </c:pt>
                <c:pt idx="238">
                  <c:v>62.39446499999999</c:v>
                </c:pt>
                <c:pt idx="239">
                  <c:v>62.125097999999994</c:v>
                </c:pt>
                <c:pt idx="240">
                  <c:v>61.856797799999995</c:v>
                </c:pt>
                <c:pt idx="241">
                  <c:v>61.589564399999993</c:v>
                </c:pt>
                <c:pt idx="242">
                  <c:v>61.323397800000002</c:v>
                </c:pt>
                <c:pt idx="243">
                  <c:v>61.057764599999985</c:v>
                </c:pt>
                <c:pt idx="244">
                  <c:v>60.793731599999987</c:v>
                </c:pt>
                <c:pt idx="245">
                  <c:v>60.530231999999991</c:v>
                </c:pt>
                <c:pt idx="246">
                  <c:v>60.267265800000004</c:v>
                </c:pt>
                <c:pt idx="247">
                  <c:v>60.005899800000002</c:v>
                </c:pt>
                <c:pt idx="248">
                  <c:v>59.745067199999994</c:v>
                </c:pt>
                <c:pt idx="249">
                  <c:v>59.485301400000004</c:v>
                </c:pt>
                <c:pt idx="250">
                  <c:v>59.226069000000003</c:v>
                </c:pt>
                <c:pt idx="251">
                  <c:v>58.968436799999992</c:v>
                </c:pt>
                <c:pt idx="252">
                  <c:v>58.711337999999991</c:v>
                </c:pt>
                <c:pt idx="253">
                  <c:v>58.455305999999993</c:v>
                </c:pt>
                <c:pt idx="254">
                  <c:v>58.19980739999999</c:v>
                </c:pt>
                <c:pt idx="255">
                  <c:v>57.945375599999998</c:v>
                </c:pt>
                <c:pt idx="256">
                  <c:v>57.692010599999989</c:v>
                </c:pt>
                <c:pt idx="257">
                  <c:v>57.439178999999989</c:v>
                </c:pt>
                <c:pt idx="258">
                  <c:v>57.187947599999994</c:v>
                </c:pt>
                <c:pt idx="259">
                  <c:v>56.936716199999999</c:v>
                </c:pt>
                <c:pt idx="260">
                  <c:v>56.687084999999996</c:v>
                </c:pt>
                <c:pt idx="261">
                  <c:v>56.437987199999995</c:v>
                </c:pt>
                <c:pt idx="262">
                  <c:v>56.189956199999997</c:v>
                </c:pt>
                <c:pt idx="263">
                  <c:v>55.942458599999995</c:v>
                </c:pt>
                <c:pt idx="264">
                  <c:v>55.696561199999998</c:v>
                </c:pt>
                <c:pt idx="265">
                  <c:v>55.450663799999994</c:v>
                </c:pt>
                <c:pt idx="266">
                  <c:v>55.206366599999996</c:v>
                </c:pt>
                <c:pt idx="267">
                  <c:v>54.962602799999992</c:v>
                </c:pt>
                <c:pt idx="268">
                  <c:v>54.719905799999992</c:v>
                </c:pt>
                <c:pt idx="269">
                  <c:v>54.477742200000002</c:v>
                </c:pt>
                <c:pt idx="270">
                  <c:v>54.2366454</c:v>
                </c:pt>
                <c:pt idx="271">
                  <c:v>53.996615399999996</c:v>
                </c:pt>
                <c:pt idx="272">
                  <c:v>53.757118799999994</c:v>
                </c:pt>
                <c:pt idx="273">
                  <c:v>53.518688999999995</c:v>
                </c:pt>
                <c:pt idx="274">
                  <c:v>53.280845939999999</c:v>
                </c:pt>
                <c:pt idx="275">
                  <c:v>53.044016339999992</c:v>
                </c:pt>
                <c:pt idx="276">
                  <c:v>52.808093519999993</c:v>
                </c:pt>
                <c:pt idx="277">
                  <c:v>52.572970799999993</c:v>
                </c:pt>
                <c:pt idx="278">
                  <c:v>52.338701519999994</c:v>
                </c:pt>
                <c:pt idx="279">
                  <c:v>52.105285679999994</c:v>
                </c:pt>
                <c:pt idx="280">
                  <c:v>51.872723279999995</c:v>
                </c:pt>
                <c:pt idx="281">
                  <c:v>51.641014319999996</c:v>
                </c:pt>
                <c:pt idx="282">
                  <c:v>51.410105459999997</c:v>
                </c:pt>
                <c:pt idx="283">
                  <c:v>51.180103379999991</c:v>
                </c:pt>
                <c:pt idx="284">
                  <c:v>50.950848059999991</c:v>
                </c:pt>
                <c:pt idx="285">
                  <c:v>50.722499519999992</c:v>
                </c:pt>
                <c:pt idx="286">
                  <c:v>50.49495108</c:v>
                </c:pt>
                <c:pt idx="287">
                  <c:v>50.26820274</c:v>
                </c:pt>
                <c:pt idx="288">
                  <c:v>50.042307839999992</c:v>
                </c:pt>
                <c:pt idx="289">
                  <c:v>49.817213039999999</c:v>
                </c:pt>
                <c:pt idx="290">
                  <c:v>49.592971679999998</c:v>
                </c:pt>
                <c:pt idx="291">
                  <c:v>49.369530419999997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6-4D59-9E33-045CABFE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72656"/>
        <c:axId val="321576608"/>
      </c:lineChart>
      <c:catAx>
        <c:axId val="3280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76608"/>
        <c:crosses val="autoZero"/>
        <c:auto val="1"/>
        <c:lblAlgn val="ctr"/>
        <c:lblOffset val="100"/>
        <c:noMultiLvlLbl val="0"/>
      </c:catAx>
      <c:valAx>
        <c:axId val="3215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224182</xdr:colOff>
      <xdr:row>33</xdr:row>
      <xdr:rowOff>190430</xdr:rowOff>
    </xdr:from>
    <xdr:to>
      <xdr:col>15</xdr:col>
      <xdr:colOff>64742</xdr:colOff>
      <xdr:row>66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190224</xdr:colOff>
      <xdr:row>33</xdr:row>
      <xdr:rowOff>190499</xdr:rowOff>
    </xdr:from>
    <xdr:to>
      <xdr:col>26</xdr:col>
      <xdr:colOff>373959</xdr:colOff>
      <xdr:row>66</xdr:row>
      <xdr:rowOff>42332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24</xdr:row>
      <xdr:rowOff>166687</xdr:rowOff>
    </xdr:from>
    <xdr:to>
      <xdr:col>26</xdr:col>
      <xdr:colOff>333375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zoomScale="90" zoomScaleNormal="90" workbookViewId="0">
      <selection activeCell="B2" sqref="B2"/>
    </sheetView>
  </sheetViews>
  <sheetFormatPr defaultRowHeight="15" x14ac:dyDescent="0.25"/>
  <cols>
    <col min="1" max="1" width="31.28515625" customWidth="1"/>
    <col min="2" max="3" width="10" customWidth="1"/>
    <col min="4" max="4" width="3.42578125" customWidth="1"/>
    <col min="5" max="5" width="14.7109375" style="5" customWidth="1"/>
    <col min="6" max="6" width="12.28515625" customWidth="1"/>
    <col min="7" max="7" width="15.140625" customWidth="1"/>
    <col min="15" max="15" width="9" customWidth="1"/>
    <col min="16" max="16" width="2.85546875" customWidth="1"/>
    <col min="17" max="17" width="14.7109375" style="5" customWidth="1"/>
    <col min="18" max="18" width="14.42578125" customWidth="1"/>
    <col min="19" max="23" width="10.5703125" bestFit="1" customWidth="1"/>
    <col min="24" max="24" width="9.5703125" bestFit="1" customWidth="1"/>
    <col min="25" max="26" width="9.28515625" bestFit="1" customWidth="1"/>
  </cols>
  <sheetData>
    <row r="1" spans="1:27" s="5" customFormat="1" ht="111" customHeight="1" x14ac:dyDescent="0.25">
      <c r="A1" s="20" t="s">
        <v>49</v>
      </c>
      <c r="B1" s="21" t="s">
        <v>0</v>
      </c>
      <c r="C1" s="23" t="s">
        <v>1</v>
      </c>
      <c r="E1" s="20" t="s">
        <v>15</v>
      </c>
      <c r="F1" s="21" t="s">
        <v>14</v>
      </c>
      <c r="G1" s="22" t="s">
        <v>17</v>
      </c>
      <c r="H1" s="49" t="str">
        <f>"Calculated O2 Partial Pressure while Climbing with Supplemental Oxygen based on Total Respiratory Volume of " &amp; TEXT($B$4, "###") &amp; " liters/min"</f>
        <v>Calculated O2 Partial Pressure while Climbing with Supplemental Oxygen based on Total Respiratory Volume of 50 liters/min</v>
      </c>
      <c r="I1" s="50"/>
      <c r="J1" s="50"/>
      <c r="K1" s="51"/>
      <c r="L1" s="49" t="str">
        <f>"Calculated O2 Partial Pressure while Sleeping with Supplemental Oxygen based on Total Respiratory Volume of " &amp; TEXT($C$4, "###") &amp; " liters/min"</f>
        <v>Calculated O2 Partial Pressure while Sleeping with Supplemental Oxygen based on Total Respiratory Volume of 10 liters/min</v>
      </c>
      <c r="M1" s="50"/>
      <c r="N1" s="50"/>
      <c r="O1" s="51"/>
      <c r="Q1" s="20" t="s">
        <v>15</v>
      </c>
      <c r="R1" s="22" t="s">
        <v>18</v>
      </c>
      <c r="S1" s="49" t="str">
        <f>"O2 Partial Pressure Equivalent Altitude while Climbing with Supplemental Oxygen based on  Total Respiratory Volume of " &amp; TEXT($B$4, "###") &amp; " liters/min"</f>
        <v>O2 Partial Pressure Equivalent Altitude while Climbing with Supplemental Oxygen based on  Total Respiratory Volume of 50 liters/min</v>
      </c>
      <c r="T1" s="50"/>
      <c r="U1" s="50"/>
      <c r="V1" s="51"/>
      <c r="W1" s="49" t="str">
        <f>"O2 Partial Pressure Equivalent Altitude while Sleeping with Supplemental Oxygen based on Total Respiratory Volume of " &amp; TEXT($C$4, "###") &amp; " liters/min"</f>
        <v>O2 Partial Pressure Equivalent Altitude while Sleeping with Supplemental Oxygen based on Total Respiratory Volume of 10 liters/min</v>
      </c>
      <c r="X1" s="50"/>
      <c r="Y1" s="50"/>
      <c r="Z1" s="51"/>
    </row>
    <row r="2" spans="1:27" ht="30" x14ac:dyDescent="0.25">
      <c r="A2" s="9" t="s">
        <v>16</v>
      </c>
      <c r="B2" s="6">
        <v>50</v>
      </c>
      <c r="C2" s="10">
        <v>20</v>
      </c>
      <c r="E2" s="38" t="s">
        <v>40</v>
      </c>
      <c r="F2" s="6"/>
      <c r="G2" s="7">
        <v>0</v>
      </c>
      <c r="H2" s="9">
        <v>1</v>
      </c>
      <c r="I2" s="6">
        <v>2</v>
      </c>
      <c r="J2" s="6">
        <v>4</v>
      </c>
      <c r="K2" s="10">
        <v>6</v>
      </c>
      <c r="L2" s="9">
        <v>1</v>
      </c>
      <c r="M2" s="6">
        <v>2</v>
      </c>
      <c r="N2" s="6">
        <v>3</v>
      </c>
      <c r="O2" s="10">
        <v>4</v>
      </c>
      <c r="Q2" s="38" t="s">
        <v>40</v>
      </c>
      <c r="R2" s="7">
        <v>0</v>
      </c>
      <c r="S2" s="9">
        <v>1</v>
      </c>
      <c r="T2" s="6">
        <v>2</v>
      </c>
      <c r="U2" s="6">
        <v>4</v>
      </c>
      <c r="V2" s="10">
        <v>6</v>
      </c>
      <c r="W2" s="9">
        <v>1</v>
      </c>
      <c r="X2" s="6">
        <v>2</v>
      </c>
      <c r="Y2" s="6">
        <v>3</v>
      </c>
      <c r="Z2" s="10">
        <v>4</v>
      </c>
    </row>
    <row r="3" spans="1:27" ht="45" x14ac:dyDescent="0.25">
      <c r="A3" s="9" t="s">
        <v>2</v>
      </c>
      <c r="B3" s="6">
        <v>1000</v>
      </c>
      <c r="C3" s="10">
        <v>500</v>
      </c>
      <c r="E3" s="38" t="s">
        <v>51</v>
      </c>
      <c r="F3" s="3"/>
      <c r="G3" s="8">
        <v>0.21</v>
      </c>
      <c r="H3" s="11">
        <f>(((H2*1) + (($B$4-H2)*0.21))/$B$4)*(1+$B$19)</f>
        <v>0.25966999999999996</v>
      </c>
      <c r="I3" s="3">
        <f t="shared" ref="I3:K3" si="0">(((I2*1) + (($B$4-I2)*0.21))/$B$4)*(1+$B$19)</f>
        <v>0.27783999999999998</v>
      </c>
      <c r="J3" s="3">
        <f t="shared" si="0"/>
        <v>0.31417999999999996</v>
      </c>
      <c r="K3" s="12">
        <f t="shared" si="0"/>
        <v>0.35052</v>
      </c>
      <c r="L3" s="11">
        <f>(((L2*1) + (($C$4-L2)*0.21))/$C$4)*(1+$B$19)</f>
        <v>0.33234999999999992</v>
      </c>
      <c r="M3" s="3">
        <f t="shared" ref="M3:O3" si="1">(((M2*1) + (($C$4-M2)*0.21))/$C$4)*(1+$B$19)</f>
        <v>0.42319999999999997</v>
      </c>
      <c r="N3" s="3">
        <f t="shared" si="1"/>
        <v>0.5140499999999999</v>
      </c>
      <c r="O3" s="12">
        <f t="shared" si="1"/>
        <v>0.60489999999999999</v>
      </c>
      <c r="P3" s="4"/>
      <c r="Q3" s="38" t="s">
        <v>51</v>
      </c>
      <c r="R3" s="8">
        <v>0.21</v>
      </c>
      <c r="S3" s="11">
        <f>(((S2*1) + (($B$4-S2)*0.21))/$B$4)*(1+$B$19)</f>
        <v>0.25966999999999996</v>
      </c>
      <c r="T3" s="3">
        <f t="shared" ref="T3:V3" si="2">(((T2*1) + (($B$4-T2)*0.21))/$B$4)*(1+$B$19)</f>
        <v>0.27783999999999998</v>
      </c>
      <c r="U3" s="3">
        <f t="shared" si="2"/>
        <v>0.31417999999999996</v>
      </c>
      <c r="V3" s="12">
        <f t="shared" si="2"/>
        <v>0.35052</v>
      </c>
      <c r="W3" s="11">
        <f>(((W2*1) + (($C$4-W2)*0.21))/$C$4)*(1+$B$19)</f>
        <v>0.33234999999999992</v>
      </c>
      <c r="X3" s="3">
        <f t="shared" ref="X3:Z3" si="3">(((X2*1) + (($C$4-X2)*0.21))/$C$4)*(1+$B$19)</f>
        <v>0.42319999999999997</v>
      </c>
      <c r="Y3" s="3">
        <f t="shared" si="3"/>
        <v>0.5140499999999999</v>
      </c>
      <c r="Z3" s="12">
        <f t="shared" si="3"/>
        <v>0.60489999999999999</v>
      </c>
    </row>
    <row r="4" spans="1:27" ht="15.75" thickBot="1" x14ac:dyDescent="0.3">
      <c r="A4" s="16" t="s">
        <v>39</v>
      </c>
      <c r="B4" s="17">
        <f>B2*B3/1000</f>
        <v>50</v>
      </c>
      <c r="C4" s="18">
        <f>C2*C3/1000</f>
        <v>10</v>
      </c>
      <c r="E4" s="38">
        <v>0</v>
      </c>
      <c r="F4" s="3">
        <v>760.00101999999993</v>
      </c>
      <c r="G4" s="8">
        <f>F4*$G$3</f>
        <v>159.60021419999998</v>
      </c>
      <c r="H4" s="11">
        <f>$F4*H$3</f>
        <v>197.34946486339996</v>
      </c>
      <c r="I4" s="3">
        <f>$F4*I$3</f>
        <v>211.15868339679997</v>
      </c>
      <c r="J4" s="3">
        <f t="shared" ref="J4:O19" si="4">$F4*J$3</f>
        <v>238.77712046359994</v>
      </c>
      <c r="K4" s="12">
        <f t="shared" si="4"/>
        <v>266.39555753039997</v>
      </c>
      <c r="L4" s="11">
        <f t="shared" si="4"/>
        <v>252.58633899699993</v>
      </c>
      <c r="M4" s="3">
        <f t="shared" si="4"/>
        <v>321.63243166399997</v>
      </c>
      <c r="N4" s="3">
        <f t="shared" si="4"/>
        <v>390.67852433099989</v>
      </c>
      <c r="O4" s="12">
        <f t="shared" si="4"/>
        <v>459.72461699799993</v>
      </c>
      <c r="P4" s="4"/>
      <c r="Q4" s="38">
        <v>0</v>
      </c>
      <c r="R4" s="7">
        <v>0</v>
      </c>
      <c r="S4" s="24">
        <f t="shared" ref="S4:S33" si="5">-$B$11*(((H4*$B$16/($B$9*$G$3))^(1/$B$17))-1)/($B$10*$B$15)</f>
        <v>-5995.358859689296</v>
      </c>
      <c r="T4" s="41">
        <f t="shared" ref="T4:T33" si="6">-$B$11*(((I4*$B$16/($B$9*$G$3))^(1/$B$17))-1)/($B$10*$B$15)</f>
        <v>-7956.7193310135744</v>
      </c>
      <c r="U4" s="41">
        <f t="shared" ref="U4:U33" si="7">-$B$11*(((J4*$B$16/($B$9*$G$3))^(1/$B$17))-1)/($B$10*$B$15)</f>
        <v>-11586.649365884277</v>
      </c>
      <c r="V4" s="42">
        <f t="shared" ref="V4:V33" si="8">-$B$11*(((K4*$B$16/($B$9*$G$3))^(1/$B$17))-1)/($B$10*$B$15)</f>
        <v>-14891.063565606422</v>
      </c>
      <c r="W4" s="24">
        <f t="shared" ref="W4:W33" si="9">-$B$11*(((L4*$B$16/($B$9*$G$3))^(1/$B$17))-1)/($B$10*$B$15)</f>
        <v>-13275.44702328916</v>
      </c>
      <c r="X4" s="41">
        <f t="shared" ref="X4:X33" si="10">-$B$11*(((M4*$B$16/($B$9*$G$3))^(1/$B$17))-1)/($B$10*$B$15)</f>
        <v>-20743.516335743989</v>
      </c>
      <c r="Y4" s="41">
        <f t="shared" ref="Y4:Y33" si="11">-$B$11*(((N4*$B$16/($B$9*$G$3))^(1/$B$17))-1)/($B$10*$B$15)</f>
        <v>-27007.941845334171</v>
      </c>
      <c r="Z4" s="42">
        <f t="shared" ref="Z4:Z33" si="12">-$B$11*(((O4*$B$16/($B$9*$G$3))^(1/$B$17))-1)/($B$10*$B$15)</f>
        <v>-32431.304724721329</v>
      </c>
    </row>
    <row r="5" spans="1:27" x14ac:dyDescent="0.25">
      <c r="E5" s="38">
        <v>1000</v>
      </c>
      <c r="F5" s="3">
        <v>732.93477999999993</v>
      </c>
      <c r="G5" s="8">
        <f t="shared" ref="G5:G33" si="13">F5*$G$3</f>
        <v>153.91630379999998</v>
      </c>
      <c r="H5" s="11">
        <f t="shared" ref="H5:O33" si="14">$F5*H$3</f>
        <v>190.32117432259994</v>
      </c>
      <c r="I5" s="3">
        <f t="shared" si="14"/>
        <v>203.63859927519997</v>
      </c>
      <c r="J5" s="3">
        <f t="shared" si="4"/>
        <v>230.27344918039995</v>
      </c>
      <c r="K5" s="12">
        <f t="shared" si="4"/>
        <v>256.90829908559999</v>
      </c>
      <c r="L5" s="11">
        <f t="shared" si="4"/>
        <v>243.59087413299991</v>
      </c>
      <c r="M5" s="3">
        <f t="shared" si="4"/>
        <v>310.17799889599996</v>
      </c>
      <c r="N5" s="3">
        <f t="shared" si="4"/>
        <v>376.76512365899987</v>
      </c>
      <c r="O5" s="12">
        <f t="shared" si="4"/>
        <v>443.35224842199995</v>
      </c>
      <c r="P5" s="4"/>
      <c r="Q5" s="38">
        <v>1000</v>
      </c>
      <c r="R5" s="7">
        <v>1000</v>
      </c>
      <c r="S5" s="24">
        <f t="shared" si="5"/>
        <v>-4954.0892548370039</v>
      </c>
      <c r="T5" s="41">
        <f t="shared" si="6"/>
        <v>-6901.9636025860764</v>
      </c>
      <c r="U5" s="41">
        <f t="shared" si="7"/>
        <v>-10506.934592071997</v>
      </c>
      <c r="V5" s="42">
        <f t="shared" si="8"/>
        <v>-13788.627961588425</v>
      </c>
      <c r="W5" s="24">
        <f t="shared" si="9"/>
        <v>-12184.120241264083</v>
      </c>
      <c r="X5" s="41">
        <f t="shared" si="10"/>
        <v>-19600.839836474879</v>
      </c>
      <c r="Y5" s="41">
        <f t="shared" si="11"/>
        <v>-25822.191766381347</v>
      </c>
      <c r="Z5" s="42">
        <f t="shared" si="12"/>
        <v>-31208.264130815252</v>
      </c>
    </row>
    <row r="6" spans="1:27" ht="15.75" thickBot="1" x14ac:dyDescent="0.3">
      <c r="E6" s="38">
        <v>2000</v>
      </c>
      <c r="F6" s="3">
        <v>706.65593999999999</v>
      </c>
      <c r="G6" s="8">
        <f t="shared" si="13"/>
        <v>148.39774739999999</v>
      </c>
      <c r="H6" s="11">
        <f t="shared" si="14"/>
        <v>183.49734793979997</v>
      </c>
      <c r="I6" s="3">
        <f t="shared" si="14"/>
        <v>196.33728636959998</v>
      </c>
      <c r="J6" s="3">
        <f t="shared" si="4"/>
        <v>222.01716322919998</v>
      </c>
      <c r="K6" s="12">
        <f t="shared" si="4"/>
        <v>247.69704008879998</v>
      </c>
      <c r="L6" s="11">
        <f t="shared" si="4"/>
        <v>234.85710165899994</v>
      </c>
      <c r="M6" s="3">
        <f t="shared" si="4"/>
        <v>299.05679380799995</v>
      </c>
      <c r="N6" s="3">
        <f t="shared" si="4"/>
        <v>363.25648595699994</v>
      </c>
      <c r="O6" s="12">
        <f t="shared" si="4"/>
        <v>427.45617810599998</v>
      </c>
      <c r="P6" s="4"/>
      <c r="Q6" s="38">
        <v>2000</v>
      </c>
      <c r="R6" s="7">
        <v>2000</v>
      </c>
      <c r="S6" s="24">
        <f t="shared" si="5"/>
        <v>-3912.881443356127</v>
      </c>
      <c r="T6" s="41">
        <f t="shared" si="6"/>
        <v>-5847.2704678539767</v>
      </c>
      <c r="U6" s="41">
        <f t="shared" si="7"/>
        <v>-9427.2838931311726</v>
      </c>
      <c r="V6" s="42">
        <f t="shared" si="8"/>
        <v>-12686.257780792668</v>
      </c>
      <c r="W6" s="24">
        <f t="shared" si="9"/>
        <v>-11092.858223216424</v>
      </c>
      <c r="X6" s="41">
        <f t="shared" si="10"/>
        <v>-18458.231148494084</v>
      </c>
      <c r="Y6" s="41">
        <f t="shared" si="11"/>
        <v>-24636.512054886392</v>
      </c>
      <c r="Z6" s="42">
        <f t="shared" si="12"/>
        <v>-29985.296117344944</v>
      </c>
    </row>
    <row r="7" spans="1:27" x14ac:dyDescent="0.25">
      <c r="A7" s="52" t="s">
        <v>48</v>
      </c>
      <c r="B7" s="53"/>
      <c r="C7" s="54"/>
      <c r="E7" s="38">
        <v>3000</v>
      </c>
      <c r="F7" s="3">
        <v>681.14418000000001</v>
      </c>
      <c r="G7" s="8">
        <f t="shared" si="13"/>
        <v>143.04027779999998</v>
      </c>
      <c r="H7" s="11">
        <f t="shared" si="14"/>
        <v>176.87270922059997</v>
      </c>
      <c r="I7" s="3">
        <f t="shared" si="14"/>
        <v>189.2490989712</v>
      </c>
      <c r="J7" s="3">
        <f t="shared" si="4"/>
        <v>214.00187847239997</v>
      </c>
      <c r="K7" s="12">
        <f t="shared" si="4"/>
        <v>238.75465797359999</v>
      </c>
      <c r="L7" s="11">
        <f t="shared" si="4"/>
        <v>226.37826822299996</v>
      </c>
      <c r="M7" s="3">
        <f t="shared" si="4"/>
        <v>288.26021697599998</v>
      </c>
      <c r="N7" s="3">
        <f t="shared" si="4"/>
        <v>350.14216572899994</v>
      </c>
      <c r="O7" s="12">
        <f t="shared" si="4"/>
        <v>412.02411448200002</v>
      </c>
      <c r="P7" s="4"/>
      <c r="Q7" s="38">
        <v>3000</v>
      </c>
      <c r="R7" s="7">
        <v>3000</v>
      </c>
      <c r="S7" s="24">
        <f t="shared" si="5"/>
        <v>-2871.6273560463887</v>
      </c>
      <c r="T7" s="41">
        <f t="shared" si="6"/>
        <v>-4792.5304579462691</v>
      </c>
      <c r="U7" s="41">
        <f t="shared" si="7"/>
        <v>-8347.5852097914012</v>
      </c>
      <c r="V7" s="42">
        <f t="shared" si="8"/>
        <v>-11583.838605844818</v>
      </c>
      <c r="W7" s="24">
        <f t="shared" si="9"/>
        <v>-10001.547704712035</v>
      </c>
      <c r="X7" s="41">
        <f t="shared" si="10"/>
        <v>-17315.571677985932</v>
      </c>
      <c r="Y7" s="41">
        <f t="shared" si="11"/>
        <v>-23450.779646599483</v>
      </c>
      <c r="Z7" s="42">
        <f t="shared" si="12"/>
        <v>-28762.273749827436</v>
      </c>
    </row>
    <row r="8" spans="1:27" x14ac:dyDescent="0.25">
      <c r="A8" s="35" t="s">
        <v>42</v>
      </c>
      <c r="B8" s="36" t="s">
        <v>43</v>
      </c>
      <c r="C8" s="37" t="s">
        <v>44</v>
      </c>
      <c r="E8" s="38">
        <v>4000</v>
      </c>
      <c r="F8" s="3">
        <v>656.38425999999993</v>
      </c>
      <c r="G8" s="8">
        <f t="shared" si="13"/>
        <v>137.84069459999998</v>
      </c>
      <c r="H8" s="11">
        <f t="shared" si="14"/>
        <v>170.44330079419996</v>
      </c>
      <c r="I8" s="3">
        <f t="shared" si="14"/>
        <v>182.36980279839997</v>
      </c>
      <c r="J8" s="3">
        <f t="shared" si="4"/>
        <v>206.22280680679995</v>
      </c>
      <c r="K8" s="12">
        <f t="shared" si="4"/>
        <v>230.07581081519999</v>
      </c>
      <c r="L8" s="11">
        <f t="shared" si="4"/>
        <v>218.14930881099991</v>
      </c>
      <c r="M8" s="3">
        <f t="shared" si="4"/>
        <v>277.78181883199994</v>
      </c>
      <c r="N8" s="3">
        <f t="shared" si="4"/>
        <v>337.41432885299992</v>
      </c>
      <c r="O8" s="12">
        <f t="shared" si="4"/>
        <v>397.04683887399995</v>
      </c>
      <c r="P8" s="4"/>
      <c r="Q8" s="38">
        <v>4000</v>
      </c>
      <c r="R8" s="7">
        <v>4000</v>
      </c>
      <c r="S8" s="24">
        <f t="shared" si="5"/>
        <v>-1830.4106631060799</v>
      </c>
      <c r="T8" s="41">
        <f t="shared" si="6"/>
        <v>-3737.8283267254701</v>
      </c>
      <c r="U8" s="41">
        <f t="shared" si="7"/>
        <v>-7267.9253014748256</v>
      </c>
      <c r="V8" s="42">
        <f t="shared" si="8"/>
        <v>-10481.459021877112</v>
      </c>
      <c r="W8" s="24">
        <f t="shared" si="9"/>
        <v>-8910.2763782445982</v>
      </c>
      <c r="X8" s="41">
        <f t="shared" si="10"/>
        <v>-16172.953243600388</v>
      </c>
      <c r="Y8" s="41">
        <f t="shared" si="11"/>
        <v>-22265.089821305752</v>
      </c>
      <c r="Z8" s="42">
        <f t="shared" si="12"/>
        <v>-27539.295304490701</v>
      </c>
      <c r="AA8" t="s">
        <v>3</v>
      </c>
    </row>
    <row r="9" spans="1:27" x14ac:dyDescent="0.25">
      <c r="A9" s="9" t="s">
        <v>41</v>
      </c>
      <c r="B9" s="6">
        <v>101325</v>
      </c>
      <c r="C9" s="10" t="s">
        <v>19</v>
      </c>
      <c r="E9" s="38">
        <v>5000</v>
      </c>
      <c r="F9" s="3">
        <v>632.35586000000001</v>
      </c>
      <c r="G9" s="8">
        <f t="shared" si="13"/>
        <v>132.79473060000001</v>
      </c>
      <c r="H9" s="11">
        <f t="shared" si="14"/>
        <v>164.20384616619998</v>
      </c>
      <c r="I9" s="3">
        <f t="shared" si="14"/>
        <v>175.69375214239997</v>
      </c>
      <c r="J9" s="3">
        <f t="shared" si="4"/>
        <v>198.67356409479999</v>
      </c>
      <c r="K9" s="12">
        <f t="shared" si="4"/>
        <v>221.6533760472</v>
      </c>
      <c r="L9" s="11">
        <f t="shared" si="4"/>
        <v>210.16347007099995</v>
      </c>
      <c r="M9" s="3">
        <f t="shared" si="4"/>
        <v>267.612999952</v>
      </c>
      <c r="N9" s="3">
        <f t="shared" si="4"/>
        <v>325.06252983299993</v>
      </c>
      <c r="O9" s="12">
        <f t="shared" si="4"/>
        <v>382.51205971399997</v>
      </c>
      <c r="P9" s="4"/>
      <c r="Q9" s="38">
        <v>5000</v>
      </c>
      <c r="R9" s="7">
        <v>5000</v>
      </c>
      <c r="S9" s="24">
        <f t="shared" si="5"/>
        <v>-789.09002084442886</v>
      </c>
      <c r="T9" s="41">
        <f t="shared" si="6"/>
        <v>-2683.0208998717198</v>
      </c>
      <c r="U9" s="41">
        <f t="shared" si="7"/>
        <v>-6188.1576058787696</v>
      </c>
      <c r="V9" s="42">
        <f t="shared" si="8"/>
        <v>-9378.9693824230144</v>
      </c>
      <c r="W9" s="24">
        <f t="shared" si="9"/>
        <v>-7818.8961052778377</v>
      </c>
      <c r="X9" s="41">
        <f t="shared" si="10"/>
        <v>-15030.22073650393</v>
      </c>
      <c r="Y9" s="41">
        <f t="shared" si="11"/>
        <v>-21079.28162329147</v>
      </c>
      <c r="Z9" s="42">
        <f t="shared" si="12"/>
        <v>-26316.194763743599</v>
      </c>
    </row>
    <row r="10" spans="1:27" x14ac:dyDescent="0.25">
      <c r="A10" s="9" t="s">
        <v>20</v>
      </c>
      <c r="B10" s="6">
        <v>6.4999999999999997E-3</v>
      </c>
      <c r="C10" s="10" t="s">
        <v>21</v>
      </c>
      <c r="E10" s="38">
        <v>6000</v>
      </c>
      <c r="F10" s="3">
        <v>609.04628000000002</v>
      </c>
      <c r="G10" s="8">
        <f t="shared" si="13"/>
        <v>127.8997188</v>
      </c>
      <c r="H10" s="11">
        <f t="shared" si="14"/>
        <v>158.15104752759999</v>
      </c>
      <c r="I10" s="3">
        <f t="shared" si="14"/>
        <v>169.21741843519999</v>
      </c>
      <c r="J10" s="3">
        <f t="shared" si="4"/>
        <v>191.35016025039999</v>
      </c>
      <c r="K10" s="12">
        <f t="shared" si="4"/>
        <v>213.4829020656</v>
      </c>
      <c r="L10" s="11">
        <f t="shared" si="4"/>
        <v>202.41653115799997</v>
      </c>
      <c r="M10" s="3">
        <f t="shared" si="4"/>
        <v>257.74838569600001</v>
      </c>
      <c r="N10" s="3">
        <f t="shared" si="4"/>
        <v>313.08024023399997</v>
      </c>
      <c r="O10" s="12">
        <f t="shared" si="4"/>
        <v>368.41209477199999</v>
      </c>
      <c r="P10" s="4"/>
      <c r="Q10" s="38">
        <v>6000</v>
      </c>
      <c r="R10" s="7">
        <v>6000</v>
      </c>
      <c r="S10" s="24">
        <f t="shared" si="5"/>
        <v>252.16013274697238</v>
      </c>
      <c r="T10" s="41">
        <f t="shared" si="6"/>
        <v>-1628.2848746303346</v>
      </c>
      <c r="U10" s="41">
        <f t="shared" si="7"/>
        <v>-5108.4630014958684</v>
      </c>
      <c r="V10" s="42">
        <f t="shared" si="8"/>
        <v>-8276.5543722670373</v>
      </c>
      <c r="W10" s="24">
        <f t="shared" si="9"/>
        <v>-6727.5897095982673</v>
      </c>
      <c r="X10" s="41">
        <f t="shared" si="10"/>
        <v>-13887.565582810084</v>
      </c>
      <c r="Y10" s="41">
        <f t="shared" si="11"/>
        <v>-19893.553694542643</v>
      </c>
      <c r="Z10" s="42">
        <f t="shared" si="12"/>
        <v>-25093.17701664065</v>
      </c>
    </row>
    <row r="11" spans="1:27" x14ac:dyDescent="0.25">
      <c r="A11" s="9" t="s">
        <v>23</v>
      </c>
      <c r="B11" s="6">
        <v>288.14999999999998</v>
      </c>
      <c r="C11" s="10" t="s">
        <v>25</v>
      </c>
      <c r="E11" s="38">
        <v>7000</v>
      </c>
      <c r="F11" s="3">
        <v>586.43773999999996</v>
      </c>
      <c r="G11" s="8">
        <f t="shared" si="13"/>
        <v>123.15192539999998</v>
      </c>
      <c r="H11" s="11">
        <f t="shared" si="14"/>
        <v>152.28028794579996</v>
      </c>
      <c r="I11" s="3">
        <f t="shared" si="14"/>
        <v>162.93586168159999</v>
      </c>
      <c r="J11" s="3">
        <f t="shared" si="4"/>
        <v>184.24700915319997</v>
      </c>
      <c r="K11" s="12">
        <f t="shared" si="4"/>
        <v>205.55815662479998</v>
      </c>
      <c r="L11" s="11">
        <f t="shared" si="4"/>
        <v>194.90258288899994</v>
      </c>
      <c r="M11" s="3">
        <f t="shared" si="4"/>
        <v>248.18045156799997</v>
      </c>
      <c r="N11" s="3">
        <f t="shared" si="4"/>
        <v>301.4583202469999</v>
      </c>
      <c r="O11" s="12">
        <f t="shared" si="4"/>
        <v>354.73618892599995</v>
      </c>
      <c r="P11" s="4"/>
      <c r="Q11" s="38">
        <v>7000</v>
      </c>
      <c r="R11" s="7">
        <v>7000</v>
      </c>
      <c r="S11" s="24">
        <f t="shared" si="5"/>
        <v>1293.3932686267844</v>
      </c>
      <c r="T11" s="41">
        <f t="shared" si="6"/>
        <v>-573.56608750741339</v>
      </c>
      <c r="U11" s="41">
        <f t="shared" si="7"/>
        <v>-4028.7860431429108</v>
      </c>
      <c r="V11" s="42">
        <f t="shared" si="8"/>
        <v>-7174.157379472791</v>
      </c>
      <c r="W11" s="24">
        <f t="shared" si="9"/>
        <v>-5636.301149726416</v>
      </c>
      <c r="X11" s="41">
        <f t="shared" si="10"/>
        <v>-12744.929104144323</v>
      </c>
      <c r="Y11" s="41">
        <f t="shared" si="11"/>
        <v>-18707.845144783405</v>
      </c>
      <c r="Z11" s="42">
        <f t="shared" si="12"/>
        <v>-23870.179257974869</v>
      </c>
    </row>
    <row r="12" spans="1:27" x14ac:dyDescent="0.25">
      <c r="A12" s="9" t="s">
        <v>26</v>
      </c>
      <c r="B12" s="6">
        <v>9.8066499999999994</v>
      </c>
      <c r="C12" s="10" t="s">
        <v>27</v>
      </c>
      <c r="E12" s="38">
        <v>8000</v>
      </c>
      <c r="F12" s="3">
        <v>564.51499999999999</v>
      </c>
      <c r="G12" s="8">
        <f t="shared" si="13"/>
        <v>118.54814999999999</v>
      </c>
      <c r="H12" s="11">
        <f t="shared" si="14"/>
        <v>146.58761004999997</v>
      </c>
      <c r="I12" s="3">
        <f t="shared" si="14"/>
        <v>156.84484759999998</v>
      </c>
      <c r="J12" s="3">
        <f t="shared" si="4"/>
        <v>177.35932269999998</v>
      </c>
      <c r="K12" s="12">
        <f t="shared" si="4"/>
        <v>197.87379780000001</v>
      </c>
      <c r="L12" s="11">
        <f t="shared" si="4"/>
        <v>187.61656024999996</v>
      </c>
      <c r="M12" s="3">
        <f t="shared" si="4"/>
        <v>238.90274799999997</v>
      </c>
      <c r="N12" s="3">
        <f t="shared" si="4"/>
        <v>290.18893574999993</v>
      </c>
      <c r="O12" s="12">
        <f t="shared" si="4"/>
        <v>341.4751235</v>
      </c>
      <c r="P12" s="4"/>
      <c r="Q12" s="38">
        <v>8000</v>
      </c>
      <c r="R12" s="7">
        <v>8000</v>
      </c>
      <c r="S12" s="24">
        <f t="shared" si="5"/>
        <v>2334.5601305073828</v>
      </c>
      <c r="T12" s="41">
        <f t="shared" si="6"/>
        <v>481.08556726094821</v>
      </c>
      <c r="U12" s="41">
        <f t="shared" si="7"/>
        <v>-2949.1778057203683</v>
      </c>
      <c r="V12" s="42">
        <f t="shared" si="8"/>
        <v>-6071.8305537284623</v>
      </c>
      <c r="W12" s="24">
        <f t="shared" si="9"/>
        <v>-4545.0820498579369</v>
      </c>
      <c r="X12" s="41">
        <f t="shared" si="10"/>
        <v>-11602.365353752792</v>
      </c>
      <c r="Y12" s="41">
        <f t="shared" si="11"/>
        <v>-17522.212064815481</v>
      </c>
      <c r="Z12" s="42">
        <f t="shared" si="12"/>
        <v>-22647.259342541034</v>
      </c>
    </row>
    <row r="13" spans="1:27" x14ac:dyDescent="0.25">
      <c r="A13" s="9" t="s">
        <v>28</v>
      </c>
      <c r="B13" s="6">
        <v>2.8964400000000001E-2</v>
      </c>
      <c r="C13" s="10" t="s">
        <v>29</v>
      </c>
      <c r="E13" s="38">
        <v>9000</v>
      </c>
      <c r="F13" s="3">
        <v>543.25774000000001</v>
      </c>
      <c r="G13" s="8">
        <f t="shared" si="13"/>
        <v>114.0841254</v>
      </c>
      <c r="H13" s="11">
        <f t="shared" si="14"/>
        <v>141.06773734579997</v>
      </c>
      <c r="I13" s="3">
        <f t="shared" si="14"/>
        <v>150.9387304816</v>
      </c>
      <c r="J13" s="3">
        <f t="shared" si="4"/>
        <v>170.68071675319999</v>
      </c>
      <c r="K13" s="12">
        <f t="shared" si="4"/>
        <v>190.4227030248</v>
      </c>
      <c r="L13" s="11">
        <f t="shared" si="4"/>
        <v>180.55170988899997</v>
      </c>
      <c r="M13" s="3">
        <f t="shared" si="4"/>
        <v>229.906675568</v>
      </c>
      <c r="N13" s="3">
        <f t="shared" si="4"/>
        <v>279.26164124699994</v>
      </c>
      <c r="O13" s="12">
        <f t="shared" si="4"/>
        <v>328.61660692600003</v>
      </c>
      <c r="P13" s="4"/>
      <c r="Q13" s="38">
        <v>9000</v>
      </c>
      <c r="R13" s="7">
        <v>9000</v>
      </c>
      <c r="S13" s="24">
        <f t="shared" si="5"/>
        <v>3375.8711317962179</v>
      </c>
      <c r="T13" s="41">
        <f t="shared" si="6"/>
        <v>1535.8832282757307</v>
      </c>
      <c r="U13" s="41">
        <f t="shared" si="7"/>
        <v>-1869.4201070556774</v>
      </c>
      <c r="V13" s="42">
        <f t="shared" si="8"/>
        <v>-4969.3511215747976</v>
      </c>
      <c r="W13" s="24">
        <f t="shared" si="9"/>
        <v>-3453.7118813365209</v>
      </c>
      <c r="X13" s="41">
        <f t="shared" si="10"/>
        <v>-10459.643426541743</v>
      </c>
      <c r="Y13" s="41">
        <f t="shared" si="11"/>
        <v>-16336.414845498952</v>
      </c>
      <c r="Z13" s="42">
        <f t="shared" si="12"/>
        <v>-21424.170125759458</v>
      </c>
    </row>
    <row r="14" spans="1:27" x14ac:dyDescent="0.25">
      <c r="A14" s="9" t="s">
        <v>46</v>
      </c>
      <c r="B14" s="6">
        <v>8.31447</v>
      </c>
      <c r="C14" s="10" t="s">
        <v>31</v>
      </c>
      <c r="E14" s="38">
        <v>10000</v>
      </c>
      <c r="F14" s="3">
        <v>522.6558</v>
      </c>
      <c r="G14" s="8">
        <f t="shared" si="13"/>
        <v>109.757718</v>
      </c>
      <c r="H14" s="11">
        <f t="shared" si="14"/>
        <v>135.71803158599997</v>
      </c>
      <c r="I14" s="3">
        <f t="shared" si="14"/>
        <v>145.21468747199998</v>
      </c>
      <c r="J14" s="3">
        <f t="shared" si="4"/>
        <v>164.20799924399998</v>
      </c>
      <c r="K14" s="12">
        <f t="shared" si="4"/>
        <v>183.20131101600001</v>
      </c>
      <c r="L14" s="11">
        <f t="shared" si="4"/>
        <v>173.70465512999996</v>
      </c>
      <c r="M14" s="3">
        <f t="shared" si="4"/>
        <v>221.18793455999997</v>
      </c>
      <c r="N14" s="3">
        <f t="shared" si="4"/>
        <v>268.67121398999996</v>
      </c>
      <c r="O14" s="12">
        <f t="shared" si="4"/>
        <v>316.15449341999999</v>
      </c>
      <c r="P14" s="4"/>
      <c r="Q14" s="38">
        <v>10000</v>
      </c>
      <c r="R14" s="7">
        <v>10000</v>
      </c>
      <c r="S14" s="24">
        <f t="shared" si="5"/>
        <v>4417.0554999335127</v>
      </c>
      <c r="T14" s="41">
        <f t="shared" si="6"/>
        <v>2590.5526160350723</v>
      </c>
      <c r="U14" s="41">
        <f t="shared" si="7"/>
        <v>-789.79371702029755</v>
      </c>
      <c r="V14" s="42">
        <f t="shared" si="8"/>
        <v>-3867.0057612256423</v>
      </c>
      <c r="W14" s="24">
        <f t="shared" si="9"/>
        <v>-2362.4744336293529</v>
      </c>
      <c r="X14" s="41">
        <f t="shared" si="10"/>
        <v>-9317.0604649987399</v>
      </c>
      <c r="Y14" s="41">
        <f t="shared" si="11"/>
        <v>-15150.761830208705</v>
      </c>
      <c r="Z14" s="42">
        <f t="shared" si="12"/>
        <v>-20201.229648059649</v>
      </c>
    </row>
    <row r="15" spans="1:27" x14ac:dyDescent="0.25">
      <c r="A15" s="9" t="s">
        <v>32</v>
      </c>
      <c r="B15" s="6">
        <v>0.30480000000000002</v>
      </c>
      <c r="C15" s="10"/>
      <c r="E15" s="38">
        <v>11000</v>
      </c>
      <c r="F15" s="3">
        <v>502.68885999999998</v>
      </c>
      <c r="G15" s="8">
        <f t="shared" si="13"/>
        <v>105.5646606</v>
      </c>
      <c r="H15" s="11">
        <f t="shared" si="14"/>
        <v>130.53321627619997</v>
      </c>
      <c r="I15" s="3">
        <f t="shared" si="14"/>
        <v>139.66707286239998</v>
      </c>
      <c r="J15" s="3">
        <f t="shared" si="4"/>
        <v>157.93478603479997</v>
      </c>
      <c r="K15" s="12">
        <f t="shared" si="4"/>
        <v>176.20249920719999</v>
      </c>
      <c r="L15" s="11">
        <f t="shared" si="4"/>
        <v>167.06864262099995</v>
      </c>
      <c r="M15" s="3">
        <f t="shared" si="4"/>
        <v>212.73792555199998</v>
      </c>
      <c r="N15" s="3">
        <f t="shared" si="4"/>
        <v>258.40720848299992</v>
      </c>
      <c r="O15" s="12">
        <f t="shared" si="4"/>
        <v>304.07649141399997</v>
      </c>
      <c r="P15" s="4"/>
      <c r="Q15" s="38">
        <v>11000</v>
      </c>
      <c r="R15" s="7">
        <v>11000</v>
      </c>
      <c r="S15" s="24">
        <f t="shared" si="5"/>
        <v>5458.3590377452892</v>
      </c>
      <c r="T15" s="41">
        <f t="shared" si="6"/>
        <v>3645.3427169087045</v>
      </c>
      <c r="U15" s="41">
        <f t="shared" si="7"/>
        <v>289.95624260504815</v>
      </c>
      <c r="V15" s="42">
        <f t="shared" si="8"/>
        <v>-2764.5342309667476</v>
      </c>
      <c r="W15" s="24">
        <f t="shared" si="9"/>
        <v>-1271.1120873783202</v>
      </c>
      <c r="X15" s="41">
        <f t="shared" si="10"/>
        <v>-8174.3467281159265</v>
      </c>
      <c r="Y15" s="41">
        <f t="shared" si="11"/>
        <v>-13964.973109957615</v>
      </c>
      <c r="Z15" s="42">
        <f t="shared" si="12"/>
        <v>-18978.149197629631</v>
      </c>
    </row>
    <row r="16" spans="1:27" x14ac:dyDescent="0.25">
      <c r="A16" s="34" t="s">
        <v>47</v>
      </c>
      <c r="B16" s="6">
        <v>133.32236842</v>
      </c>
      <c r="C16" s="10"/>
      <c r="E16" s="38">
        <v>12000</v>
      </c>
      <c r="F16" s="3">
        <v>483.34675999999996</v>
      </c>
      <c r="G16" s="8">
        <f t="shared" si="13"/>
        <v>101.50281959999998</v>
      </c>
      <c r="H16" s="11">
        <f t="shared" si="14"/>
        <v>125.51065316919997</v>
      </c>
      <c r="I16" s="3">
        <f t="shared" si="14"/>
        <v>134.29306379839997</v>
      </c>
      <c r="J16" s="3">
        <f t="shared" si="4"/>
        <v>151.85788505679997</v>
      </c>
      <c r="K16" s="12">
        <f t="shared" si="4"/>
        <v>169.42270631519997</v>
      </c>
      <c r="L16" s="11">
        <f t="shared" si="4"/>
        <v>160.64029568599994</v>
      </c>
      <c r="M16" s="3">
        <f t="shared" si="4"/>
        <v>204.55234883199998</v>
      </c>
      <c r="N16" s="3">
        <f t="shared" si="4"/>
        <v>248.46440197799993</v>
      </c>
      <c r="O16" s="12">
        <f t="shared" si="4"/>
        <v>292.37645512399996</v>
      </c>
      <c r="P16" s="4"/>
      <c r="Q16" s="38">
        <v>12000</v>
      </c>
      <c r="R16" s="7">
        <v>12000</v>
      </c>
      <c r="S16" s="24">
        <f t="shared" si="5"/>
        <v>6499.5181593059961</v>
      </c>
      <c r="T16" s="41">
        <f t="shared" si="6"/>
        <v>4699.9865311075355</v>
      </c>
      <c r="U16" s="41">
        <f t="shared" si="7"/>
        <v>1369.556453923962</v>
      </c>
      <c r="V16" s="42">
        <f t="shared" si="8"/>
        <v>-1662.2156002222359</v>
      </c>
      <c r="W16" s="24">
        <f t="shared" si="9"/>
        <v>-179.90109993179385</v>
      </c>
      <c r="X16" s="41">
        <f t="shared" si="10"/>
        <v>-7031.7914718565698</v>
      </c>
      <c r="Y16" s="41">
        <f t="shared" si="11"/>
        <v>-12779.348844311075</v>
      </c>
      <c r="Z16" s="42">
        <f t="shared" si="12"/>
        <v>-17755.238373717697</v>
      </c>
    </row>
    <row r="17" spans="1:28" x14ac:dyDescent="0.25">
      <c r="A17" s="34" t="s">
        <v>34</v>
      </c>
      <c r="B17" s="6">
        <f>(B12*B13)/(B14*B10)</f>
        <v>5.2557812928730083</v>
      </c>
      <c r="C17" s="10"/>
      <c r="E17" s="38">
        <v>13000</v>
      </c>
      <c r="F17" s="3">
        <v>464.60917999999992</v>
      </c>
      <c r="G17" s="8">
        <f t="shared" si="13"/>
        <v>97.567927799999978</v>
      </c>
      <c r="H17" s="11">
        <f t="shared" si="14"/>
        <v>120.64506577059996</v>
      </c>
      <c r="I17" s="3">
        <f t="shared" si="14"/>
        <v>129.08701457119997</v>
      </c>
      <c r="J17" s="3">
        <f t="shared" si="4"/>
        <v>145.97091217239995</v>
      </c>
      <c r="K17" s="12">
        <f t="shared" si="4"/>
        <v>162.85480977359998</v>
      </c>
      <c r="L17" s="11">
        <f t="shared" si="4"/>
        <v>154.41286097299994</v>
      </c>
      <c r="M17" s="3">
        <f t="shared" si="4"/>
        <v>196.62260497599996</v>
      </c>
      <c r="N17" s="3">
        <f t="shared" si="4"/>
        <v>238.8323489789999</v>
      </c>
      <c r="O17" s="12">
        <f t="shared" si="4"/>
        <v>281.04209298199993</v>
      </c>
      <c r="P17" s="4"/>
      <c r="Q17" s="38">
        <v>13000</v>
      </c>
      <c r="R17" s="7">
        <v>13000</v>
      </c>
      <c r="S17" s="24">
        <f t="shared" si="5"/>
        <v>7540.8224469073512</v>
      </c>
      <c r="T17" s="41">
        <f t="shared" si="6"/>
        <v>5754.7773914817471</v>
      </c>
      <c r="U17" s="41">
        <f t="shared" si="7"/>
        <v>2449.3071910222284</v>
      </c>
      <c r="V17" s="42">
        <f t="shared" si="8"/>
        <v>-559.7432761298071</v>
      </c>
      <c r="W17" s="24">
        <f t="shared" si="9"/>
        <v>911.4620321535989</v>
      </c>
      <c r="X17" s="41">
        <f t="shared" si="10"/>
        <v>-5889.0769121638186</v>
      </c>
      <c r="Y17" s="41">
        <f t="shared" si="11"/>
        <v>-11593.559270233944</v>
      </c>
      <c r="Z17" s="42">
        <f t="shared" si="12"/>
        <v>-16532.157042609804</v>
      </c>
    </row>
    <row r="18" spans="1:28" x14ac:dyDescent="0.25">
      <c r="A18" s="34" t="s">
        <v>35</v>
      </c>
      <c r="B18" s="46">
        <f>B10/B11</f>
        <v>2.2557695644629534E-5</v>
      </c>
      <c r="C18" s="47" t="s">
        <v>45</v>
      </c>
      <c r="E18" s="38">
        <v>14000</v>
      </c>
      <c r="F18" s="3">
        <v>446.46596</v>
      </c>
      <c r="G18" s="8">
        <f t="shared" si="13"/>
        <v>93.757851599999995</v>
      </c>
      <c r="H18" s="11">
        <f t="shared" si="14"/>
        <v>115.93381583319999</v>
      </c>
      <c r="I18" s="3">
        <f t="shared" si="14"/>
        <v>124.04610232639999</v>
      </c>
      <c r="J18" s="3">
        <f t="shared" si="4"/>
        <v>140.27067531279999</v>
      </c>
      <c r="K18" s="12">
        <f t="shared" si="4"/>
        <v>156.4952482992</v>
      </c>
      <c r="L18" s="11">
        <f t="shared" si="4"/>
        <v>148.38296180599997</v>
      </c>
      <c r="M18" s="3">
        <f t="shared" si="4"/>
        <v>188.94439427199998</v>
      </c>
      <c r="N18" s="3">
        <f t="shared" si="4"/>
        <v>229.50582673799994</v>
      </c>
      <c r="O18" s="12">
        <f t="shared" si="4"/>
        <v>270.06725920399998</v>
      </c>
      <c r="P18" s="4"/>
      <c r="Q18" s="38">
        <v>14000</v>
      </c>
      <c r="R18" s="7">
        <v>14000</v>
      </c>
      <c r="S18" s="24">
        <f t="shared" si="5"/>
        <v>8582.0221938920622</v>
      </c>
      <c r="T18" s="41">
        <f t="shared" si="6"/>
        <v>6809.4623572694318</v>
      </c>
      <c r="U18" s="41">
        <f t="shared" si="7"/>
        <v>3528.9495277141423</v>
      </c>
      <c r="V18" s="42">
        <f t="shared" si="8"/>
        <v>542.61836644720825</v>
      </c>
      <c r="W18" s="24">
        <f t="shared" si="9"/>
        <v>2002.7155980188591</v>
      </c>
      <c r="X18" s="41">
        <f t="shared" si="10"/>
        <v>-4746.477074062198</v>
      </c>
      <c r="Y18" s="41">
        <f t="shared" si="11"/>
        <v>-10407.888742217432</v>
      </c>
      <c r="Z18" s="42">
        <f t="shared" si="12"/>
        <v>-15309.198501428058</v>
      </c>
    </row>
    <row r="19" spans="1:28" ht="15.75" thickBot="1" x14ac:dyDescent="0.3">
      <c r="A19" s="16" t="s">
        <v>50</v>
      </c>
      <c r="B19" s="48">
        <v>0.15</v>
      </c>
      <c r="C19" s="18"/>
      <c r="E19" s="38">
        <v>15000</v>
      </c>
      <c r="F19" s="3">
        <v>428.89931999999999</v>
      </c>
      <c r="G19" s="8">
        <f t="shared" si="13"/>
        <v>90.068857199999997</v>
      </c>
      <c r="H19" s="11">
        <f t="shared" si="14"/>
        <v>111.37228642439997</v>
      </c>
      <c r="I19" s="3">
        <f t="shared" si="14"/>
        <v>119.16538706879999</v>
      </c>
      <c r="J19" s="3">
        <f t="shared" si="4"/>
        <v>134.75158835759999</v>
      </c>
      <c r="K19" s="12">
        <f t="shared" si="4"/>
        <v>150.33778964639998</v>
      </c>
      <c r="L19" s="11">
        <f t="shared" si="4"/>
        <v>142.54468900199996</v>
      </c>
      <c r="M19" s="3">
        <f t="shared" si="4"/>
        <v>181.51019222399998</v>
      </c>
      <c r="N19" s="3">
        <f t="shared" si="4"/>
        <v>220.47569544599995</v>
      </c>
      <c r="O19" s="12">
        <f t="shared" si="4"/>
        <v>259.44119866799997</v>
      </c>
      <c r="P19" s="4"/>
      <c r="Q19" s="38">
        <v>15000</v>
      </c>
      <c r="R19" s="7">
        <v>15000</v>
      </c>
      <c r="S19" s="24">
        <f t="shared" si="5"/>
        <v>9623.3080326076888</v>
      </c>
      <c r="T19" s="41">
        <f t="shared" si="6"/>
        <v>7864.2345298150422</v>
      </c>
      <c r="U19" s="41">
        <f t="shared" si="7"/>
        <v>4608.6811347672929</v>
      </c>
      <c r="V19" s="42">
        <f t="shared" si="8"/>
        <v>1645.0711579340875</v>
      </c>
      <c r="W19" s="24">
        <f t="shared" si="9"/>
        <v>3094.0593943212812</v>
      </c>
      <c r="X19" s="41">
        <f t="shared" si="10"/>
        <v>-3603.7827599505031</v>
      </c>
      <c r="Y19" s="41">
        <f t="shared" si="11"/>
        <v>-9222.1201768854426</v>
      </c>
      <c r="Z19" s="42">
        <f t="shared" si="12"/>
        <v>-14086.138839766845</v>
      </c>
    </row>
    <row r="20" spans="1:28" x14ac:dyDescent="0.25">
      <c r="E20" s="38">
        <v>16000</v>
      </c>
      <c r="F20" s="3">
        <v>411.89909999999998</v>
      </c>
      <c r="G20" s="8">
        <f t="shared" si="13"/>
        <v>86.498810999999989</v>
      </c>
      <c r="H20" s="11">
        <f t="shared" si="14"/>
        <v>106.95783929699998</v>
      </c>
      <c r="I20" s="3">
        <f t="shared" si="14"/>
        <v>114.44204594399999</v>
      </c>
      <c r="J20" s="3">
        <f t="shared" si="14"/>
        <v>129.41045923799999</v>
      </c>
      <c r="K20" s="12">
        <f t="shared" si="14"/>
        <v>144.378872532</v>
      </c>
      <c r="L20" s="11">
        <f t="shared" si="14"/>
        <v>136.89466588499997</v>
      </c>
      <c r="M20" s="3">
        <f t="shared" si="14"/>
        <v>174.31569911999998</v>
      </c>
      <c r="N20" s="3">
        <f t="shared" si="14"/>
        <v>211.73673235499996</v>
      </c>
      <c r="O20" s="12">
        <f t="shared" si="14"/>
        <v>249.15776559</v>
      </c>
      <c r="P20" s="4"/>
      <c r="Q20" s="38">
        <v>16000</v>
      </c>
      <c r="R20" s="7">
        <v>16000</v>
      </c>
      <c r="S20" s="24">
        <f t="shared" si="5"/>
        <v>10664.437411887398</v>
      </c>
      <c r="T20" s="41">
        <f t="shared" si="6"/>
        <v>8918.8482165222576</v>
      </c>
      <c r="U20" s="41">
        <f t="shared" si="7"/>
        <v>5688.250505677488</v>
      </c>
      <c r="V20" s="42">
        <f t="shared" si="8"/>
        <v>2747.3582992839056</v>
      </c>
      <c r="W20" s="24">
        <f t="shared" si="9"/>
        <v>4185.2392096797348</v>
      </c>
      <c r="X20" s="41">
        <f t="shared" si="10"/>
        <v>-2461.2601425057096</v>
      </c>
      <c r="Y20" s="41">
        <f t="shared" si="11"/>
        <v>-8036.5297803846997</v>
      </c>
      <c r="Z20" s="42">
        <f t="shared" si="12"/>
        <v>-12863.2629501475</v>
      </c>
    </row>
    <row r="21" spans="1:28" x14ac:dyDescent="0.25">
      <c r="E21" s="38">
        <v>17000</v>
      </c>
      <c r="F21" s="3">
        <v>395.44497999999999</v>
      </c>
      <c r="G21" s="8">
        <f t="shared" si="13"/>
        <v>83.043445800000001</v>
      </c>
      <c r="H21" s="11">
        <f t="shared" si="14"/>
        <v>102.68519795659998</v>
      </c>
      <c r="I21" s="3">
        <f t="shared" si="14"/>
        <v>109.87043324319998</v>
      </c>
      <c r="J21" s="3">
        <f t="shared" si="14"/>
        <v>124.24090381639998</v>
      </c>
      <c r="K21" s="12">
        <f t="shared" si="14"/>
        <v>138.6113743896</v>
      </c>
      <c r="L21" s="11">
        <f t="shared" si="14"/>
        <v>131.42613910299997</v>
      </c>
      <c r="M21" s="3">
        <f t="shared" si="14"/>
        <v>167.35231553599999</v>
      </c>
      <c r="N21" s="3">
        <f t="shared" si="14"/>
        <v>203.27849196899996</v>
      </c>
      <c r="O21" s="12">
        <f t="shared" si="14"/>
        <v>239.20466840199998</v>
      </c>
      <c r="P21" s="4"/>
      <c r="Q21" s="38">
        <v>17000</v>
      </c>
      <c r="R21" s="7">
        <v>17000</v>
      </c>
      <c r="S21" s="24">
        <f t="shared" si="5"/>
        <v>11705.804201316929</v>
      </c>
      <c r="T21" s="41">
        <f t="shared" si="6"/>
        <v>9973.7023882242938</v>
      </c>
      <c r="U21" s="41">
        <f t="shared" si="7"/>
        <v>6768.0660522611443</v>
      </c>
      <c r="V21" s="42">
        <f t="shared" si="8"/>
        <v>3849.8967966713149</v>
      </c>
      <c r="W21" s="24">
        <f t="shared" si="9"/>
        <v>5276.667848257096</v>
      </c>
      <c r="X21" s="41">
        <f t="shared" si="10"/>
        <v>-1318.4769940729595</v>
      </c>
      <c r="Y21" s="41">
        <f t="shared" si="11"/>
        <v>-6850.6690320916905</v>
      </c>
      <c r="Z21" s="42">
        <f t="shared" si="12"/>
        <v>-11640.108206474122</v>
      </c>
    </row>
    <row r="22" spans="1:28" x14ac:dyDescent="0.25">
      <c r="E22" s="38">
        <v>18000</v>
      </c>
      <c r="F22" s="3">
        <v>379.52933999999999</v>
      </c>
      <c r="G22" s="8">
        <f t="shared" si="13"/>
        <v>79.701161399999989</v>
      </c>
      <c r="H22" s="11">
        <f t="shared" si="14"/>
        <v>98.552383717799984</v>
      </c>
      <c r="I22" s="3">
        <f t="shared" si="14"/>
        <v>105.44843182559998</v>
      </c>
      <c r="J22" s="3">
        <f t="shared" si="14"/>
        <v>119.24052804119998</v>
      </c>
      <c r="K22" s="12">
        <f t="shared" si="14"/>
        <v>133.03262425680001</v>
      </c>
      <c r="L22" s="11">
        <f t="shared" si="14"/>
        <v>126.13657614899996</v>
      </c>
      <c r="M22" s="3">
        <f t="shared" si="14"/>
        <v>160.61681668799997</v>
      </c>
      <c r="N22" s="3">
        <f t="shared" si="14"/>
        <v>195.09705722699996</v>
      </c>
      <c r="O22" s="12">
        <f t="shared" si="14"/>
        <v>229.57729776599999</v>
      </c>
      <c r="P22" s="4"/>
      <c r="Q22" s="38">
        <v>18000</v>
      </c>
      <c r="R22" s="7">
        <v>18000</v>
      </c>
      <c r="S22" s="24">
        <f t="shared" si="5"/>
        <v>12747.027569793177</v>
      </c>
      <c r="T22" s="41">
        <f t="shared" si="6"/>
        <v>11028.411281440001</v>
      </c>
      <c r="U22" s="41">
        <f t="shared" si="7"/>
        <v>7847.7328825839932</v>
      </c>
      <c r="V22" s="42">
        <f t="shared" si="8"/>
        <v>4952.283448307614</v>
      </c>
      <c r="W22" s="24">
        <f t="shared" si="9"/>
        <v>6367.9461711749227</v>
      </c>
      <c r="X22" s="41">
        <f t="shared" si="10"/>
        <v>-175.85123403609472</v>
      </c>
      <c r="Y22" s="41">
        <f t="shared" si="11"/>
        <v>-5664.971605003735</v>
      </c>
      <c r="Z22" s="42">
        <f t="shared" si="12"/>
        <v>-10417.121920275238</v>
      </c>
      <c r="AB22" t="s">
        <v>3</v>
      </c>
    </row>
    <row r="23" spans="1:28" x14ac:dyDescent="0.25">
      <c r="E23" s="38">
        <v>19000</v>
      </c>
      <c r="F23" s="3">
        <v>364.13693999999998</v>
      </c>
      <c r="G23" s="8">
        <f t="shared" si="13"/>
        <v>76.468757399999987</v>
      </c>
      <c r="H23" s="11">
        <f t="shared" si="14"/>
        <v>94.555439209799985</v>
      </c>
      <c r="I23" s="3">
        <f t="shared" si="14"/>
        <v>101.17180740959999</v>
      </c>
      <c r="J23" s="3">
        <f t="shared" si="14"/>
        <v>114.40454380919998</v>
      </c>
      <c r="K23" s="12">
        <f t="shared" si="14"/>
        <v>127.63728020879999</v>
      </c>
      <c r="L23" s="11">
        <f t="shared" si="14"/>
        <v>121.02091200899997</v>
      </c>
      <c r="M23" s="3">
        <f t="shared" si="14"/>
        <v>154.10275300799998</v>
      </c>
      <c r="N23" s="3">
        <f t="shared" si="14"/>
        <v>187.18459400699996</v>
      </c>
      <c r="O23" s="12">
        <f t="shared" si="14"/>
        <v>220.26643500599999</v>
      </c>
      <c r="P23" s="4"/>
      <c r="Q23" s="38">
        <v>19000</v>
      </c>
      <c r="R23" s="7">
        <v>19000</v>
      </c>
      <c r="S23" s="24">
        <f t="shared" si="5"/>
        <v>13788.214094077905</v>
      </c>
      <c r="T23" s="41">
        <f t="shared" si="6"/>
        <v>12083.082853272374</v>
      </c>
      <c r="U23" s="41">
        <f t="shared" si="7"/>
        <v>8927.36150837485</v>
      </c>
      <c r="V23" s="42">
        <f t="shared" si="8"/>
        <v>6054.6310914600872</v>
      </c>
      <c r="W23" s="24">
        <f t="shared" si="9"/>
        <v>7459.1858786824987</v>
      </c>
      <c r="X23" s="41">
        <f t="shared" si="10"/>
        <v>966.734093636647</v>
      </c>
      <c r="Y23" s="41">
        <f t="shared" si="11"/>
        <v>-4479.3161343916245</v>
      </c>
      <c r="Z23" s="42">
        <f t="shared" si="12"/>
        <v>-9194.1789100364513</v>
      </c>
    </row>
    <row r="24" spans="1:28" x14ac:dyDescent="0.25">
      <c r="E24" s="38">
        <v>20000</v>
      </c>
      <c r="F24" s="3">
        <v>349.25253999999995</v>
      </c>
      <c r="G24" s="8">
        <f t="shared" si="13"/>
        <v>73.343033399999982</v>
      </c>
      <c r="H24" s="11">
        <f t="shared" si="14"/>
        <v>90.690407061799974</v>
      </c>
      <c r="I24" s="3">
        <f t="shared" si="14"/>
        <v>97.036325713599979</v>
      </c>
      <c r="J24" s="3">
        <f t="shared" si="14"/>
        <v>109.72816301719998</v>
      </c>
      <c r="K24" s="12">
        <f t="shared" si="14"/>
        <v>122.42000032079999</v>
      </c>
      <c r="L24" s="11">
        <f t="shared" si="14"/>
        <v>116.07408166899995</v>
      </c>
      <c r="M24" s="3">
        <f t="shared" si="14"/>
        <v>147.80367492799996</v>
      </c>
      <c r="N24" s="3">
        <f t="shared" si="14"/>
        <v>179.53326818699995</v>
      </c>
      <c r="O24" s="12">
        <f t="shared" si="14"/>
        <v>211.26286144599996</v>
      </c>
      <c r="P24" s="4"/>
      <c r="Q24" s="38">
        <v>20000</v>
      </c>
      <c r="R24" s="7">
        <v>20000</v>
      </c>
      <c r="S24" s="24">
        <f t="shared" si="5"/>
        <v>14829.502601983946</v>
      </c>
      <c r="T24" s="41">
        <f t="shared" si="6"/>
        <v>13137.857729578705</v>
      </c>
      <c r="U24" s="41">
        <f t="shared" si="7"/>
        <v>10007.095883168759</v>
      </c>
      <c r="V24" s="42">
        <f t="shared" si="8"/>
        <v>7157.0867089302792</v>
      </c>
      <c r="W24" s="24">
        <f t="shared" si="9"/>
        <v>8550.532472491881</v>
      </c>
      <c r="X24" s="41">
        <f t="shared" si="10"/>
        <v>2109.4313368851786</v>
      </c>
      <c r="Y24" s="41">
        <f t="shared" si="11"/>
        <v>-3293.5445295080144</v>
      </c>
      <c r="Z24" s="42">
        <f t="shared" si="12"/>
        <v>-7971.1161132330799</v>
      </c>
    </row>
    <row r="25" spans="1:28" x14ac:dyDescent="0.25">
      <c r="E25" s="38">
        <v>21000</v>
      </c>
      <c r="F25" s="3">
        <v>334.86597999999998</v>
      </c>
      <c r="G25" s="8">
        <f t="shared" si="13"/>
        <v>70.321855799999994</v>
      </c>
      <c r="H25" s="11">
        <f t="shared" si="14"/>
        <v>86.954649026599981</v>
      </c>
      <c r="I25" s="3">
        <f t="shared" si="14"/>
        <v>93.03916388319999</v>
      </c>
      <c r="J25" s="3">
        <f t="shared" si="14"/>
        <v>105.20819359639998</v>
      </c>
      <c r="K25" s="12">
        <f t="shared" si="14"/>
        <v>117.3772233096</v>
      </c>
      <c r="L25" s="11">
        <f t="shared" si="14"/>
        <v>111.29270845299996</v>
      </c>
      <c r="M25" s="3">
        <f t="shared" si="14"/>
        <v>141.71528273599998</v>
      </c>
      <c r="N25" s="3">
        <f t="shared" si="14"/>
        <v>172.13785701899997</v>
      </c>
      <c r="O25" s="12">
        <f t="shared" si="14"/>
        <v>202.56043130199998</v>
      </c>
      <c r="P25" s="4"/>
      <c r="Q25" s="38">
        <v>21000</v>
      </c>
      <c r="R25" s="7">
        <v>21000</v>
      </c>
      <c r="S25" s="24">
        <f t="shared" si="5"/>
        <v>15870.69459935677</v>
      </c>
      <c r="T25" s="41">
        <f t="shared" si="6"/>
        <v>14192.534845384536</v>
      </c>
      <c r="U25" s="41">
        <f t="shared" si="7"/>
        <v>11086.730184122001</v>
      </c>
      <c r="V25" s="42">
        <f t="shared" si="8"/>
        <v>8259.4401466696254</v>
      </c>
      <c r="W25" s="24">
        <f t="shared" si="9"/>
        <v>9641.77791619651</v>
      </c>
      <c r="X25" s="41">
        <f t="shared" si="10"/>
        <v>3252.0226706577214</v>
      </c>
      <c r="Y25" s="41">
        <f t="shared" si="11"/>
        <v>-2107.88282639413</v>
      </c>
      <c r="Z25" s="42">
        <f t="shared" si="12"/>
        <v>-6748.1666744873019</v>
      </c>
    </row>
    <row r="26" spans="1:28" x14ac:dyDescent="0.25">
      <c r="E26" s="38">
        <v>22000</v>
      </c>
      <c r="F26" s="3">
        <v>320.96202</v>
      </c>
      <c r="G26" s="8">
        <f t="shared" si="13"/>
        <v>67.4020242</v>
      </c>
      <c r="H26" s="11">
        <f t="shared" si="14"/>
        <v>83.344207733399983</v>
      </c>
      <c r="I26" s="3">
        <f t="shared" si="14"/>
        <v>89.176087636799991</v>
      </c>
      <c r="J26" s="3">
        <f t="shared" si="14"/>
        <v>100.83984744359998</v>
      </c>
      <c r="K26" s="12">
        <f t="shared" si="14"/>
        <v>112.50360725039999</v>
      </c>
      <c r="L26" s="11">
        <f t="shared" si="14"/>
        <v>106.67172734699997</v>
      </c>
      <c r="M26" s="3">
        <f t="shared" si="14"/>
        <v>135.831126864</v>
      </c>
      <c r="N26" s="3">
        <f t="shared" si="14"/>
        <v>164.99052638099997</v>
      </c>
      <c r="O26" s="12">
        <f t="shared" si="14"/>
        <v>194.14992589799999</v>
      </c>
      <c r="P26" s="4"/>
      <c r="Q26" s="38">
        <v>22000</v>
      </c>
      <c r="R26" s="7">
        <v>22000</v>
      </c>
      <c r="S26" s="24">
        <f t="shared" si="5"/>
        <v>16911.968000230972</v>
      </c>
      <c r="T26" s="41">
        <f t="shared" si="6"/>
        <v>15247.29441899857</v>
      </c>
      <c r="U26" s="41">
        <f t="shared" si="7"/>
        <v>12166.448894110772</v>
      </c>
      <c r="V26" s="42">
        <f t="shared" si="8"/>
        <v>9361.8797696945076</v>
      </c>
      <c r="W26" s="24">
        <f t="shared" si="9"/>
        <v>10733.108676730482</v>
      </c>
      <c r="X26" s="41">
        <f t="shared" si="10"/>
        <v>4394.7033356347274</v>
      </c>
      <c r="Y26" s="41">
        <f t="shared" si="11"/>
        <v>-922.12842470561884</v>
      </c>
      <c r="Z26" s="42">
        <f t="shared" si="12"/>
        <v>-5525.12162190032</v>
      </c>
    </row>
    <row r="27" spans="1:28" x14ac:dyDescent="0.25">
      <c r="E27" s="38">
        <v>23000</v>
      </c>
      <c r="F27" s="3">
        <v>307.53049999999996</v>
      </c>
      <c r="G27" s="8">
        <f t="shared" si="13"/>
        <v>64.58140499999999</v>
      </c>
      <c r="H27" s="11">
        <f t="shared" si="14"/>
        <v>79.856444934999971</v>
      </c>
      <c r="I27" s="3">
        <f t="shared" si="14"/>
        <v>85.444274119999989</v>
      </c>
      <c r="J27" s="3">
        <f t="shared" si="14"/>
        <v>96.619932489999982</v>
      </c>
      <c r="K27" s="12">
        <f t="shared" si="14"/>
        <v>107.79559085999999</v>
      </c>
      <c r="L27" s="11">
        <f t="shared" si="14"/>
        <v>102.20776167499996</v>
      </c>
      <c r="M27" s="3">
        <f t="shared" si="14"/>
        <v>130.14690759999996</v>
      </c>
      <c r="N27" s="3">
        <f t="shared" si="14"/>
        <v>158.08605352499995</v>
      </c>
      <c r="O27" s="12">
        <f t="shared" si="14"/>
        <v>186.02519944999997</v>
      </c>
      <c r="P27" s="4"/>
      <c r="Q27" s="38">
        <v>23000</v>
      </c>
      <c r="R27" s="7">
        <v>23000</v>
      </c>
      <c r="S27" s="24">
        <f t="shared" si="5"/>
        <v>17953.143735831542</v>
      </c>
      <c r="T27" s="41">
        <f t="shared" si="6"/>
        <v>16301.955062415896</v>
      </c>
      <c r="U27" s="41">
        <f t="shared" si="7"/>
        <v>13246.066332883764</v>
      </c>
      <c r="V27" s="42">
        <f t="shared" si="8"/>
        <v>10464.215990416629</v>
      </c>
      <c r="W27" s="24">
        <f t="shared" si="9"/>
        <v>11824.337076907152</v>
      </c>
      <c r="X27" s="41">
        <f t="shared" si="10"/>
        <v>5537.2768239377347</v>
      </c>
      <c r="Y27" s="41">
        <f t="shared" si="11"/>
        <v>263.51476024766242</v>
      </c>
      <c r="Z27" s="42">
        <f t="shared" si="12"/>
        <v>-4302.1912836905867</v>
      </c>
    </row>
    <row r="28" spans="1:28" x14ac:dyDescent="0.25">
      <c r="E28" s="38">
        <v>24000</v>
      </c>
      <c r="F28" s="3">
        <v>294.55617999999998</v>
      </c>
      <c r="G28" s="8">
        <f t="shared" si="13"/>
        <v>61.856797799999995</v>
      </c>
      <c r="H28" s="11">
        <f t="shared" si="14"/>
        <v>76.487403260599976</v>
      </c>
      <c r="I28" s="3">
        <f t="shared" si="14"/>
        <v>81.83948905119999</v>
      </c>
      <c r="J28" s="3">
        <f t="shared" si="14"/>
        <v>92.543660632399977</v>
      </c>
      <c r="K28" s="12">
        <f t="shared" si="14"/>
        <v>103.24783221359999</v>
      </c>
      <c r="L28" s="11">
        <f t="shared" si="14"/>
        <v>97.895746422999977</v>
      </c>
      <c r="M28" s="3">
        <f t="shared" si="14"/>
        <v>124.65617537599998</v>
      </c>
      <c r="N28" s="3">
        <f t="shared" si="14"/>
        <v>151.41660432899997</v>
      </c>
      <c r="O28" s="12">
        <f t="shared" si="14"/>
        <v>178.177033282</v>
      </c>
      <c r="P28" s="4"/>
      <c r="Q28" s="38">
        <v>24000</v>
      </c>
      <c r="R28" s="7">
        <v>24000</v>
      </c>
      <c r="S28" s="24">
        <f t="shared" si="5"/>
        <v>18994.450299386557</v>
      </c>
      <c r="T28" s="41">
        <f t="shared" si="6"/>
        <v>17356.74822822104</v>
      </c>
      <c r="U28" s="41">
        <f t="shared" si="7"/>
        <v>14325.819429967147</v>
      </c>
      <c r="V28" s="42">
        <f t="shared" si="8"/>
        <v>11566.690724156237</v>
      </c>
      <c r="W28" s="24">
        <f t="shared" si="9"/>
        <v>12915.702594358621</v>
      </c>
      <c r="X28" s="41">
        <f t="shared" si="10"/>
        <v>6679.9938812341188</v>
      </c>
      <c r="Y28" s="41">
        <f t="shared" si="11"/>
        <v>1449.3069260764266</v>
      </c>
      <c r="Z28" s="42">
        <f t="shared" si="12"/>
        <v>-3079.1072793233479</v>
      </c>
    </row>
    <row r="29" spans="1:28" x14ac:dyDescent="0.25">
      <c r="E29" s="38">
        <v>25000</v>
      </c>
      <c r="F29" s="3">
        <v>282.02890000000002</v>
      </c>
      <c r="G29" s="8">
        <f t="shared" si="13"/>
        <v>59.226069000000003</v>
      </c>
      <c r="H29" s="11">
        <f t="shared" si="14"/>
        <v>73.234444462999988</v>
      </c>
      <c r="I29" s="3">
        <f t="shared" si="14"/>
        <v>78.358909576000002</v>
      </c>
      <c r="J29" s="3">
        <f t="shared" si="14"/>
        <v>88.607839802000001</v>
      </c>
      <c r="K29" s="12">
        <f t="shared" si="14"/>
        <v>98.856770028000014</v>
      </c>
      <c r="L29" s="11">
        <f t="shared" si="14"/>
        <v>93.732304914999986</v>
      </c>
      <c r="M29" s="3">
        <f t="shared" si="14"/>
        <v>119.35463048</v>
      </c>
      <c r="N29" s="3">
        <f t="shared" si="14"/>
        <v>144.97695604499998</v>
      </c>
      <c r="O29" s="12">
        <f t="shared" si="14"/>
        <v>170.59928161000002</v>
      </c>
      <c r="P29" s="4" t="s">
        <v>3</v>
      </c>
      <c r="Q29" s="38">
        <v>25000</v>
      </c>
      <c r="R29" s="7">
        <v>25000</v>
      </c>
      <c r="S29" s="24">
        <f t="shared" si="5"/>
        <v>20035.738724380568</v>
      </c>
      <c r="T29" s="41">
        <f t="shared" si="6"/>
        <v>18411.523020541514</v>
      </c>
      <c r="U29" s="41">
        <f t="shared" si="7"/>
        <v>15405.553718787784</v>
      </c>
      <c r="V29" s="42">
        <f t="shared" si="8"/>
        <v>12669.14625384401</v>
      </c>
      <c r="W29" s="24">
        <f t="shared" si="9"/>
        <v>14007.049101270135</v>
      </c>
      <c r="X29" s="41">
        <f t="shared" si="10"/>
        <v>7822.6910334960057</v>
      </c>
      <c r="Y29" s="41">
        <f t="shared" si="11"/>
        <v>2635.0784365436348</v>
      </c>
      <c r="Z29" s="42">
        <f t="shared" si="12"/>
        <v>-1856.044579905677</v>
      </c>
    </row>
    <row r="30" spans="1:28" x14ac:dyDescent="0.25">
      <c r="E30" s="38">
        <v>26000</v>
      </c>
      <c r="F30" s="3">
        <v>269.93849999999998</v>
      </c>
      <c r="G30" s="8">
        <f t="shared" si="13"/>
        <v>56.687084999999996</v>
      </c>
      <c r="H30" s="11">
        <f t="shared" si="14"/>
        <v>70.094930294999983</v>
      </c>
      <c r="I30" s="3">
        <f t="shared" si="14"/>
        <v>74.999712839999987</v>
      </c>
      <c r="J30" s="3">
        <f t="shared" si="14"/>
        <v>84.809277929999979</v>
      </c>
      <c r="K30" s="12">
        <f t="shared" si="14"/>
        <v>94.618843019999986</v>
      </c>
      <c r="L30" s="11">
        <f t="shared" si="14"/>
        <v>89.714060474999968</v>
      </c>
      <c r="M30" s="3">
        <f t="shared" si="14"/>
        <v>114.23797319999998</v>
      </c>
      <c r="N30" s="3">
        <f t="shared" si="14"/>
        <v>138.76188592499997</v>
      </c>
      <c r="O30" s="12">
        <f t="shared" si="14"/>
        <v>163.28579864999998</v>
      </c>
      <c r="P30" s="4"/>
      <c r="Q30" s="38">
        <v>26000</v>
      </c>
      <c r="R30" s="7">
        <v>26000</v>
      </c>
      <c r="S30" s="24">
        <f t="shared" si="5"/>
        <v>21076.857242316979</v>
      </c>
      <c r="T30" s="41">
        <f t="shared" si="6"/>
        <v>19466.125705233502</v>
      </c>
      <c r="U30" s="41">
        <f t="shared" si="7"/>
        <v>16485.111827338318</v>
      </c>
      <c r="V30" s="42">
        <f t="shared" si="8"/>
        <v>13771.421895836242</v>
      </c>
      <c r="W30" s="24">
        <f t="shared" si="9"/>
        <v>15098.217533145629</v>
      </c>
      <c r="X30" s="41">
        <f t="shared" si="10"/>
        <v>8965.2017318358266</v>
      </c>
      <c r="Y30" s="41">
        <f t="shared" si="11"/>
        <v>3820.6564646446941</v>
      </c>
      <c r="Z30" s="42">
        <f t="shared" si="12"/>
        <v>-633.18144765838213</v>
      </c>
    </row>
    <row r="31" spans="1:28" x14ac:dyDescent="0.25">
      <c r="E31" s="38">
        <v>27000</v>
      </c>
      <c r="F31" s="3">
        <v>258.26974000000001</v>
      </c>
      <c r="G31" s="8">
        <f t="shared" si="13"/>
        <v>54.2366454</v>
      </c>
      <c r="H31" s="11">
        <f t="shared" si="14"/>
        <v>67.064903385799994</v>
      </c>
      <c r="I31" s="3">
        <f t="shared" si="14"/>
        <v>71.757664561599995</v>
      </c>
      <c r="J31" s="3">
        <f t="shared" si="14"/>
        <v>81.143186913199997</v>
      </c>
      <c r="K31" s="12">
        <f>$F31*K$3</f>
        <v>90.5287092648</v>
      </c>
      <c r="L31" s="11">
        <f t="shared" si="14"/>
        <v>85.835948088999984</v>
      </c>
      <c r="M31" s="3">
        <f t="shared" si="14"/>
        <v>109.29975396799999</v>
      </c>
      <c r="N31" s="3">
        <f t="shared" si="14"/>
        <v>132.76355984699998</v>
      </c>
      <c r="O31" s="12">
        <f t="shared" si="14"/>
        <v>156.22736572600002</v>
      </c>
      <c r="P31" s="4"/>
      <c r="Q31" s="38">
        <v>27000</v>
      </c>
      <c r="R31" s="7">
        <v>27000</v>
      </c>
      <c r="S31" s="24">
        <f t="shared" si="5"/>
        <v>22118.113620314951</v>
      </c>
      <c r="T31" s="41">
        <f t="shared" si="6"/>
        <v>20520.86803549757</v>
      </c>
      <c r="U31" s="41">
        <f t="shared" si="7"/>
        <v>17564.812885941821</v>
      </c>
      <c r="V31" s="42">
        <f t="shared" si="8"/>
        <v>14873.843496031343</v>
      </c>
      <c r="W31" s="24">
        <f t="shared" si="9"/>
        <v>16189.530452458994</v>
      </c>
      <c r="X31" s="41">
        <f t="shared" si="10"/>
        <v>10107.86371611715</v>
      </c>
      <c r="Y31" s="41">
        <f t="shared" si="11"/>
        <v>5006.3914814623231</v>
      </c>
      <c r="Z31" s="42">
        <f t="shared" si="12"/>
        <v>589.84361042520823</v>
      </c>
    </row>
    <row r="32" spans="1:28" x14ac:dyDescent="0.25">
      <c r="E32" s="38">
        <v>28000</v>
      </c>
      <c r="F32" s="3">
        <v>247.01296799999997</v>
      </c>
      <c r="G32" s="8">
        <f t="shared" si="13"/>
        <v>51.872723279999995</v>
      </c>
      <c r="H32" s="11">
        <f t="shared" si="14"/>
        <v>64.141857400559985</v>
      </c>
      <c r="I32" s="3">
        <f t="shared" si="14"/>
        <v>68.630083029119987</v>
      </c>
      <c r="J32" s="3">
        <f t="shared" si="14"/>
        <v>77.606534286239977</v>
      </c>
      <c r="K32" s="12">
        <f t="shared" si="14"/>
        <v>86.582985543359996</v>
      </c>
      <c r="L32" s="11">
        <f t="shared" si="14"/>
        <v>82.094759914799965</v>
      </c>
      <c r="M32" s="3">
        <f t="shared" si="14"/>
        <v>104.53588805759998</v>
      </c>
      <c r="N32" s="3">
        <f t="shared" si="14"/>
        <v>126.97701620039996</v>
      </c>
      <c r="O32" s="12">
        <f t="shared" si="14"/>
        <v>149.41814434319997</v>
      </c>
      <c r="P32" s="4"/>
      <c r="Q32" s="38">
        <v>28000</v>
      </c>
      <c r="R32" s="7">
        <v>28000</v>
      </c>
      <c r="S32" s="24">
        <f t="shared" si="5"/>
        <v>23159.356091828435</v>
      </c>
      <c r="T32" s="41">
        <f t="shared" si="6"/>
        <v>21575.596279165686</v>
      </c>
      <c r="U32" s="41">
        <f t="shared" si="7"/>
        <v>18644.499524613453</v>
      </c>
      <c r="V32" s="42">
        <f t="shared" si="8"/>
        <v>15976.250372850691</v>
      </c>
      <c r="W32" s="24">
        <f t="shared" si="9"/>
        <v>17280.828796758447</v>
      </c>
      <c r="X32" s="41">
        <f t="shared" si="10"/>
        <v>11250.51043959285</v>
      </c>
      <c r="Y32" s="41">
        <f t="shared" si="11"/>
        <v>6192.1106622130919</v>
      </c>
      <c r="Z32" s="42">
        <f t="shared" si="12"/>
        <v>1812.8523344153164</v>
      </c>
    </row>
    <row r="33" spans="5:26" ht="15.75" thickBot="1" x14ac:dyDescent="0.3">
      <c r="E33" s="39">
        <v>29000</v>
      </c>
      <c r="F33" s="14">
        <v>236.15700799999999</v>
      </c>
      <c r="G33" s="19">
        <f t="shared" si="13"/>
        <v>49.592971679999998</v>
      </c>
      <c r="H33" s="13">
        <f t="shared" si="14"/>
        <v>61.322890267359988</v>
      </c>
      <c r="I33" s="14">
        <f t="shared" si="14"/>
        <v>65.613863102719989</v>
      </c>
      <c r="J33" s="14">
        <f t="shared" si="14"/>
        <v>74.195808773439992</v>
      </c>
      <c r="K33" s="15">
        <f t="shared" si="14"/>
        <v>82.777754444159996</v>
      </c>
      <c r="L33" s="13">
        <f t="shared" si="14"/>
        <v>78.486781608799973</v>
      </c>
      <c r="M33" s="14">
        <f t="shared" si="14"/>
        <v>99.941645785599988</v>
      </c>
      <c r="N33" s="14">
        <f t="shared" si="14"/>
        <v>121.39650996239997</v>
      </c>
      <c r="O33" s="15">
        <f t="shared" si="14"/>
        <v>142.8513741392</v>
      </c>
      <c r="P33" s="4"/>
      <c r="Q33" s="39">
        <v>29000</v>
      </c>
      <c r="R33" s="25">
        <v>29000</v>
      </c>
      <c r="S33" s="43">
        <f t="shared" si="5"/>
        <v>24200.579446513693</v>
      </c>
      <c r="T33" s="44">
        <f t="shared" si="6"/>
        <v>22630.305158411782</v>
      </c>
      <c r="U33" s="44">
        <f t="shared" si="7"/>
        <v>19724.166340636104</v>
      </c>
      <c r="V33" s="45">
        <f t="shared" si="8"/>
        <v>17078.637009885886</v>
      </c>
      <c r="W33" s="43">
        <f t="shared" si="9"/>
        <v>18372.107105222291</v>
      </c>
      <c r="X33" s="44">
        <f t="shared" si="10"/>
        <v>12393.136184495637</v>
      </c>
      <c r="Y33" s="44">
        <f t="shared" si="11"/>
        <v>7377.8080735964841</v>
      </c>
      <c r="Z33" s="45">
        <f t="shared" si="12"/>
        <v>3035.8386044157705</v>
      </c>
    </row>
    <row r="34" spans="5:26" x14ac:dyDescent="0.25"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0"/>
    </row>
  </sheetData>
  <mergeCells count="5">
    <mergeCell ref="W1:Z1"/>
    <mergeCell ref="H1:K1"/>
    <mergeCell ref="L1:O1"/>
    <mergeCell ref="S1:V1"/>
    <mergeCell ref="A7:C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6"/>
  <sheetViews>
    <sheetView topLeftCell="A254" workbookViewId="0">
      <selection activeCell="D282" sqref="D279:D282"/>
    </sheetView>
  </sheetViews>
  <sheetFormatPr defaultRowHeight="15" x14ac:dyDescent="0.25"/>
  <cols>
    <col min="1" max="1" width="15.5703125" customWidth="1"/>
    <col min="2" max="2" width="16.42578125" customWidth="1"/>
    <col min="3" max="3" width="21.28515625" customWidth="1"/>
    <col min="4" max="4" width="18.7109375" style="4" customWidth="1"/>
    <col min="5" max="5" width="13.85546875" style="4" customWidth="1"/>
    <col min="6" max="6" width="12.28515625" style="30" customWidth="1"/>
    <col min="7" max="8" width="15.5703125" style="30" customWidth="1"/>
    <col min="9" max="9" width="11.85546875" style="30" customWidth="1"/>
    <col min="10" max="10" width="26" customWidth="1"/>
    <col min="11" max="11" width="28" customWidth="1"/>
    <col min="12" max="12" width="16" customWidth="1"/>
    <col min="13" max="13" width="12.42578125" customWidth="1"/>
    <col min="19" max="19" width="14.28515625" customWidth="1"/>
    <col min="20" max="20" width="15.42578125" customWidth="1"/>
  </cols>
  <sheetData>
    <row r="1" spans="1:24" ht="15.75" x14ac:dyDescent="0.25">
      <c r="A1" s="55" t="s">
        <v>4</v>
      </c>
      <c r="B1" s="55"/>
      <c r="C1" s="55"/>
      <c r="D1" s="55"/>
      <c r="E1" s="55"/>
    </row>
    <row r="2" spans="1:24" x14ac:dyDescent="0.25">
      <c r="A2" s="56" t="s">
        <v>5</v>
      </c>
      <c r="B2" s="56"/>
      <c r="C2" s="56"/>
      <c r="D2" s="56"/>
      <c r="E2" s="56"/>
    </row>
    <row r="3" spans="1:24" ht="33" customHeight="1" x14ac:dyDescent="0.25">
      <c r="A3" s="1" t="s">
        <v>6</v>
      </c>
      <c r="B3" s="1" t="s">
        <v>7</v>
      </c>
      <c r="C3" s="1" t="s">
        <v>8</v>
      </c>
      <c r="D3" s="1" t="s">
        <v>8</v>
      </c>
      <c r="E3" s="33" t="s">
        <v>9</v>
      </c>
      <c r="F3" s="31" t="s">
        <v>8</v>
      </c>
      <c r="G3" s="31" t="s">
        <v>36</v>
      </c>
      <c r="H3" s="33" t="s">
        <v>9</v>
      </c>
      <c r="I3" s="31" t="s">
        <v>37</v>
      </c>
    </row>
    <row r="4" spans="1:24" x14ac:dyDescent="0.25">
      <c r="A4" s="1" t="s">
        <v>10</v>
      </c>
      <c r="B4" s="1" t="s">
        <v>11</v>
      </c>
      <c r="C4" s="1" t="s">
        <v>12</v>
      </c>
      <c r="D4" s="1" t="s">
        <v>13</v>
      </c>
      <c r="E4" s="33" t="s">
        <v>13</v>
      </c>
      <c r="F4" s="31" t="s">
        <v>19</v>
      </c>
      <c r="G4" s="31" t="s">
        <v>19</v>
      </c>
      <c r="H4" s="31" t="s">
        <v>19</v>
      </c>
      <c r="I4" s="31" t="s">
        <v>38</v>
      </c>
      <c r="J4" s="29"/>
      <c r="K4" s="29"/>
    </row>
    <row r="5" spans="1:24" x14ac:dyDescent="0.25">
      <c r="A5" s="2">
        <v>0</v>
      </c>
      <c r="B5" s="2">
        <v>288.14999999999998</v>
      </c>
      <c r="C5" s="2">
        <v>29.921299999999999</v>
      </c>
      <c r="D5" s="3">
        <f>C5*25.4</f>
        <v>760.00101999999993</v>
      </c>
      <c r="E5" s="3">
        <f>D5*0.21</f>
        <v>159.60021419999998</v>
      </c>
      <c r="F5" s="30">
        <f>C5*3386.38</f>
        <v>101324.891894</v>
      </c>
      <c r="G5" s="30">
        <f>$L$5*(1 - ($L$15*A5*$L$12))^$L$14</f>
        <v>101325</v>
      </c>
      <c r="H5" s="30">
        <f>G5*0.21</f>
        <v>21278.25</v>
      </c>
      <c r="I5" s="30">
        <f>-$L$8*(((G5/$L$5)^(1/$L$14))-1)/($L$6*$L$12)</f>
        <v>0</v>
      </c>
      <c r="J5" s="30">
        <f>-$L$8*(((H5/($L$5*0.21))^(1/$L$14))-1)/($L$6*$L$12)</f>
        <v>0</v>
      </c>
      <c r="K5" t="s">
        <v>41</v>
      </c>
      <c r="L5">
        <v>101325</v>
      </c>
      <c r="M5" t="s">
        <v>19</v>
      </c>
    </row>
    <row r="6" spans="1:24" x14ac:dyDescent="0.25">
      <c r="A6" s="2">
        <v>100</v>
      </c>
      <c r="B6" s="2">
        <v>287.952</v>
      </c>
      <c r="C6" s="2">
        <v>29.813300000000002</v>
      </c>
      <c r="D6" s="3">
        <f t="shared" ref="D6:D69" si="0">C6*25.4</f>
        <v>757.25782000000004</v>
      </c>
      <c r="E6" s="3">
        <f t="shared" ref="E6:E69" si="1">D6*0.21</f>
        <v>159.0241422</v>
      </c>
      <c r="F6" s="30">
        <f t="shared" ref="F6:F69" si="2">C6*3386.38</f>
        <v>100959.16285400001</v>
      </c>
      <c r="G6" s="30">
        <f t="shared" ref="G6:G69" si="3">$L$5*(1 - ($L$15*A6*$L$12))^$L$14</f>
        <v>100959.38146204552</v>
      </c>
      <c r="H6" s="30">
        <f t="shared" ref="H6:H20" si="4">G6*0.21</f>
        <v>21201.47010702956</v>
      </c>
      <c r="I6" s="30">
        <f>-$L$8*(((G6/$L$5)^(1/$L$14))-1)/($L$6*$L$12)</f>
        <v>100.00000000000084</v>
      </c>
      <c r="J6" s="30">
        <f>-$L$8*(((H6/($L$5*0.21))^(1/$L$14))-1)/($L$6*$L$12)</f>
        <v>100.00000000000084</v>
      </c>
      <c r="K6" t="s">
        <v>20</v>
      </c>
      <c r="L6">
        <v>6.4999999999999997E-3</v>
      </c>
      <c r="M6" t="s">
        <v>21</v>
      </c>
    </row>
    <row r="7" spans="1:24" x14ac:dyDescent="0.25">
      <c r="A7" s="2">
        <v>200</v>
      </c>
      <c r="B7" s="2">
        <v>287.75400000000002</v>
      </c>
      <c r="C7" s="2">
        <v>29.7056</v>
      </c>
      <c r="D7" s="3">
        <f t="shared" si="0"/>
        <v>754.52224000000001</v>
      </c>
      <c r="E7" s="3">
        <f t="shared" si="1"/>
        <v>158.4496704</v>
      </c>
      <c r="F7" s="30">
        <f t="shared" si="2"/>
        <v>100594.44972800001</v>
      </c>
      <c r="G7" s="30">
        <f t="shared" si="3"/>
        <v>100594.83193021943</v>
      </c>
      <c r="H7" s="30">
        <f t="shared" si="4"/>
        <v>21124.91470534608</v>
      </c>
      <c r="I7" s="30">
        <f t="shared" ref="I7:I70" si="5">-$L$8*(((G7/$L$5)^(1/$L$14))-1)/($L$6*$L$12)</f>
        <v>200.00000000000168</v>
      </c>
      <c r="J7" s="28"/>
      <c r="K7" t="s">
        <v>22</v>
      </c>
      <c r="L7">
        <v>1007</v>
      </c>
      <c r="M7" t="s">
        <v>24</v>
      </c>
      <c r="S7" s="26"/>
      <c r="T7" s="26"/>
    </row>
    <row r="8" spans="1:24" x14ac:dyDescent="0.25">
      <c r="A8" s="2">
        <v>300</v>
      </c>
      <c r="B8" s="2">
        <v>287.55599999999998</v>
      </c>
      <c r="C8" s="2">
        <v>29.598299999999998</v>
      </c>
      <c r="D8" s="3">
        <f t="shared" si="0"/>
        <v>751.79681999999991</v>
      </c>
      <c r="E8" s="3">
        <f t="shared" si="1"/>
        <v>157.87733219999998</v>
      </c>
      <c r="F8" s="30">
        <f t="shared" si="2"/>
        <v>100231.09115399999</v>
      </c>
      <c r="G8" s="30">
        <f t="shared" si="3"/>
        <v>100231.34901172014</v>
      </c>
      <c r="H8" s="30">
        <f t="shared" si="4"/>
        <v>21048.58329246123</v>
      </c>
      <c r="I8" s="30">
        <f t="shared" si="5"/>
        <v>300.0000000000025</v>
      </c>
      <c r="J8" s="28"/>
      <c r="K8" t="s">
        <v>23</v>
      </c>
      <c r="L8">
        <v>288.14999999999998</v>
      </c>
      <c r="M8" t="s">
        <v>25</v>
      </c>
    </row>
    <row r="9" spans="1:24" x14ac:dyDescent="0.25">
      <c r="A9" s="2">
        <v>400</v>
      </c>
      <c r="B9" s="2">
        <v>287.358</v>
      </c>
      <c r="C9" s="2">
        <v>29.491299999999999</v>
      </c>
      <c r="D9" s="3">
        <f t="shared" si="0"/>
        <v>749.0790199999999</v>
      </c>
      <c r="E9" s="3">
        <f t="shared" si="1"/>
        <v>157.30659419999998</v>
      </c>
      <c r="F9" s="30">
        <f t="shared" si="2"/>
        <v>99868.748493999999</v>
      </c>
      <c r="G9" s="30">
        <f t="shared" si="3"/>
        <v>99868.930317459512</v>
      </c>
      <c r="H9" s="30">
        <f t="shared" si="4"/>
        <v>20972.475366666498</v>
      </c>
      <c r="I9" s="30">
        <f t="shared" si="5"/>
        <v>400.00000000000335</v>
      </c>
      <c r="J9" s="28"/>
      <c r="K9" t="s">
        <v>26</v>
      </c>
      <c r="L9">
        <v>9.8066499999999994</v>
      </c>
      <c r="M9" t="s">
        <v>27</v>
      </c>
    </row>
    <row r="10" spans="1:24" x14ac:dyDescent="0.25">
      <c r="A10" s="2">
        <v>500</v>
      </c>
      <c r="B10" s="2">
        <v>287.15899999999999</v>
      </c>
      <c r="C10" s="2">
        <v>29.384599999999999</v>
      </c>
      <c r="D10" s="3">
        <f t="shared" si="0"/>
        <v>746.36883999999998</v>
      </c>
      <c r="E10" s="3">
        <f t="shared" si="1"/>
        <v>156.73745639999999</v>
      </c>
      <c r="F10" s="30">
        <f t="shared" si="2"/>
        <v>99507.421747999993</v>
      </c>
      <c r="G10" s="30">
        <f t="shared" si="3"/>
        <v>99507.573462059605</v>
      </c>
      <c r="H10" s="30">
        <f t="shared" si="4"/>
        <v>20896.590427032515</v>
      </c>
      <c r="I10" s="30">
        <f t="shared" si="5"/>
        <v>500.00000000000415</v>
      </c>
      <c r="J10" s="28"/>
      <c r="K10" t="s">
        <v>28</v>
      </c>
      <c r="L10">
        <v>2.8964400000000001E-2</v>
      </c>
      <c r="M10" t="s">
        <v>29</v>
      </c>
    </row>
    <row r="11" spans="1:24" x14ac:dyDescent="0.25">
      <c r="A11" s="2">
        <v>600</v>
      </c>
      <c r="B11" s="2">
        <v>286.96100000000001</v>
      </c>
      <c r="C11" s="2">
        <v>29.278199999999998</v>
      </c>
      <c r="D11" s="3">
        <f t="shared" si="0"/>
        <v>743.66627999999992</v>
      </c>
      <c r="E11" s="3">
        <f t="shared" si="1"/>
        <v>156.16991879999998</v>
      </c>
      <c r="F11" s="30">
        <f t="shared" si="2"/>
        <v>99147.110915999991</v>
      </c>
      <c r="G11" s="30">
        <f t="shared" si="3"/>
        <v>99147.276063849451</v>
      </c>
      <c r="H11" s="30">
        <f t="shared" si="4"/>
        <v>20820.927973408383</v>
      </c>
      <c r="I11" s="30">
        <f t="shared" si="5"/>
        <v>600.000000000005</v>
      </c>
      <c r="J11" s="28"/>
      <c r="K11" t="s">
        <v>30</v>
      </c>
      <c r="L11">
        <v>8.31447</v>
      </c>
      <c r="M11" t="s">
        <v>31</v>
      </c>
    </row>
    <row r="12" spans="1:24" x14ac:dyDescent="0.25">
      <c r="A12" s="2">
        <v>700</v>
      </c>
      <c r="B12" s="2">
        <v>286.76299999999998</v>
      </c>
      <c r="C12" s="2">
        <v>29.1721</v>
      </c>
      <c r="D12" s="3">
        <f t="shared" si="0"/>
        <v>740.97133999999994</v>
      </c>
      <c r="E12" s="3">
        <f t="shared" si="1"/>
        <v>155.60398139999998</v>
      </c>
      <c r="F12" s="30">
        <f t="shared" si="2"/>
        <v>98787.815998000005</v>
      </c>
      <c r="G12" s="30">
        <f t="shared" si="3"/>
        <v>98788.035744861874</v>
      </c>
      <c r="H12" s="30">
        <f t="shared" si="4"/>
        <v>20745.487506420992</v>
      </c>
      <c r="I12" s="30">
        <f t="shared" si="5"/>
        <v>700.0000000000058</v>
      </c>
      <c r="J12" s="28"/>
      <c r="K12" t="s">
        <v>32</v>
      </c>
      <c r="L12">
        <v>0.30480000000000002</v>
      </c>
    </row>
    <row r="13" spans="1:24" x14ac:dyDescent="0.25">
      <c r="A13" s="2">
        <v>800</v>
      </c>
      <c r="B13" s="2">
        <v>286.565</v>
      </c>
      <c r="C13" s="2">
        <v>29.066299999999998</v>
      </c>
      <c r="D13" s="3">
        <f t="shared" si="0"/>
        <v>738.28401999999994</v>
      </c>
      <c r="E13" s="3">
        <f t="shared" si="1"/>
        <v>155.03964419999997</v>
      </c>
      <c r="F13" s="30">
        <f t="shared" si="2"/>
        <v>98429.536993999995</v>
      </c>
      <c r="G13" s="30">
        <f t="shared" si="3"/>
        <v>98429.850130830338</v>
      </c>
      <c r="H13" s="30">
        <f t="shared" si="4"/>
        <v>20670.268527474371</v>
      </c>
      <c r="I13" s="30">
        <f t="shared" si="5"/>
        <v>800.00000000000671</v>
      </c>
      <c r="J13" s="28"/>
      <c r="K13" s="32" t="s">
        <v>33</v>
      </c>
      <c r="L13">
        <f>(L9*L10)/(L11*L8)*(-1)</f>
        <v>-1.1855831477936685E-4</v>
      </c>
    </row>
    <row r="14" spans="1:24" x14ac:dyDescent="0.25">
      <c r="A14" s="2">
        <v>900</v>
      </c>
      <c r="B14" s="2">
        <v>286.36700000000002</v>
      </c>
      <c r="C14" s="2">
        <v>28.960799999999999</v>
      </c>
      <c r="D14" s="3">
        <f t="shared" si="0"/>
        <v>735.60431999999992</v>
      </c>
      <c r="E14" s="3">
        <f t="shared" si="1"/>
        <v>154.47690719999997</v>
      </c>
      <c r="F14" s="30">
        <f t="shared" si="2"/>
        <v>98072.273904000001</v>
      </c>
      <c r="G14" s="30">
        <f t="shared" si="3"/>
        <v>98072.716851185585</v>
      </c>
      <c r="H14" s="30">
        <f t="shared" si="4"/>
        <v>20595.270538748973</v>
      </c>
      <c r="I14" s="30">
        <f t="shared" si="5"/>
        <v>900.0000000000075</v>
      </c>
      <c r="J14" s="28"/>
      <c r="K14" s="32" t="s">
        <v>34</v>
      </c>
      <c r="L14">
        <f>(L9*L10)/(L11*L6)</f>
        <v>5.2557812928730083</v>
      </c>
    </row>
    <row r="15" spans="1:24" x14ac:dyDescent="0.25">
      <c r="A15" s="2">
        <v>1000</v>
      </c>
      <c r="B15" s="2">
        <v>286.16899999999998</v>
      </c>
      <c r="C15" s="2">
        <v>28.855699999999999</v>
      </c>
      <c r="D15" s="3">
        <f t="shared" si="0"/>
        <v>732.93477999999993</v>
      </c>
      <c r="E15" s="3">
        <f t="shared" si="1"/>
        <v>153.91630379999998</v>
      </c>
      <c r="F15" s="30">
        <f t="shared" si="2"/>
        <v>97716.365365999998</v>
      </c>
      <c r="G15" s="30">
        <f t="shared" si="3"/>
        <v>97716.633539052622</v>
      </c>
      <c r="H15" s="30">
        <f t="shared" si="4"/>
        <v>20520.493043201051</v>
      </c>
      <c r="I15" s="30">
        <f t="shared" si="5"/>
        <v>999.99999999999216</v>
      </c>
      <c r="J15" s="28"/>
      <c r="K15" s="32" t="s">
        <v>35</v>
      </c>
      <c r="L15" s="27">
        <f>L6/L8</f>
        <v>2.2557695644629534E-5</v>
      </c>
      <c r="M15" s="27"/>
      <c r="N15" s="27"/>
      <c r="S15" s="27"/>
      <c r="T15" s="27"/>
      <c r="U15" s="27"/>
      <c r="V15" s="27"/>
      <c r="W15" s="27"/>
      <c r="X15" s="27"/>
    </row>
    <row r="16" spans="1:24" x14ac:dyDescent="0.25">
      <c r="A16" s="2">
        <v>1100</v>
      </c>
      <c r="B16" s="2">
        <v>285.971</v>
      </c>
      <c r="C16" s="2">
        <v>28.750800000000002</v>
      </c>
      <c r="D16" s="3">
        <f t="shared" si="0"/>
        <v>730.27031999999997</v>
      </c>
      <c r="E16" s="3">
        <f t="shared" si="1"/>
        <v>153.35676719999998</v>
      </c>
      <c r="F16" s="30">
        <f t="shared" si="2"/>
        <v>97361.134104000012</v>
      </c>
      <c r="G16" s="30">
        <f t="shared" si="3"/>
        <v>97361.597831247273</v>
      </c>
      <c r="H16" s="30">
        <f t="shared" si="4"/>
        <v>20445.935544561926</v>
      </c>
      <c r="I16" s="30">
        <f t="shared" si="5"/>
        <v>1099.999999999993</v>
      </c>
      <c r="J16" s="28"/>
    </row>
    <row r="17" spans="1:27" x14ac:dyDescent="0.25">
      <c r="A17" s="2">
        <v>1200</v>
      </c>
      <c r="B17" s="2">
        <v>285.77300000000002</v>
      </c>
      <c r="C17" s="2">
        <v>28.6463</v>
      </c>
      <c r="D17" s="3">
        <f t="shared" si="0"/>
        <v>727.61601999999993</v>
      </c>
      <c r="E17" s="3">
        <f t="shared" si="1"/>
        <v>152.79936419999999</v>
      </c>
      <c r="F17" s="30">
        <f t="shared" si="2"/>
        <v>97007.257394</v>
      </c>
      <c r="G17" s="30">
        <f t="shared" si="3"/>
        <v>97007.607368273224</v>
      </c>
      <c r="H17" s="30">
        <f t="shared" si="4"/>
        <v>20371.597547337376</v>
      </c>
      <c r="I17" s="30">
        <f t="shared" si="5"/>
        <v>1199.9999999999939</v>
      </c>
      <c r="J17" s="28"/>
    </row>
    <row r="18" spans="1:27" x14ac:dyDescent="0.25">
      <c r="A18" s="2">
        <v>1300</v>
      </c>
      <c r="B18" s="2">
        <v>285.57400000000001</v>
      </c>
      <c r="C18" s="2">
        <v>28.542100000000001</v>
      </c>
      <c r="D18" s="3">
        <f t="shared" si="0"/>
        <v>724.96933999999999</v>
      </c>
      <c r="E18" s="3">
        <f t="shared" si="1"/>
        <v>152.2435614</v>
      </c>
      <c r="F18" s="30">
        <f t="shared" si="2"/>
        <v>96654.396598000007</v>
      </c>
      <c r="G18" s="30">
        <f t="shared" si="3"/>
        <v>96654.659794318693</v>
      </c>
      <c r="H18" s="30">
        <f t="shared" si="4"/>
        <v>20297.478556806924</v>
      </c>
      <c r="I18" s="30">
        <f t="shared" si="5"/>
        <v>1299.9999999999948</v>
      </c>
      <c r="J18" s="28"/>
    </row>
    <row r="19" spans="1:27" x14ac:dyDescent="0.25">
      <c r="A19" s="2">
        <v>1400</v>
      </c>
      <c r="B19" s="2">
        <v>285.37599999999998</v>
      </c>
      <c r="C19" s="2">
        <v>28.438199999999998</v>
      </c>
      <c r="D19" s="3">
        <f t="shared" si="0"/>
        <v>722.3302799999999</v>
      </c>
      <c r="E19" s="3">
        <f t="shared" si="1"/>
        <v>151.68935879999998</v>
      </c>
      <c r="F19" s="30">
        <f t="shared" si="2"/>
        <v>96302.551716000002</v>
      </c>
      <c r="G19" s="30">
        <f t="shared" si="3"/>
        <v>96302.752757253198</v>
      </c>
      <c r="H19" s="30">
        <f t="shared" si="4"/>
        <v>20223.578079023169</v>
      </c>
      <c r="I19" s="30">
        <f t="shared" si="5"/>
        <v>1399.9999999999955</v>
      </c>
      <c r="J19" s="28"/>
    </row>
    <row r="20" spans="1:27" x14ac:dyDescent="0.25">
      <c r="A20" s="2">
        <v>1500</v>
      </c>
      <c r="B20" s="2">
        <v>285.178</v>
      </c>
      <c r="C20" s="2">
        <v>28.334599999999998</v>
      </c>
      <c r="D20" s="3">
        <f t="shared" si="0"/>
        <v>719.6988399999999</v>
      </c>
      <c r="E20" s="3">
        <f t="shared" si="1"/>
        <v>151.13675639999997</v>
      </c>
      <c r="F20" s="30">
        <f t="shared" si="2"/>
        <v>95951.722748</v>
      </c>
      <c r="G20" s="30">
        <f t="shared" si="3"/>
        <v>95951.883908624426</v>
      </c>
      <c r="H20" s="30">
        <f t="shared" si="4"/>
        <v>20149.89562081113</v>
      </c>
      <c r="I20" s="30">
        <f t="shared" si="5"/>
        <v>1499.9999999999964</v>
      </c>
      <c r="J20" s="28"/>
      <c r="L20" s="27"/>
      <c r="M20" s="27"/>
      <c r="N20" s="27"/>
      <c r="O20" s="27"/>
      <c r="P20" s="27"/>
      <c r="Q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 x14ac:dyDescent="0.25">
      <c r="A21" s="2">
        <v>1600</v>
      </c>
      <c r="B21" s="2">
        <v>284.98</v>
      </c>
      <c r="C21" s="2">
        <v>28.231200000000001</v>
      </c>
      <c r="D21" s="3">
        <f t="shared" si="0"/>
        <v>717.07248000000004</v>
      </c>
      <c r="E21" s="3">
        <f t="shared" si="1"/>
        <v>150.5852208</v>
      </c>
      <c r="F21" s="30">
        <f t="shared" si="2"/>
        <v>95601.571056000001</v>
      </c>
      <c r="G21" s="30">
        <f t="shared" si="3"/>
        <v>95602.050903654977</v>
      </c>
      <c r="I21" s="30">
        <f t="shared" si="5"/>
        <v>1599.9999999999973</v>
      </c>
      <c r="J21" s="28"/>
    </row>
    <row r="22" spans="1:27" x14ac:dyDescent="0.25">
      <c r="A22" s="2">
        <v>1700</v>
      </c>
      <c r="B22" s="2">
        <v>284.78199999999998</v>
      </c>
      <c r="C22" s="2">
        <v>28.1282</v>
      </c>
      <c r="D22" s="3">
        <f t="shared" si="0"/>
        <v>714.45627999999999</v>
      </c>
      <c r="E22" s="3">
        <f t="shared" si="1"/>
        <v>150.03581879999999</v>
      </c>
      <c r="F22" s="30">
        <f t="shared" si="2"/>
        <v>95252.773916000006</v>
      </c>
      <c r="G22" s="30">
        <f t="shared" si="3"/>
        <v>95253.251401239177</v>
      </c>
      <c r="I22" s="30">
        <f t="shared" si="5"/>
        <v>1699.999999999998</v>
      </c>
      <c r="J22" s="28"/>
    </row>
    <row r="23" spans="1:27" x14ac:dyDescent="0.25">
      <c r="A23" s="2">
        <v>1800</v>
      </c>
      <c r="B23" s="2">
        <v>284.584</v>
      </c>
      <c r="C23" s="2">
        <v>28.025500000000001</v>
      </c>
      <c r="D23" s="3">
        <f t="shared" si="0"/>
        <v>711.84770000000003</v>
      </c>
      <c r="E23" s="3">
        <f t="shared" si="1"/>
        <v>149.48801700000001</v>
      </c>
      <c r="F23" s="30">
        <f t="shared" si="2"/>
        <v>94904.992689999999</v>
      </c>
      <c r="G23" s="30">
        <f t="shared" si="3"/>
        <v>94905.483063939871</v>
      </c>
      <c r="I23" s="30">
        <f t="shared" si="5"/>
        <v>1799.9999999999989</v>
      </c>
      <c r="J23" s="28"/>
    </row>
    <row r="24" spans="1:27" x14ac:dyDescent="0.25">
      <c r="A24" s="2">
        <v>1900</v>
      </c>
      <c r="B24" s="2">
        <v>284.38600000000002</v>
      </c>
      <c r="C24" s="2">
        <v>27.923200000000001</v>
      </c>
      <c r="D24" s="3">
        <f t="shared" si="0"/>
        <v>709.24928</v>
      </c>
      <c r="E24" s="3">
        <f t="shared" si="1"/>
        <v>148.94234879999999</v>
      </c>
      <c r="F24" s="30">
        <f t="shared" si="2"/>
        <v>94558.566016000012</v>
      </c>
      <c r="G24" s="30">
        <f t="shared" si="3"/>
        <v>94558.743557985246</v>
      </c>
      <c r="I24" s="30">
        <f t="shared" si="5"/>
        <v>1899.9999999999998</v>
      </c>
      <c r="J24" s="28"/>
    </row>
    <row r="25" spans="1:27" x14ac:dyDescent="0.25">
      <c r="A25" s="2">
        <v>2000</v>
      </c>
      <c r="B25" s="2">
        <v>284.18799999999999</v>
      </c>
      <c r="C25" s="2">
        <v>27.821100000000001</v>
      </c>
      <c r="D25" s="3">
        <f t="shared" si="0"/>
        <v>706.65593999999999</v>
      </c>
      <c r="E25" s="3">
        <f t="shared" si="1"/>
        <v>148.39774739999999</v>
      </c>
      <c r="F25" s="30">
        <f t="shared" si="2"/>
        <v>94212.816618000012</v>
      </c>
      <c r="G25" s="30">
        <f t="shared" si="3"/>
        <v>94213.030553265591</v>
      </c>
      <c r="I25" s="30">
        <f t="shared" si="5"/>
        <v>2000.0000000000005</v>
      </c>
      <c r="J25" s="28"/>
    </row>
    <row r="26" spans="1:27" x14ac:dyDescent="0.25">
      <c r="A26" s="2">
        <v>2100</v>
      </c>
      <c r="B26" s="2">
        <v>283.98899999999998</v>
      </c>
      <c r="C26" s="2">
        <v>27.7193</v>
      </c>
      <c r="D26" s="3">
        <f t="shared" si="0"/>
        <v>704.07021999999995</v>
      </c>
      <c r="E26" s="3">
        <f t="shared" si="1"/>
        <v>147.85474619999999</v>
      </c>
      <c r="F26" s="30">
        <f t="shared" si="2"/>
        <v>93868.083134</v>
      </c>
      <c r="G26" s="30">
        <f t="shared" si="3"/>
        <v>93868.341723330101</v>
      </c>
      <c r="I26" s="30">
        <f t="shared" si="5"/>
        <v>2100.0000000000014</v>
      </c>
      <c r="J26" s="28"/>
    </row>
    <row r="27" spans="1:27" x14ac:dyDescent="0.25">
      <c r="A27" s="2">
        <v>2200</v>
      </c>
      <c r="B27" s="2">
        <v>283.791</v>
      </c>
      <c r="C27" s="2">
        <v>27.617799999999999</v>
      </c>
      <c r="D27" s="3">
        <f t="shared" si="0"/>
        <v>701.49211999999989</v>
      </c>
      <c r="E27" s="3">
        <f t="shared" si="1"/>
        <v>147.31334519999996</v>
      </c>
      <c r="F27" s="30">
        <f t="shared" si="2"/>
        <v>93524.365563999992</v>
      </c>
      <c r="G27" s="30">
        <f t="shared" si="3"/>
        <v>93524.674745383716</v>
      </c>
      <c r="I27" s="30">
        <f t="shared" si="5"/>
        <v>2200.0000000000023</v>
      </c>
      <c r="J27" s="28"/>
    </row>
    <row r="28" spans="1:27" x14ac:dyDescent="0.25">
      <c r="A28" s="2">
        <v>2300</v>
      </c>
      <c r="B28" s="2">
        <v>283.59300000000002</v>
      </c>
      <c r="C28" s="2">
        <v>27.5166</v>
      </c>
      <c r="D28" s="3">
        <f t="shared" si="0"/>
        <v>698.92164000000002</v>
      </c>
      <c r="E28" s="3">
        <f t="shared" si="1"/>
        <v>146.77354439999999</v>
      </c>
      <c r="F28" s="30">
        <f t="shared" si="2"/>
        <v>93181.663908000002</v>
      </c>
      <c r="G28" s="30">
        <f t="shared" si="3"/>
        <v>93182.027300283895</v>
      </c>
      <c r="I28" s="30">
        <f t="shared" si="5"/>
        <v>2300.0000000000032</v>
      </c>
      <c r="J28" s="28"/>
    </row>
    <row r="29" spans="1:27" x14ac:dyDescent="0.25">
      <c r="A29" s="2">
        <v>2400</v>
      </c>
      <c r="B29" s="2">
        <v>283.39499999999998</v>
      </c>
      <c r="C29" s="2">
        <v>27.415700000000001</v>
      </c>
      <c r="D29" s="3">
        <f t="shared" si="0"/>
        <v>696.35878000000002</v>
      </c>
      <c r="E29" s="3">
        <f t="shared" si="1"/>
        <v>146.23534380000001</v>
      </c>
      <c r="F29" s="30">
        <f t="shared" si="2"/>
        <v>92839.978166000001</v>
      </c>
      <c r="G29" s="30">
        <f t="shared" si="3"/>
        <v>92840.397072537351</v>
      </c>
      <c r="I29" s="30">
        <f t="shared" si="5"/>
        <v>2400.0000000000036</v>
      </c>
      <c r="J29" s="28"/>
    </row>
    <row r="30" spans="1:27" x14ac:dyDescent="0.25">
      <c r="A30" s="2">
        <v>2500</v>
      </c>
      <c r="B30" s="2">
        <v>283.197</v>
      </c>
      <c r="C30" s="2">
        <v>27.315100000000001</v>
      </c>
      <c r="D30" s="3">
        <f t="shared" si="0"/>
        <v>693.80354</v>
      </c>
      <c r="E30" s="3">
        <f t="shared" si="1"/>
        <v>145.69874339999998</v>
      </c>
      <c r="F30" s="30">
        <f t="shared" si="2"/>
        <v>92499.308338000003</v>
      </c>
      <c r="G30" s="30">
        <f t="shared" si="3"/>
        <v>92499.781750297014</v>
      </c>
      <c r="I30" s="30">
        <f t="shared" si="5"/>
        <v>2500.000000000005</v>
      </c>
      <c r="J30" s="28"/>
    </row>
    <row r="31" spans="1:27" x14ac:dyDescent="0.25">
      <c r="A31" s="2">
        <v>2600</v>
      </c>
      <c r="B31" s="2">
        <v>282.99900000000002</v>
      </c>
      <c r="C31" s="2">
        <v>27.2148</v>
      </c>
      <c r="D31" s="3">
        <f t="shared" si="0"/>
        <v>691.25591999999995</v>
      </c>
      <c r="E31" s="3">
        <f t="shared" si="1"/>
        <v>145.16374319999997</v>
      </c>
      <c r="F31" s="30">
        <f t="shared" si="2"/>
        <v>92159.654424000008</v>
      </c>
      <c r="G31" s="30">
        <f t="shared" si="3"/>
        <v>92160.179025358666</v>
      </c>
      <c r="I31" s="30">
        <f t="shared" si="5"/>
        <v>2600.0000000000055</v>
      </c>
      <c r="J31" s="28"/>
    </row>
    <row r="32" spans="1:27" x14ac:dyDescent="0.25">
      <c r="A32" s="2">
        <v>2700</v>
      </c>
      <c r="B32" s="2">
        <v>282.80099999999999</v>
      </c>
      <c r="C32" s="2">
        <v>27.114899999999999</v>
      </c>
      <c r="D32" s="3">
        <f t="shared" si="0"/>
        <v>688.71845999999994</v>
      </c>
      <c r="E32" s="3">
        <f t="shared" si="1"/>
        <v>144.63087659999999</v>
      </c>
      <c r="F32" s="30">
        <f t="shared" si="2"/>
        <v>91821.355062000002</v>
      </c>
      <c r="G32" s="30">
        <f t="shared" si="3"/>
        <v>91821.586593157801</v>
      </c>
      <c r="I32" s="30">
        <f t="shared" si="5"/>
        <v>2700.0000000000064</v>
      </c>
      <c r="J32" s="28"/>
    </row>
    <row r="33" spans="1:10" x14ac:dyDescent="0.25">
      <c r="A33" s="2">
        <v>2800</v>
      </c>
      <c r="B33" s="2">
        <v>282.60300000000001</v>
      </c>
      <c r="C33" s="2">
        <v>27.0152</v>
      </c>
      <c r="D33" s="3">
        <f t="shared" si="0"/>
        <v>686.18607999999995</v>
      </c>
      <c r="E33" s="3">
        <f t="shared" si="1"/>
        <v>144.09907679999998</v>
      </c>
      <c r="F33" s="30">
        <f t="shared" si="2"/>
        <v>91483.732975999999</v>
      </c>
      <c r="G33" s="30">
        <f t="shared" si="3"/>
        <v>91484.002152766494</v>
      </c>
      <c r="I33" s="30">
        <f t="shared" si="5"/>
        <v>2800.0000000000073</v>
      </c>
      <c r="J33" s="28"/>
    </row>
    <row r="34" spans="1:10" x14ac:dyDescent="0.25">
      <c r="A34" s="2">
        <v>2900</v>
      </c>
      <c r="B34" s="2">
        <v>282.40499999999997</v>
      </c>
      <c r="C34" s="2">
        <v>26.915800000000001</v>
      </c>
      <c r="D34" s="3">
        <f t="shared" si="0"/>
        <v>683.66131999999993</v>
      </c>
      <c r="E34" s="3">
        <f t="shared" si="1"/>
        <v>143.56887719999997</v>
      </c>
      <c r="F34" s="30">
        <f t="shared" si="2"/>
        <v>91147.126804</v>
      </c>
      <c r="G34" s="30">
        <f t="shared" si="3"/>
        <v>91147.423406890099</v>
      </c>
      <c r="I34" s="30">
        <f t="shared" si="5"/>
        <v>2900.0000000000082</v>
      </c>
      <c r="J34" s="28"/>
    </row>
    <row r="35" spans="1:10" x14ac:dyDescent="0.25">
      <c r="A35" s="2">
        <v>3000</v>
      </c>
      <c r="B35" s="2">
        <v>282.20600000000002</v>
      </c>
      <c r="C35" s="2">
        <v>26.816700000000001</v>
      </c>
      <c r="D35" s="3">
        <f t="shared" si="0"/>
        <v>681.14418000000001</v>
      </c>
      <c r="E35" s="3">
        <f t="shared" si="1"/>
        <v>143.04027779999998</v>
      </c>
      <c r="F35" s="30">
        <f t="shared" si="2"/>
        <v>90811.536546000003</v>
      </c>
      <c r="G35" s="30">
        <f t="shared" si="3"/>
        <v>90811.848061864206</v>
      </c>
      <c r="I35" s="30">
        <f t="shared" si="5"/>
        <v>2999.9999999999927</v>
      </c>
      <c r="J35" s="28"/>
    </row>
    <row r="36" spans="1:10" x14ac:dyDescent="0.25">
      <c r="A36" s="2">
        <v>3100</v>
      </c>
      <c r="B36" s="2">
        <v>282.00799999999998</v>
      </c>
      <c r="C36" s="2">
        <v>26.7179</v>
      </c>
      <c r="D36" s="3">
        <f t="shared" si="0"/>
        <v>678.63465999999994</v>
      </c>
      <c r="E36" s="3">
        <f t="shared" si="1"/>
        <v>142.51327859999998</v>
      </c>
      <c r="F36" s="30">
        <f t="shared" si="2"/>
        <v>90476.96220200001</v>
      </c>
      <c r="G36" s="30">
        <f t="shared" si="3"/>
        <v>90477.273827651108</v>
      </c>
      <c r="I36" s="30">
        <f t="shared" si="5"/>
        <v>3099.9999999999932</v>
      </c>
      <c r="J36" s="28"/>
    </row>
    <row r="37" spans="1:10" x14ac:dyDescent="0.25">
      <c r="A37" s="2">
        <v>3200</v>
      </c>
      <c r="B37" s="2">
        <v>281.81</v>
      </c>
      <c r="C37" s="2">
        <v>26.619399999999999</v>
      </c>
      <c r="D37" s="3">
        <f t="shared" si="0"/>
        <v>676.13275999999996</v>
      </c>
      <c r="E37" s="3">
        <f t="shared" si="1"/>
        <v>141.98787959999999</v>
      </c>
      <c r="F37" s="30">
        <f t="shared" si="2"/>
        <v>90143.403772000005</v>
      </c>
      <c r="G37" s="30">
        <f t="shared" si="3"/>
        <v>90143.698417837062</v>
      </c>
      <c r="I37" s="30">
        <f t="shared" si="5"/>
        <v>3199.9999999999945</v>
      </c>
      <c r="J37" s="28"/>
    </row>
    <row r="38" spans="1:10" x14ac:dyDescent="0.25">
      <c r="A38" s="2">
        <v>3300</v>
      </c>
      <c r="B38" s="2">
        <v>281.61200000000002</v>
      </c>
      <c r="C38" s="2">
        <v>26.5212</v>
      </c>
      <c r="D38" s="3">
        <f t="shared" si="0"/>
        <v>673.63847999999996</v>
      </c>
      <c r="E38" s="3">
        <f t="shared" si="1"/>
        <v>141.46408079999998</v>
      </c>
      <c r="F38" s="30">
        <f t="shared" si="2"/>
        <v>89810.861256000004</v>
      </c>
      <c r="G38" s="30">
        <f t="shared" si="3"/>
        <v>89811.119549628798</v>
      </c>
      <c r="I38" s="30">
        <f t="shared" si="5"/>
        <v>3299.9999999999955</v>
      </c>
      <c r="J38" s="28"/>
    </row>
    <row r="39" spans="1:10" x14ac:dyDescent="0.25">
      <c r="A39" s="2">
        <v>3400</v>
      </c>
      <c r="B39" s="2">
        <v>281.41399999999999</v>
      </c>
      <c r="C39" s="2">
        <v>26.423200000000001</v>
      </c>
      <c r="D39" s="3">
        <f t="shared" si="0"/>
        <v>671.14927999999998</v>
      </c>
      <c r="E39" s="3">
        <f t="shared" si="1"/>
        <v>140.94134879999999</v>
      </c>
      <c r="F39" s="30">
        <f t="shared" si="2"/>
        <v>89478.996016000005</v>
      </c>
      <c r="G39" s="30">
        <f t="shared" si="3"/>
        <v>89479.534943850391</v>
      </c>
      <c r="I39" s="30">
        <f t="shared" si="5"/>
        <v>3399.9999999999959</v>
      </c>
      <c r="J39" s="28"/>
    </row>
    <row r="40" spans="1:10" x14ac:dyDescent="0.25">
      <c r="A40" s="2">
        <v>3500</v>
      </c>
      <c r="B40" s="2">
        <v>281.21600000000001</v>
      </c>
      <c r="C40" s="2">
        <v>26.325600000000001</v>
      </c>
      <c r="D40" s="3">
        <f t="shared" si="0"/>
        <v>668.67024000000004</v>
      </c>
      <c r="E40" s="3">
        <f t="shared" si="1"/>
        <v>140.4207504</v>
      </c>
      <c r="F40" s="30">
        <f t="shared" si="2"/>
        <v>89148.48532800001</v>
      </c>
      <c r="G40" s="30">
        <f t="shared" si="3"/>
        <v>89148.942324940101</v>
      </c>
      <c r="I40" s="30">
        <f t="shared" si="5"/>
        <v>3499.9999999999973</v>
      </c>
      <c r="J40" s="28"/>
    </row>
    <row r="41" spans="1:10" x14ac:dyDescent="0.25">
      <c r="A41" s="2">
        <v>3600</v>
      </c>
      <c r="B41" s="2">
        <v>281.01799999999997</v>
      </c>
      <c r="C41" s="2">
        <v>26.228300000000001</v>
      </c>
      <c r="D41" s="3">
        <f t="shared" si="0"/>
        <v>666.19881999999996</v>
      </c>
      <c r="E41" s="3">
        <f t="shared" si="1"/>
        <v>139.90175219999998</v>
      </c>
      <c r="F41" s="30">
        <f t="shared" si="2"/>
        <v>88818.990554000004</v>
      </c>
      <c r="G41" s="30">
        <f t="shared" si="3"/>
        <v>88819.339420947101</v>
      </c>
      <c r="I41" s="30">
        <f t="shared" si="5"/>
        <v>3599.9999999999977</v>
      </c>
      <c r="J41" s="28"/>
    </row>
    <row r="42" spans="1:10" x14ac:dyDescent="0.25">
      <c r="A42" s="2">
        <v>3700</v>
      </c>
      <c r="B42" s="2">
        <v>280.82</v>
      </c>
      <c r="C42" s="2">
        <v>26.1312</v>
      </c>
      <c r="D42" s="3">
        <f t="shared" si="0"/>
        <v>663.73248000000001</v>
      </c>
      <c r="E42" s="3">
        <f t="shared" si="1"/>
        <v>139.3838208</v>
      </c>
      <c r="F42" s="30">
        <f t="shared" si="2"/>
        <v>88490.173056</v>
      </c>
      <c r="G42" s="30">
        <f t="shared" si="3"/>
        <v>88490.723963528391</v>
      </c>
      <c r="I42" s="30">
        <f t="shared" si="5"/>
        <v>3699.9999999999986</v>
      </c>
      <c r="J42" s="28"/>
    </row>
    <row r="43" spans="1:10" x14ac:dyDescent="0.25">
      <c r="A43" s="2">
        <v>3800</v>
      </c>
      <c r="B43" s="2">
        <v>280.62099999999998</v>
      </c>
      <c r="C43" s="2">
        <v>26.034500000000001</v>
      </c>
      <c r="D43" s="3">
        <f t="shared" si="0"/>
        <v>661.27629999999999</v>
      </c>
      <c r="E43" s="3">
        <f t="shared" si="1"/>
        <v>138.86802299999999</v>
      </c>
      <c r="F43" s="30">
        <f t="shared" si="2"/>
        <v>88162.710110000015</v>
      </c>
      <c r="G43" s="30">
        <f t="shared" si="3"/>
        <v>88163.093687945555</v>
      </c>
      <c r="I43" s="30">
        <f t="shared" si="5"/>
        <v>3799.9999999999995</v>
      </c>
      <c r="J43" s="28"/>
    </row>
    <row r="44" spans="1:10" x14ac:dyDescent="0.25">
      <c r="A44" s="2">
        <v>3900</v>
      </c>
      <c r="B44" s="2">
        <v>280.423</v>
      </c>
      <c r="C44" s="2">
        <v>25.937999999999999</v>
      </c>
      <c r="D44" s="3">
        <f t="shared" si="0"/>
        <v>658.82519999999988</v>
      </c>
      <c r="E44" s="3">
        <f t="shared" si="1"/>
        <v>138.35329199999998</v>
      </c>
      <c r="F44" s="30">
        <f t="shared" si="2"/>
        <v>87835.924440000003</v>
      </c>
      <c r="G44" s="30">
        <f t="shared" si="3"/>
        <v>87836.446333061525</v>
      </c>
      <c r="I44" s="30">
        <f t="shared" si="5"/>
        <v>3900.0000000000005</v>
      </c>
      <c r="J44" s="28"/>
    </row>
    <row r="45" spans="1:10" x14ac:dyDescent="0.25">
      <c r="A45" s="2">
        <v>4000</v>
      </c>
      <c r="B45" s="2">
        <v>280.22500000000002</v>
      </c>
      <c r="C45" s="2">
        <v>25.841899999999999</v>
      </c>
      <c r="D45" s="3">
        <f t="shared" si="0"/>
        <v>656.38425999999993</v>
      </c>
      <c r="E45" s="3">
        <f t="shared" si="1"/>
        <v>137.84069459999998</v>
      </c>
      <c r="F45" s="30">
        <f t="shared" si="2"/>
        <v>87510.493321999995</v>
      </c>
      <c r="G45" s="30">
        <f t="shared" si="3"/>
        <v>87510.77964133746</v>
      </c>
      <c r="I45" s="30">
        <f t="shared" si="5"/>
        <v>4000.0000000000009</v>
      </c>
      <c r="J45" s="28"/>
    </row>
    <row r="46" spans="1:10" x14ac:dyDescent="0.25">
      <c r="A46" s="2">
        <v>4100</v>
      </c>
      <c r="B46" s="2">
        <v>280.02699999999999</v>
      </c>
      <c r="C46" s="2">
        <v>25.745999999999999</v>
      </c>
      <c r="D46" s="3">
        <f t="shared" si="0"/>
        <v>653.94839999999988</v>
      </c>
      <c r="E46" s="3">
        <f t="shared" si="1"/>
        <v>137.32916399999996</v>
      </c>
      <c r="F46" s="30">
        <f t="shared" si="2"/>
        <v>87185.739480000004</v>
      </c>
      <c r="G46" s="30">
        <f t="shared" si="3"/>
        <v>87186.091358829566</v>
      </c>
      <c r="I46" s="30">
        <f t="shared" si="5"/>
        <v>4100.0000000000018</v>
      </c>
      <c r="J46" s="28"/>
    </row>
    <row r="47" spans="1:10" x14ac:dyDescent="0.25">
      <c r="A47" s="2">
        <v>4200</v>
      </c>
      <c r="B47" s="2">
        <v>279.82900000000001</v>
      </c>
      <c r="C47" s="2">
        <v>25.650400000000001</v>
      </c>
      <c r="D47" s="3">
        <f t="shared" si="0"/>
        <v>651.52016000000003</v>
      </c>
      <c r="E47" s="3">
        <f t="shared" si="1"/>
        <v>136.81923359999999</v>
      </c>
      <c r="F47" s="30">
        <f t="shared" si="2"/>
        <v>86862.001552000002</v>
      </c>
      <c r="G47" s="30">
        <f t="shared" si="3"/>
        <v>86862.379235185814</v>
      </c>
      <c r="I47" s="30">
        <f t="shared" si="5"/>
        <v>4200.0000000000027</v>
      </c>
      <c r="J47" s="28"/>
    </row>
    <row r="48" spans="1:10" x14ac:dyDescent="0.25">
      <c r="A48" s="2">
        <v>4300</v>
      </c>
      <c r="B48" s="2">
        <v>279.63099999999997</v>
      </c>
      <c r="C48" s="2">
        <v>25.555099999999999</v>
      </c>
      <c r="D48" s="3">
        <f t="shared" si="0"/>
        <v>649.09953999999993</v>
      </c>
      <c r="E48" s="3">
        <f t="shared" si="1"/>
        <v>136.31090339999997</v>
      </c>
      <c r="F48" s="30">
        <f t="shared" si="2"/>
        <v>86539.279538000003</v>
      </c>
      <c r="G48" s="30">
        <f t="shared" si="3"/>
        <v>86539.641023642806</v>
      </c>
      <c r="I48" s="30">
        <f t="shared" si="5"/>
        <v>4300.0000000000036</v>
      </c>
      <c r="J48" s="28"/>
    </row>
    <row r="49" spans="1:10" x14ac:dyDescent="0.25">
      <c r="A49" s="2">
        <v>4400</v>
      </c>
      <c r="B49" s="2">
        <v>279.43299999999999</v>
      </c>
      <c r="C49" s="2">
        <v>25.460100000000001</v>
      </c>
      <c r="D49" s="3">
        <f t="shared" si="0"/>
        <v>646.68654000000004</v>
      </c>
      <c r="E49" s="3">
        <f t="shared" si="1"/>
        <v>135.8041734</v>
      </c>
      <c r="F49" s="30">
        <f t="shared" si="2"/>
        <v>86217.573438000007</v>
      </c>
      <c r="G49" s="30">
        <f t="shared" si="3"/>
        <v>86217.874481022664</v>
      </c>
      <c r="I49" s="30">
        <f t="shared" si="5"/>
        <v>4400.0000000000045</v>
      </c>
      <c r="J49" s="28"/>
    </row>
    <row r="50" spans="1:10" x14ac:dyDescent="0.25">
      <c r="A50" s="2">
        <v>4500</v>
      </c>
      <c r="B50" s="2">
        <v>279.23500000000001</v>
      </c>
      <c r="C50" s="2">
        <v>25.365300000000001</v>
      </c>
      <c r="D50" s="3">
        <f t="shared" si="0"/>
        <v>644.27862000000005</v>
      </c>
      <c r="E50" s="3">
        <f t="shared" si="1"/>
        <v>135.29851020000001</v>
      </c>
      <c r="F50" s="30">
        <f t="shared" si="2"/>
        <v>85896.544614000013</v>
      </c>
      <c r="G50" s="30">
        <f t="shared" si="3"/>
        <v>85897.077367729697</v>
      </c>
      <c r="I50" s="30">
        <f t="shared" si="5"/>
        <v>4500.0000000000045</v>
      </c>
      <c r="J50" s="28"/>
    </row>
    <row r="51" spans="1:10" x14ac:dyDescent="0.25">
      <c r="A51" s="2">
        <v>4600</v>
      </c>
      <c r="B51" s="2">
        <v>279.036</v>
      </c>
      <c r="C51" s="2">
        <v>25.270900000000001</v>
      </c>
      <c r="D51" s="3">
        <f t="shared" si="0"/>
        <v>641.88085999999998</v>
      </c>
      <c r="E51" s="3">
        <f t="shared" si="1"/>
        <v>134.7949806</v>
      </c>
      <c r="F51" s="30">
        <f t="shared" si="2"/>
        <v>85576.870342000009</v>
      </c>
      <c r="G51" s="30">
        <f t="shared" si="3"/>
        <v>85577.247447747315</v>
      </c>
      <c r="I51" s="30">
        <f t="shared" si="5"/>
        <v>4600.0000000000064</v>
      </c>
      <c r="J51" s="28"/>
    </row>
    <row r="52" spans="1:10" x14ac:dyDescent="0.25">
      <c r="A52" s="2">
        <v>4700</v>
      </c>
      <c r="B52" s="2">
        <v>278.83800000000002</v>
      </c>
      <c r="C52" s="2">
        <v>25.1767</v>
      </c>
      <c r="D52" s="3">
        <f t="shared" si="0"/>
        <v>639.48817999999994</v>
      </c>
      <c r="E52" s="3">
        <f t="shared" si="1"/>
        <v>134.29251779999998</v>
      </c>
      <c r="F52" s="30">
        <f t="shared" si="2"/>
        <v>85257.873346000008</v>
      </c>
      <c r="G52" s="30">
        <f t="shared" si="3"/>
        <v>85258.382488634787</v>
      </c>
      <c r="I52" s="30">
        <f t="shared" si="5"/>
        <v>4700.0000000000073</v>
      </c>
      <c r="J52" s="28"/>
    </row>
    <row r="53" spans="1:10" x14ac:dyDescent="0.25">
      <c r="A53" s="2">
        <v>4800</v>
      </c>
      <c r="B53" s="2">
        <v>278.64</v>
      </c>
      <c r="C53" s="2">
        <v>25.082799999999999</v>
      </c>
      <c r="D53" s="3">
        <f t="shared" si="0"/>
        <v>637.10311999999999</v>
      </c>
      <c r="E53" s="3">
        <f t="shared" si="1"/>
        <v>133.79165519999998</v>
      </c>
      <c r="F53" s="30">
        <f t="shared" si="2"/>
        <v>84939.892263999995</v>
      </c>
      <c r="G53" s="30">
        <f t="shared" si="3"/>
        <v>84940.48026152415</v>
      </c>
      <c r="I53" s="30">
        <f t="shared" si="5"/>
        <v>4800.0000000000073</v>
      </c>
      <c r="J53" s="28"/>
    </row>
    <row r="54" spans="1:10" x14ac:dyDescent="0.25">
      <c r="A54" s="2">
        <v>4900</v>
      </c>
      <c r="B54" s="2">
        <v>278.44200000000001</v>
      </c>
      <c r="C54" s="2">
        <v>24.9892</v>
      </c>
      <c r="D54" s="3">
        <f t="shared" si="0"/>
        <v>634.72568000000001</v>
      </c>
      <c r="E54" s="3">
        <f t="shared" si="1"/>
        <v>133.29239279999999</v>
      </c>
      <c r="F54" s="30">
        <f t="shared" si="2"/>
        <v>84622.927095999999</v>
      </c>
      <c r="G54" s="30">
        <f t="shared" si="3"/>
        <v>84623.538541116912</v>
      </c>
      <c r="I54" s="30">
        <f t="shared" si="5"/>
        <v>4899.9999999999918</v>
      </c>
      <c r="J54" s="28"/>
    </row>
    <row r="55" spans="1:10" x14ac:dyDescent="0.25">
      <c r="A55" s="2">
        <v>5000</v>
      </c>
      <c r="B55" s="2">
        <v>278.24400000000003</v>
      </c>
      <c r="C55" s="2">
        <v>24.895900000000001</v>
      </c>
      <c r="D55" s="3">
        <f t="shared" si="0"/>
        <v>632.35586000000001</v>
      </c>
      <c r="E55" s="3">
        <f t="shared" si="1"/>
        <v>132.79473060000001</v>
      </c>
      <c r="F55" s="30">
        <f t="shared" si="2"/>
        <v>84306.977842000008</v>
      </c>
      <c r="G55" s="30">
        <f t="shared" si="3"/>
        <v>84307.555105680818</v>
      </c>
      <c r="I55" s="30">
        <f t="shared" si="5"/>
        <v>4999.9999999999936</v>
      </c>
      <c r="J55" s="28"/>
    </row>
    <row r="56" spans="1:10" x14ac:dyDescent="0.25">
      <c r="A56" s="2">
        <v>5100</v>
      </c>
      <c r="B56" s="2">
        <v>278.04599999999999</v>
      </c>
      <c r="C56" s="2">
        <v>24.802900000000001</v>
      </c>
      <c r="D56" s="3">
        <f t="shared" si="0"/>
        <v>629.99365999999998</v>
      </c>
      <c r="E56" s="3">
        <f t="shared" si="1"/>
        <v>132.29866859999998</v>
      </c>
      <c r="F56" s="30">
        <f t="shared" si="2"/>
        <v>83992.044502000004</v>
      </c>
      <c r="G56" s="30">
        <f t="shared" si="3"/>
        <v>83992.527737046883</v>
      </c>
      <c r="I56" s="30">
        <f t="shared" si="5"/>
        <v>5099.9999999999945</v>
      </c>
      <c r="J56" s="28"/>
    </row>
    <row r="57" spans="1:10" x14ac:dyDescent="0.25">
      <c r="A57" s="2">
        <v>5200</v>
      </c>
      <c r="B57" s="2">
        <v>277.84800000000001</v>
      </c>
      <c r="C57" s="2">
        <v>24.7102</v>
      </c>
      <c r="D57" s="3">
        <f t="shared" si="0"/>
        <v>627.63907999999992</v>
      </c>
      <c r="E57" s="3">
        <f t="shared" si="1"/>
        <v>131.80420679999997</v>
      </c>
      <c r="F57" s="30">
        <f t="shared" si="2"/>
        <v>83678.127076000004</v>
      </c>
      <c r="G57" s="30">
        <f t="shared" si="3"/>
        <v>83678.454220606087</v>
      </c>
      <c r="I57" s="30">
        <f t="shared" si="5"/>
        <v>5199.9999999999945</v>
      </c>
      <c r="J57" s="28"/>
    </row>
    <row r="58" spans="1:10" x14ac:dyDescent="0.25">
      <c r="A58" s="2">
        <v>5300</v>
      </c>
      <c r="B58" s="2">
        <v>277.64999999999998</v>
      </c>
      <c r="C58" s="2">
        <v>24.617699999999999</v>
      </c>
      <c r="D58" s="3">
        <f t="shared" si="0"/>
        <v>625.28958</v>
      </c>
      <c r="E58" s="3">
        <f t="shared" si="1"/>
        <v>131.31081179999998</v>
      </c>
      <c r="F58" s="30">
        <f t="shared" si="2"/>
        <v>83364.886926000006</v>
      </c>
      <c r="G58" s="30">
        <f t="shared" si="3"/>
        <v>83365.332345306117</v>
      </c>
      <c r="I58" s="30">
        <f t="shared" si="5"/>
        <v>5299.9999999999955</v>
      </c>
      <c r="J58" s="28"/>
    </row>
    <row r="59" spans="1:10" x14ac:dyDescent="0.25">
      <c r="A59" s="2">
        <v>5400</v>
      </c>
      <c r="B59" s="2">
        <v>277.452</v>
      </c>
      <c r="C59" s="2">
        <v>24.525500000000001</v>
      </c>
      <c r="D59" s="3">
        <f t="shared" si="0"/>
        <v>622.94769999999994</v>
      </c>
      <c r="E59" s="3">
        <f t="shared" si="1"/>
        <v>130.81901699999997</v>
      </c>
      <c r="F59" s="30">
        <f t="shared" si="2"/>
        <v>83052.662690000012</v>
      </c>
      <c r="G59" s="30">
        <f t="shared" si="3"/>
        <v>83053.15990364828</v>
      </c>
      <c r="I59" s="30">
        <f t="shared" si="5"/>
        <v>5399.9999999999973</v>
      </c>
      <c r="J59" s="28"/>
    </row>
    <row r="60" spans="1:10" x14ac:dyDescent="0.25">
      <c r="A60" s="2">
        <v>5500</v>
      </c>
      <c r="B60" s="2">
        <v>277.25299999999999</v>
      </c>
      <c r="C60" s="2">
        <v>24.433599999999998</v>
      </c>
      <c r="D60" s="3">
        <f t="shared" si="0"/>
        <v>620.61343999999997</v>
      </c>
      <c r="E60" s="3">
        <f t="shared" si="1"/>
        <v>130.32882239999998</v>
      </c>
      <c r="F60" s="30">
        <f t="shared" si="2"/>
        <v>82741.454367999992</v>
      </c>
      <c r="G60" s="30">
        <f t="shared" si="3"/>
        <v>82741.934691684335</v>
      </c>
      <c r="I60" s="30">
        <f t="shared" si="5"/>
        <v>5499.9999999999973</v>
      </c>
      <c r="J60" s="28"/>
    </row>
    <row r="61" spans="1:10" x14ac:dyDescent="0.25">
      <c r="A61" s="2">
        <v>5600</v>
      </c>
      <c r="B61" s="2">
        <v>277.05500000000001</v>
      </c>
      <c r="C61" s="2">
        <v>24.341999999999999</v>
      </c>
      <c r="D61" s="3">
        <f t="shared" si="0"/>
        <v>618.28679999999997</v>
      </c>
      <c r="E61" s="3">
        <f t="shared" si="1"/>
        <v>129.840228</v>
      </c>
      <c r="F61" s="30">
        <f t="shared" si="2"/>
        <v>82431.261960000003</v>
      </c>
      <c r="G61" s="30">
        <f t="shared" si="3"/>
        <v>82431.654509013228</v>
      </c>
      <c r="I61" s="30">
        <f t="shared" si="5"/>
        <v>5599.9999999999982</v>
      </c>
      <c r="J61" s="28"/>
    </row>
    <row r="62" spans="1:10" x14ac:dyDescent="0.25">
      <c r="A62" s="2">
        <v>5700</v>
      </c>
      <c r="B62" s="2">
        <v>276.85700000000003</v>
      </c>
      <c r="C62" s="2">
        <v>24.250599999999999</v>
      </c>
      <c r="D62" s="3">
        <f t="shared" si="0"/>
        <v>615.96523999999988</v>
      </c>
      <c r="E62" s="3">
        <f t="shared" si="1"/>
        <v>129.35270039999997</v>
      </c>
      <c r="F62" s="30">
        <f t="shared" si="2"/>
        <v>82121.746828000003</v>
      </c>
      <c r="G62" s="30">
        <f t="shared" si="3"/>
        <v>82122.31715877798</v>
      </c>
      <c r="I62" s="30">
        <f t="shared" si="5"/>
        <v>5699.9999999999991</v>
      </c>
      <c r="J62" s="28"/>
    </row>
    <row r="63" spans="1:10" x14ac:dyDescent="0.25">
      <c r="A63" s="2">
        <v>5800</v>
      </c>
      <c r="B63" s="2">
        <v>276.65899999999999</v>
      </c>
      <c r="C63" s="2">
        <v>24.159500000000001</v>
      </c>
      <c r="D63" s="3">
        <f t="shared" si="0"/>
        <v>613.65129999999999</v>
      </c>
      <c r="E63" s="3">
        <f t="shared" si="1"/>
        <v>128.86677299999999</v>
      </c>
      <c r="F63" s="30">
        <f t="shared" si="2"/>
        <v>81813.247610000006</v>
      </c>
      <c r="G63" s="30">
        <f t="shared" si="3"/>
        <v>81813.920447662487</v>
      </c>
      <c r="I63" s="30">
        <f t="shared" si="5"/>
        <v>5800</v>
      </c>
      <c r="J63" s="28"/>
    </row>
    <row r="64" spans="1:10" x14ac:dyDescent="0.25">
      <c r="A64" s="2">
        <v>5900</v>
      </c>
      <c r="B64" s="2">
        <v>276.46100000000001</v>
      </c>
      <c r="C64" s="2">
        <v>24.0688</v>
      </c>
      <c r="D64" s="3">
        <f t="shared" si="0"/>
        <v>611.34751999999992</v>
      </c>
      <c r="E64" s="3">
        <f t="shared" si="1"/>
        <v>128.38297919999997</v>
      </c>
      <c r="F64" s="30">
        <f t="shared" si="2"/>
        <v>81506.102943999998</v>
      </c>
      <c r="G64" s="30">
        <f t="shared" si="3"/>
        <v>81506.462185888318</v>
      </c>
      <c r="I64" s="30">
        <f t="shared" si="5"/>
        <v>5900.0000000000009</v>
      </c>
      <c r="J64" s="28"/>
    </row>
    <row r="65" spans="1:10" x14ac:dyDescent="0.25">
      <c r="A65" s="2">
        <v>6000</v>
      </c>
      <c r="B65" s="2">
        <v>276.26299999999998</v>
      </c>
      <c r="C65" s="2">
        <v>23.978200000000001</v>
      </c>
      <c r="D65" s="3">
        <f t="shared" si="0"/>
        <v>609.04628000000002</v>
      </c>
      <c r="E65" s="3">
        <f t="shared" si="1"/>
        <v>127.8997188</v>
      </c>
      <c r="F65" s="30">
        <f t="shared" si="2"/>
        <v>81199.296916000007</v>
      </c>
      <c r="G65" s="30">
        <f t="shared" si="3"/>
        <v>81199.940187211585</v>
      </c>
      <c r="I65" s="30">
        <f t="shared" si="5"/>
        <v>6000.0000000000018</v>
      </c>
      <c r="J65" s="28"/>
    </row>
    <row r="66" spans="1:10" x14ac:dyDescent="0.25">
      <c r="A66" s="2">
        <v>6100</v>
      </c>
      <c r="B66" s="2">
        <v>276.065</v>
      </c>
      <c r="C66" s="2">
        <v>23.888000000000002</v>
      </c>
      <c r="D66" s="3">
        <f t="shared" si="0"/>
        <v>606.75520000000006</v>
      </c>
      <c r="E66" s="3">
        <f t="shared" si="1"/>
        <v>127.418592</v>
      </c>
      <c r="F66" s="30">
        <f t="shared" si="2"/>
        <v>80893.845440000005</v>
      </c>
      <c r="G66" s="30">
        <f t="shared" si="3"/>
        <v>80894.352268919727</v>
      </c>
      <c r="I66" s="30">
        <f t="shared" si="5"/>
        <v>6100.0000000000018</v>
      </c>
      <c r="J66" s="28"/>
    </row>
    <row r="67" spans="1:10" x14ac:dyDescent="0.25">
      <c r="A67" s="2">
        <v>6200</v>
      </c>
      <c r="B67" s="2">
        <v>275.86700000000002</v>
      </c>
      <c r="C67" s="2">
        <v>23.797999999999998</v>
      </c>
      <c r="D67" s="3">
        <f t="shared" si="0"/>
        <v>604.46919999999989</v>
      </c>
      <c r="E67" s="3">
        <f t="shared" si="1"/>
        <v>126.93853199999997</v>
      </c>
      <c r="F67" s="30">
        <f t="shared" si="2"/>
        <v>80589.07123999999</v>
      </c>
      <c r="G67" s="30">
        <f t="shared" si="3"/>
        <v>80589.696251828325</v>
      </c>
      <c r="I67" s="30">
        <f t="shared" si="5"/>
        <v>6200.0000000000036</v>
      </c>
      <c r="J67" s="28"/>
    </row>
    <row r="68" spans="1:10" x14ac:dyDescent="0.25">
      <c r="A68" s="2">
        <v>6300</v>
      </c>
      <c r="B68" s="2">
        <v>275.66800000000001</v>
      </c>
      <c r="C68" s="2">
        <v>23.708300000000001</v>
      </c>
      <c r="D68" s="3">
        <f t="shared" si="0"/>
        <v>602.19082000000003</v>
      </c>
      <c r="E68" s="3">
        <f t="shared" si="1"/>
        <v>126.4600722</v>
      </c>
      <c r="F68" s="30">
        <f t="shared" si="2"/>
        <v>80285.312954000008</v>
      </c>
      <c r="G68" s="30">
        <f t="shared" si="3"/>
        <v>80285.969960277973</v>
      </c>
      <c r="I68" s="30">
        <f t="shared" si="5"/>
        <v>6300.0000000000045</v>
      </c>
      <c r="J68" s="28"/>
    </row>
    <row r="69" spans="1:10" x14ac:dyDescent="0.25">
      <c r="A69" s="2">
        <v>6400</v>
      </c>
      <c r="B69" s="2">
        <v>275.47000000000003</v>
      </c>
      <c r="C69" s="2">
        <v>23.6189</v>
      </c>
      <c r="D69" s="3">
        <f t="shared" si="0"/>
        <v>599.92005999999992</v>
      </c>
      <c r="E69" s="3">
        <f t="shared" si="1"/>
        <v>125.98321259999997</v>
      </c>
      <c r="F69" s="30">
        <f t="shared" si="2"/>
        <v>79982.570582</v>
      </c>
      <c r="G69" s="30">
        <f t="shared" si="3"/>
        <v>79983.171222131044</v>
      </c>
      <c r="I69" s="30">
        <f t="shared" si="5"/>
        <v>6400.0000000000045</v>
      </c>
      <c r="J69" s="28"/>
    </row>
    <row r="70" spans="1:10" x14ac:dyDescent="0.25">
      <c r="A70" s="2">
        <v>6500</v>
      </c>
      <c r="B70" s="2">
        <v>275.27199999999999</v>
      </c>
      <c r="C70" s="2">
        <v>23.529800000000002</v>
      </c>
      <c r="D70" s="3">
        <f t="shared" ref="D70:D133" si="6">C70*25.4</f>
        <v>597.65692000000001</v>
      </c>
      <c r="E70" s="3">
        <f t="shared" ref="E70:E133" si="7">D70*0.21</f>
        <v>125.5079532</v>
      </c>
      <c r="F70" s="30">
        <f t="shared" ref="F70:F133" si="8">C70*3386.38</f>
        <v>79680.84412400001</v>
      </c>
      <c r="G70" s="30">
        <f t="shared" ref="G70:G133" si="9">$L$5*(1 - ($L$15*A70*$L$12))^$L$14</f>
        <v>79681.297868768554</v>
      </c>
      <c r="I70" s="30">
        <f t="shared" si="5"/>
        <v>6500.0000000000055</v>
      </c>
      <c r="J70" s="28"/>
    </row>
    <row r="71" spans="1:10" x14ac:dyDescent="0.25">
      <c r="A71" s="2">
        <v>6600</v>
      </c>
      <c r="B71" s="2">
        <v>275.07400000000001</v>
      </c>
      <c r="C71" s="2">
        <v>23.440899999999999</v>
      </c>
      <c r="D71" s="3">
        <f t="shared" si="6"/>
        <v>595.3988599999999</v>
      </c>
      <c r="E71" s="3">
        <f t="shared" si="7"/>
        <v>125.03376059999998</v>
      </c>
      <c r="F71" s="30">
        <f t="shared" si="8"/>
        <v>79379.794941999993</v>
      </c>
      <c r="G71" s="30">
        <f t="shared" si="9"/>
        <v>79380.347735086965</v>
      </c>
      <c r="I71" s="30">
        <f t="shared" ref="I71:I134" si="10">-$L$8*(((G71/$L$5)^(1/$L$14))-1)/($L$6*$L$12)</f>
        <v>6600.0000000000073</v>
      </c>
      <c r="J71" s="28"/>
    </row>
    <row r="72" spans="1:10" x14ac:dyDescent="0.25">
      <c r="A72" s="2">
        <v>6700</v>
      </c>
      <c r="B72" s="2">
        <v>274.87599999999998</v>
      </c>
      <c r="C72" s="2">
        <v>23.3523</v>
      </c>
      <c r="D72" s="3">
        <f t="shared" si="6"/>
        <v>593.14841999999999</v>
      </c>
      <c r="E72" s="3">
        <f t="shared" si="7"/>
        <v>124.5611682</v>
      </c>
      <c r="F72" s="30">
        <f t="shared" si="8"/>
        <v>79079.761674000008</v>
      </c>
      <c r="G72" s="30">
        <f t="shared" si="9"/>
        <v>79080.318659495024</v>
      </c>
      <c r="I72" s="30">
        <f t="shared" si="10"/>
        <v>6700.0000000000073</v>
      </c>
      <c r="J72" s="28"/>
    </row>
    <row r="73" spans="1:10" x14ac:dyDescent="0.25">
      <c r="A73" s="2">
        <v>6800</v>
      </c>
      <c r="B73" s="2">
        <v>274.678</v>
      </c>
      <c r="C73" s="2">
        <v>23.263999999999999</v>
      </c>
      <c r="D73" s="3">
        <f t="shared" si="6"/>
        <v>590.90559999999994</v>
      </c>
      <c r="E73" s="3">
        <f t="shared" si="7"/>
        <v>124.09017599999999</v>
      </c>
      <c r="F73" s="30">
        <f t="shared" si="8"/>
        <v>78780.744319999998</v>
      </c>
      <c r="G73" s="30">
        <f t="shared" si="9"/>
        <v>78781.208483910639</v>
      </c>
      <c r="I73" s="30">
        <f t="shared" si="10"/>
        <v>6799.9999999999918</v>
      </c>
      <c r="J73" s="28"/>
    </row>
    <row r="74" spans="1:10" x14ac:dyDescent="0.25">
      <c r="A74" s="2">
        <v>6900</v>
      </c>
      <c r="B74" s="2">
        <v>274.48</v>
      </c>
      <c r="C74" s="2">
        <v>23.175899999999999</v>
      </c>
      <c r="D74" s="3">
        <f t="shared" si="6"/>
        <v>588.66785999999991</v>
      </c>
      <c r="E74" s="3">
        <f t="shared" si="7"/>
        <v>123.62025059999998</v>
      </c>
      <c r="F74" s="30">
        <f t="shared" si="8"/>
        <v>78482.404242000004</v>
      </c>
      <c r="G74" s="30">
        <f t="shared" si="9"/>
        <v>78483.015053757452</v>
      </c>
      <c r="I74" s="30">
        <f t="shared" si="10"/>
        <v>6900.0000000000091</v>
      </c>
      <c r="J74" s="28"/>
    </row>
    <row r="75" spans="1:10" x14ac:dyDescent="0.25">
      <c r="A75" s="2">
        <v>7000</v>
      </c>
      <c r="B75" s="2">
        <v>274.28199999999998</v>
      </c>
      <c r="C75" s="2">
        <v>23.088100000000001</v>
      </c>
      <c r="D75" s="3">
        <f t="shared" si="6"/>
        <v>586.43773999999996</v>
      </c>
      <c r="E75" s="3">
        <f t="shared" si="7"/>
        <v>123.15192539999998</v>
      </c>
      <c r="F75" s="30">
        <f t="shared" si="8"/>
        <v>78185.080077999999</v>
      </c>
      <c r="G75" s="30">
        <f t="shared" si="9"/>
        <v>78185.736217962185</v>
      </c>
      <c r="I75" s="30">
        <f t="shared" si="10"/>
        <v>6999.9999999999945</v>
      </c>
      <c r="J75" s="28"/>
    </row>
    <row r="76" spans="1:10" x14ac:dyDescent="0.25">
      <c r="A76" s="2">
        <v>7100</v>
      </c>
      <c r="B76" s="2">
        <v>274.08300000000003</v>
      </c>
      <c r="C76" s="2">
        <v>23.000599999999999</v>
      </c>
      <c r="D76" s="3">
        <f t="shared" si="6"/>
        <v>584.21523999999988</v>
      </c>
      <c r="E76" s="3">
        <f t="shared" si="7"/>
        <v>122.68520039999997</v>
      </c>
      <c r="F76" s="30">
        <f t="shared" si="8"/>
        <v>77888.771827999997</v>
      </c>
      <c r="G76" s="30">
        <f t="shared" si="9"/>
        <v>77889.369828950817</v>
      </c>
      <c r="I76" s="30">
        <f t="shared" si="10"/>
        <v>7099.9999999999945</v>
      </c>
      <c r="J76" s="28"/>
    </row>
    <row r="77" spans="1:10" x14ac:dyDescent="0.25">
      <c r="A77" s="2">
        <v>7200</v>
      </c>
      <c r="B77" s="2">
        <v>273.88499999999999</v>
      </c>
      <c r="C77" s="2">
        <v>22.913399999999999</v>
      </c>
      <c r="D77" s="3">
        <f t="shared" si="6"/>
        <v>582.00036</v>
      </c>
      <c r="E77" s="3">
        <f t="shared" si="7"/>
        <v>122.2200756</v>
      </c>
      <c r="F77" s="30">
        <f t="shared" si="8"/>
        <v>77593.479491999999</v>
      </c>
      <c r="G77" s="30">
        <f t="shared" si="9"/>
        <v>77593.913742645964</v>
      </c>
      <c r="I77" s="30">
        <f t="shared" si="10"/>
        <v>7199.9999999999955</v>
      </c>
      <c r="J77" s="28"/>
    </row>
    <row r="78" spans="1:10" x14ac:dyDescent="0.25">
      <c r="A78" s="2">
        <v>7300</v>
      </c>
      <c r="B78" s="2">
        <v>273.68700000000001</v>
      </c>
      <c r="C78" s="2">
        <v>22.8264</v>
      </c>
      <c r="D78" s="3">
        <f t="shared" si="6"/>
        <v>579.79055999999991</v>
      </c>
      <c r="E78" s="3">
        <f t="shared" si="7"/>
        <v>121.75601759999998</v>
      </c>
      <c r="F78" s="30">
        <f t="shared" si="8"/>
        <v>77298.864432000002</v>
      </c>
      <c r="G78" s="30">
        <f t="shared" si="9"/>
        <v>77299.365818463382</v>
      </c>
      <c r="I78" s="30">
        <f t="shared" si="10"/>
        <v>7299.9999999999964</v>
      </c>
      <c r="J78" s="28"/>
    </row>
    <row r="79" spans="1:10" x14ac:dyDescent="0.25">
      <c r="A79" s="2">
        <v>7400</v>
      </c>
      <c r="B79" s="2">
        <v>273.48899999999998</v>
      </c>
      <c r="C79" s="2">
        <v>22.739699999999999</v>
      </c>
      <c r="D79" s="3">
        <f t="shared" si="6"/>
        <v>577.58837999999992</v>
      </c>
      <c r="E79" s="3">
        <f t="shared" si="7"/>
        <v>121.29355979999998</v>
      </c>
      <c r="F79" s="30">
        <f t="shared" si="8"/>
        <v>77005.265285999994</v>
      </c>
      <c r="G79" s="30">
        <f t="shared" si="9"/>
        <v>77005.723919308963</v>
      </c>
      <c r="I79" s="30">
        <f t="shared" si="10"/>
        <v>7399.9999999999973</v>
      </c>
      <c r="J79" s="28"/>
    </row>
    <row r="80" spans="1:10" x14ac:dyDescent="0.25">
      <c r="A80" s="2">
        <v>7500</v>
      </c>
      <c r="B80" s="2">
        <v>273.291</v>
      </c>
      <c r="C80" s="2">
        <v>22.653199999999998</v>
      </c>
      <c r="D80" s="3">
        <f t="shared" si="6"/>
        <v>575.39127999999994</v>
      </c>
      <c r="E80" s="3">
        <f t="shared" si="7"/>
        <v>120.83216879999998</v>
      </c>
      <c r="F80" s="30">
        <f t="shared" si="8"/>
        <v>76712.343416000003</v>
      </c>
      <c r="G80" s="30">
        <f t="shared" si="9"/>
        <v>76712.985911575437</v>
      </c>
      <c r="I80" s="30">
        <f t="shared" si="10"/>
        <v>7499.9999999999982</v>
      </c>
      <c r="J80" s="28"/>
    </row>
    <row r="81" spans="1:10" x14ac:dyDescent="0.25">
      <c r="A81" s="2">
        <v>7600</v>
      </c>
      <c r="B81" s="2">
        <v>273.09300000000002</v>
      </c>
      <c r="C81" s="2">
        <v>22.567</v>
      </c>
      <c r="D81" s="3">
        <f t="shared" si="6"/>
        <v>573.20179999999993</v>
      </c>
      <c r="E81" s="3">
        <f t="shared" si="7"/>
        <v>120.37237799999998</v>
      </c>
      <c r="F81" s="30">
        <f t="shared" si="8"/>
        <v>76420.437460000001</v>
      </c>
      <c r="G81" s="30">
        <f t="shared" si="9"/>
        <v>76421.149665139324</v>
      </c>
      <c r="I81" s="30">
        <f t="shared" si="10"/>
        <v>7599.9999999999991</v>
      </c>
      <c r="J81" s="28"/>
    </row>
    <row r="82" spans="1:10" x14ac:dyDescent="0.25">
      <c r="A82" s="2">
        <v>7700</v>
      </c>
      <c r="B82" s="2">
        <v>272.89499999999998</v>
      </c>
      <c r="C82" s="2">
        <v>22.481100000000001</v>
      </c>
      <c r="D82" s="3">
        <f t="shared" si="6"/>
        <v>571.01994000000002</v>
      </c>
      <c r="E82" s="3">
        <f t="shared" si="7"/>
        <v>119.9141874</v>
      </c>
      <c r="F82" s="30">
        <f t="shared" si="8"/>
        <v>76129.547418000002</v>
      </c>
      <c r="G82" s="30">
        <f t="shared" si="9"/>
        <v>76130.213053357671</v>
      </c>
      <c r="I82" s="30">
        <f t="shared" si="10"/>
        <v>7699.9999999999991</v>
      </c>
      <c r="J82" s="28"/>
    </row>
    <row r="83" spans="1:10" x14ac:dyDescent="0.25">
      <c r="A83" s="2">
        <v>7800</v>
      </c>
      <c r="B83" s="2">
        <v>272.697</v>
      </c>
      <c r="C83" s="2">
        <v>22.395499999999998</v>
      </c>
      <c r="D83" s="3">
        <f t="shared" si="6"/>
        <v>568.84569999999997</v>
      </c>
      <c r="E83" s="3">
        <f t="shared" si="7"/>
        <v>119.45759699999999</v>
      </c>
      <c r="F83" s="30">
        <f t="shared" si="8"/>
        <v>75839.673289999992</v>
      </c>
      <c r="G83" s="30">
        <f t="shared" si="9"/>
        <v>75840.173953064936</v>
      </c>
      <c r="I83" s="30">
        <f t="shared" si="10"/>
        <v>7800.0000000000009</v>
      </c>
      <c r="J83" s="28"/>
    </row>
    <row r="84" spans="1:10" x14ac:dyDescent="0.25">
      <c r="A84" s="2">
        <v>7900</v>
      </c>
      <c r="B84" s="2">
        <v>272.49900000000002</v>
      </c>
      <c r="C84" s="2">
        <v>22.310099999999998</v>
      </c>
      <c r="D84" s="3">
        <f t="shared" si="6"/>
        <v>566.67653999999993</v>
      </c>
      <c r="E84" s="3">
        <f t="shared" si="7"/>
        <v>119.00207339999999</v>
      </c>
      <c r="F84" s="30">
        <f t="shared" si="8"/>
        <v>75550.476437999998</v>
      </c>
      <c r="G84" s="30">
        <f t="shared" si="9"/>
        <v>75551.030244569803</v>
      </c>
      <c r="I84" s="30">
        <f t="shared" si="10"/>
        <v>7900.0000000000018</v>
      </c>
      <c r="J84" s="28"/>
    </row>
    <row r="85" spans="1:10" x14ac:dyDescent="0.25">
      <c r="A85" s="2">
        <v>8000</v>
      </c>
      <c r="B85" s="2">
        <v>272.3</v>
      </c>
      <c r="C85" s="2">
        <v>22.225000000000001</v>
      </c>
      <c r="D85" s="3">
        <f t="shared" si="6"/>
        <v>564.51499999999999</v>
      </c>
      <c r="E85" s="3">
        <f t="shared" si="7"/>
        <v>118.54814999999999</v>
      </c>
      <c r="F85" s="30">
        <f t="shared" si="8"/>
        <v>75262.295500000007</v>
      </c>
      <c r="G85" s="30">
        <f t="shared" si="9"/>
        <v>75262.779811652013</v>
      </c>
      <c r="I85" s="30">
        <f t="shared" si="10"/>
        <v>8000.0000000000018</v>
      </c>
      <c r="J85" s="28"/>
    </row>
    <row r="86" spans="1:10" x14ac:dyDescent="0.25">
      <c r="A86" s="2">
        <v>8100</v>
      </c>
      <c r="B86" s="2">
        <v>272.10199999999998</v>
      </c>
      <c r="C86" s="2">
        <v>22.1401</v>
      </c>
      <c r="D86" s="3">
        <f t="shared" si="6"/>
        <v>562.35853999999995</v>
      </c>
      <c r="E86" s="3">
        <f t="shared" si="7"/>
        <v>118.09529339999999</v>
      </c>
      <c r="F86" s="30">
        <f t="shared" si="8"/>
        <v>74974.791838000005</v>
      </c>
      <c r="G86" s="30">
        <f t="shared" si="9"/>
        <v>74975.420541559215</v>
      </c>
      <c r="I86" s="30">
        <f t="shared" si="10"/>
        <v>8100.0000000000036</v>
      </c>
      <c r="J86" s="28"/>
    </row>
    <row r="87" spans="1:10" x14ac:dyDescent="0.25">
      <c r="A87" s="2">
        <v>8200</v>
      </c>
      <c r="B87" s="2">
        <v>271.904</v>
      </c>
      <c r="C87" s="2">
        <v>22.055499999999999</v>
      </c>
      <c r="D87" s="3">
        <f t="shared" si="6"/>
        <v>560.20969999999988</v>
      </c>
      <c r="E87" s="3">
        <f t="shared" si="7"/>
        <v>117.64403699999997</v>
      </c>
      <c r="F87" s="30">
        <f t="shared" si="8"/>
        <v>74688.304089999991</v>
      </c>
      <c r="G87" s="30">
        <f t="shared" si="9"/>
        <v>74688.950325003781</v>
      </c>
      <c r="I87" s="30">
        <f t="shared" si="10"/>
        <v>8200.0000000000036</v>
      </c>
      <c r="J87" s="28"/>
    </row>
    <row r="88" spans="1:10" x14ac:dyDescent="0.25">
      <c r="A88" s="2">
        <v>8300</v>
      </c>
      <c r="B88" s="2">
        <v>271.70600000000002</v>
      </c>
      <c r="C88" s="2">
        <v>21.9712</v>
      </c>
      <c r="D88" s="3">
        <f t="shared" si="6"/>
        <v>558.06847999999991</v>
      </c>
      <c r="E88" s="3">
        <f t="shared" si="7"/>
        <v>117.19438079999998</v>
      </c>
      <c r="F88" s="30">
        <f t="shared" si="8"/>
        <v>74402.832255999994</v>
      </c>
      <c r="G88" s="30">
        <f t="shared" si="9"/>
        <v>74403.367056159608</v>
      </c>
      <c r="I88" s="30">
        <f t="shared" si="10"/>
        <v>8300.0000000000055</v>
      </c>
      <c r="J88" s="28"/>
    </row>
    <row r="89" spans="1:10" x14ac:dyDescent="0.25">
      <c r="A89" s="2">
        <v>8400</v>
      </c>
      <c r="B89" s="2">
        <v>271.50799999999998</v>
      </c>
      <c r="C89" s="2">
        <v>21.8871</v>
      </c>
      <c r="D89" s="3">
        <f t="shared" si="6"/>
        <v>555.93233999999995</v>
      </c>
      <c r="E89" s="3">
        <f t="shared" si="7"/>
        <v>116.74579139999999</v>
      </c>
      <c r="F89" s="30">
        <f t="shared" si="8"/>
        <v>74118.037698</v>
      </c>
      <c r="G89" s="30">
        <f t="shared" si="9"/>
        <v>74118.668632659072</v>
      </c>
      <c r="I89" s="30">
        <f t="shared" si="10"/>
        <v>8400.0000000000055</v>
      </c>
      <c r="J89" s="28"/>
    </row>
    <row r="90" spans="1:10" x14ac:dyDescent="0.25">
      <c r="A90" s="2">
        <v>8500</v>
      </c>
      <c r="B90" s="2">
        <v>271.31</v>
      </c>
      <c r="C90" s="2">
        <v>21.8033</v>
      </c>
      <c r="D90" s="3">
        <f t="shared" si="6"/>
        <v>553.80381999999997</v>
      </c>
      <c r="E90" s="3">
        <f t="shared" si="7"/>
        <v>116.29880219999998</v>
      </c>
      <c r="F90" s="30">
        <f t="shared" si="8"/>
        <v>73834.259054000009</v>
      </c>
      <c r="G90" s="30">
        <f t="shared" si="9"/>
        <v>73834.852955589697</v>
      </c>
      <c r="I90" s="30">
        <f t="shared" si="10"/>
        <v>8500.0000000000055</v>
      </c>
      <c r="J90" s="28"/>
    </row>
    <row r="91" spans="1:10" x14ac:dyDescent="0.25">
      <c r="A91" s="2">
        <v>8600</v>
      </c>
      <c r="B91" s="2">
        <v>271.11200000000002</v>
      </c>
      <c r="C91" s="2">
        <v>21.7197</v>
      </c>
      <c r="D91" s="3">
        <f t="shared" si="6"/>
        <v>551.68038000000001</v>
      </c>
      <c r="E91" s="3">
        <f t="shared" si="7"/>
        <v>115.8528798</v>
      </c>
      <c r="F91" s="30">
        <f t="shared" si="8"/>
        <v>73551.157686000006</v>
      </c>
      <c r="G91" s="30">
        <f t="shared" si="9"/>
        <v>73551.917929491159</v>
      </c>
      <c r="I91" s="30">
        <f t="shared" si="10"/>
        <v>8600.0000000000073</v>
      </c>
      <c r="J91" s="28"/>
    </row>
    <row r="92" spans="1:10" x14ac:dyDescent="0.25">
      <c r="A92" s="2">
        <v>8700</v>
      </c>
      <c r="B92" s="2">
        <v>270.91399999999999</v>
      </c>
      <c r="C92" s="2">
        <v>21.636500000000002</v>
      </c>
      <c r="D92" s="3">
        <f t="shared" si="6"/>
        <v>549.56709999999998</v>
      </c>
      <c r="E92" s="3">
        <f t="shared" si="7"/>
        <v>115.40909099999999</v>
      </c>
      <c r="F92" s="30">
        <f t="shared" si="8"/>
        <v>73269.410870000007</v>
      </c>
      <c r="G92" s="30">
        <f t="shared" si="9"/>
        <v>73269.861462351968</v>
      </c>
      <c r="I92" s="30">
        <f t="shared" si="10"/>
        <v>8700.0000000000073</v>
      </c>
      <c r="J92" s="28"/>
    </row>
    <row r="93" spans="1:10" x14ac:dyDescent="0.25">
      <c r="A93" s="2">
        <v>8800</v>
      </c>
      <c r="B93" s="2">
        <v>270.71499999999997</v>
      </c>
      <c r="C93" s="2">
        <v>21.5534</v>
      </c>
      <c r="D93" s="3">
        <f t="shared" si="6"/>
        <v>547.45636000000002</v>
      </c>
      <c r="E93" s="3">
        <f t="shared" si="7"/>
        <v>114.96583560000001</v>
      </c>
      <c r="F93" s="30">
        <f t="shared" si="8"/>
        <v>72988.002692000009</v>
      </c>
      <c r="G93" s="30">
        <f t="shared" si="9"/>
        <v>72988.681465606423</v>
      </c>
      <c r="I93" s="30">
        <f t="shared" si="10"/>
        <v>8800.0000000000091</v>
      </c>
      <c r="J93" s="28"/>
    </row>
    <row r="94" spans="1:10" x14ac:dyDescent="0.25">
      <c r="A94" s="2">
        <v>8900</v>
      </c>
      <c r="B94" s="2">
        <v>270.517</v>
      </c>
      <c r="C94" s="2">
        <v>21.470600000000001</v>
      </c>
      <c r="D94" s="3">
        <f t="shared" si="6"/>
        <v>545.35324000000003</v>
      </c>
      <c r="E94" s="3">
        <f t="shared" si="7"/>
        <v>114.52418040000001</v>
      </c>
      <c r="F94" s="30">
        <f t="shared" si="8"/>
        <v>72707.610428</v>
      </c>
      <c r="G94" s="30">
        <f t="shared" si="9"/>
        <v>72708.375854131416</v>
      </c>
      <c r="I94" s="30">
        <f t="shared" si="10"/>
        <v>8899.9999999999945</v>
      </c>
      <c r="J94" s="28"/>
    </row>
    <row r="95" spans="1:10" x14ac:dyDescent="0.25">
      <c r="A95" s="2">
        <v>9000</v>
      </c>
      <c r="B95" s="2">
        <v>270.31900000000002</v>
      </c>
      <c r="C95" s="2">
        <v>21.388100000000001</v>
      </c>
      <c r="D95" s="3">
        <f t="shared" si="6"/>
        <v>543.25774000000001</v>
      </c>
      <c r="E95" s="3">
        <f t="shared" si="7"/>
        <v>114.0841254</v>
      </c>
      <c r="F95" s="30">
        <f t="shared" si="8"/>
        <v>72428.234078000009</v>
      </c>
      <c r="G95" s="30">
        <f t="shared" si="9"/>
        <v>72428.942546243212</v>
      </c>
      <c r="I95" s="30">
        <f t="shared" si="10"/>
        <v>8999.9999999999945</v>
      </c>
      <c r="J95" s="28"/>
    </row>
    <row r="96" spans="1:10" x14ac:dyDescent="0.25">
      <c r="A96" s="2">
        <v>9100</v>
      </c>
      <c r="B96" s="2">
        <v>270.12099999999998</v>
      </c>
      <c r="C96" s="2">
        <v>21.305900000000001</v>
      </c>
      <c r="D96" s="3">
        <f t="shared" si="6"/>
        <v>541.16985999999997</v>
      </c>
      <c r="E96" s="3">
        <f t="shared" si="7"/>
        <v>113.64567059999999</v>
      </c>
      <c r="F96" s="30">
        <f t="shared" si="8"/>
        <v>72149.873642000006</v>
      </c>
      <c r="G96" s="30">
        <f t="shared" si="9"/>
        <v>72150.379463694349</v>
      </c>
      <c r="I96" s="30">
        <f t="shared" si="10"/>
        <v>9099.9999999999945</v>
      </c>
      <c r="J96" s="28"/>
    </row>
    <row r="97" spans="1:10" x14ac:dyDescent="0.25">
      <c r="A97" s="2">
        <v>9200</v>
      </c>
      <c r="B97" s="2">
        <v>269.923</v>
      </c>
      <c r="C97" s="2">
        <v>21.2239</v>
      </c>
      <c r="D97" s="3">
        <f t="shared" si="6"/>
        <v>539.08705999999995</v>
      </c>
      <c r="E97" s="3">
        <f t="shared" si="7"/>
        <v>113.20828259999999</v>
      </c>
      <c r="F97" s="30">
        <f t="shared" si="8"/>
        <v>71872.190482000005</v>
      </c>
      <c r="G97" s="30">
        <f t="shared" si="9"/>
        <v>71872.684531670529</v>
      </c>
      <c r="I97" s="30">
        <f t="shared" si="10"/>
        <v>9199.9999999999964</v>
      </c>
      <c r="J97" s="28"/>
    </row>
    <row r="98" spans="1:10" x14ac:dyDescent="0.25">
      <c r="A98" s="2">
        <v>9300</v>
      </c>
      <c r="B98" s="2">
        <v>269.72500000000002</v>
      </c>
      <c r="C98" s="2">
        <v>21.142099999999999</v>
      </c>
      <c r="D98" s="3">
        <f t="shared" si="6"/>
        <v>537.00933999999995</v>
      </c>
      <c r="E98" s="3">
        <f t="shared" si="7"/>
        <v>112.77196139999998</v>
      </c>
      <c r="F98" s="30">
        <f t="shared" si="8"/>
        <v>71595.184597999993</v>
      </c>
      <c r="G98" s="30">
        <f t="shared" si="9"/>
        <v>71595.855678787309</v>
      </c>
      <c r="I98" s="30">
        <f t="shared" si="10"/>
        <v>9299.9999999999964</v>
      </c>
      <c r="J98" s="28"/>
    </row>
    <row r="99" spans="1:10" x14ac:dyDescent="0.25">
      <c r="A99" s="2">
        <v>9400</v>
      </c>
      <c r="B99" s="2">
        <v>269.52699999999999</v>
      </c>
      <c r="C99" s="2">
        <v>21.060600000000001</v>
      </c>
      <c r="D99" s="3">
        <f t="shared" si="6"/>
        <v>534.93924000000004</v>
      </c>
      <c r="E99" s="3">
        <f t="shared" si="7"/>
        <v>112.3372404</v>
      </c>
      <c r="F99" s="30">
        <f t="shared" si="8"/>
        <v>71319.194628000012</v>
      </c>
      <c r="G99" s="30">
        <f t="shared" si="9"/>
        <v>71319.890837087107</v>
      </c>
      <c r="I99" s="30">
        <f t="shared" si="10"/>
        <v>9399.9999999999982</v>
      </c>
      <c r="J99" s="28"/>
    </row>
    <row r="100" spans="1:10" x14ac:dyDescent="0.25">
      <c r="A100" s="2">
        <v>9500</v>
      </c>
      <c r="B100" s="2">
        <v>269.32900000000001</v>
      </c>
      <c r="C100" s="2">
        <v>20.979399999999998</v>
      </c>
      <c r="D100" s="3">
        <f t="shared" si="6"/>
        <v>532.87675999999988</v>
      </c>
      <c r="E100" s="3">
        <f t="shared" si="7"/>
        <v>111.90411959999997</v>
      </c>
      <c r="F100" s="30">
        <f t="shared" si="8"/>
        <v>71044.220571999991</v>
      </c>
      <c r="G100" s="30">
        <f t="shared" si="9"/>
        <v>71044.787942035924</v>
      </c>
      <c r="I100" s="30">
        <f t="shared" si="10"/>
        <v>9499.9999999999982</v>
      </c>
      <c r="J100" s="28"/>
    </row>
    <row r="101" spans="1:10" x14ac:dyDescent="0.25">
      <c r="A101" s="2">
        <v>9600</v>
      </c>
      <c r="B101" s="2">
        <v>269.13</v>
      </c>
      <c r="C101" s="2">
        <v>20.898399999999999</v>
      </c>
      <c r="D101" s="3">
        <f t="shared" si="6"/>
        <v>530.81935999999996</v>
      </c>
      <c r="E101" s="3">
        <f t="shared" si="7"/>
        <v>111.47206559999999</v>
      </c>
      <c r="F101" s="30">
        <f t="shared" si="8"/>
        <v>70769.923792000001</v>
      </c>
      <c r="G101" s="30">
        <f t="shared" si="9"/>
        <v>70770.544932520221</v>
      </c>
      <c r="I101" s="30">
        <f t="shared" si="10"/>
        <v>9600</v>
      </c>
      <c r="J101" s="28"/>
    </row>
    <row r="102" spans="1:10" x14ac:dyDescent="0.25">
      <c r="A102" s="2">
        <v>9700</v>
      </c>
      <c r="B102" s="2">
        <v>268.93200000000002</v>
      </c>
      <c r="C102" s="2">
        <v>20.817699999999999</v>
      </c>
      <c r="D102" s="3">
        <f t="shared" si="6"/>
        <v>528.76957999999991</v>
      </c>
      <c r="E102" s="3">
        <f t="shared" si="7"/>
        <v>111.04161179999997</v>
      </c>
      <c r="F102" s="30">
        <f t="shared" si="8"/>
        <v>70496.642926</v>
      </c>
      <c r="G102" s="30">
        <f t="shared" si="9"/>
        <v>70497.159750843784</v>
      </c>
      <c r="I102" s="30">
        <f t="shared" si="10"/>
        <v>9700</v>
      </c>
      <c r="J102" s="28"/>
    </row>
    <row r="103" spans="1:10" x14ac:dyDescent="0.25">
      <c r="A103" s="2">
        <v>9800</v>
      </c>
      <c r="B103" s="2">
        <v>268.73399999999998</v>
      </c>
      <c r="C103" s="2">
        <v>20.737200000000001</v>
      </c>
      <c r="D103" s="3">
        <f t="shared" si="6"/>
        <v>526.72487999999998</v>
      </c>
      <c r="E103" s="3">
        <f t="shared" si="7"/>
        <v>110.61222479999999</v>
      </c>
      <c r="F103" s="30">
        <f t="shared" si="8"/>
        <v>70224.039336000002</v>
      </c>
      <c r="G103" s="30">
        <f t="shared" si="9"/>
        <v>70224.630342724573</v>
      </c>
      <c r="I103" s="30">
        <f t="shared" si="10"/>
        <v>9800</v>
      </c>
      <c r="J103" s="28"/>
    </row>
    <row r="104" spans="1:10" x14ac:dyDescent="0.25">
      <c r="A104" s="2">
        <v>9900</v>
      </c>
      <c r="B104" s="2">
        <v>268.536</v>
      </c>
      <c r="C104" s="2">
        <v>20.657</v>
      </c>
      <c r="D104" s="3">
        <f t="shared" si="6"/>
        <v>524.68779999999992</v>
      </c>
      <c r="E104" s="3">
        <f t="shared" si="7"/>
        <v>110.18443799999999</v>
      </c>
      <c r="F104" s="30">
        <f t="shared" si="8"/>
        <v>69952.451660000006</v>
      </c>
      <c r="G104" s="30">
        <f t="shared" si="9"/>
        <v>69952.954657291499</v>
      </c>
      <c r="I104" s="30">
        <f t="shared" si="10"/>
        <v>9900.0000000000018</v>
      </c>
      <c r="J104" s="28"/>
    </row>
    <row r="105" spans="1:10" x14ac:dyDescent="0.25">
      <c r="A105" s="2">
        <v>10000</v>
      </c>
      <c r="B105" s="2">
        <v>268.33800000000002</v>
      </c>
      <c r="C105" s="2">
        <v>20.577000000000002</v>
      </c>
      <c r="D105" s="3">
        <f t="shared" si="6"/>
        <v>522.6558</v>
      </c>
      <c r="E105" s="3">
        <f t="shared" si="7"/>
        <v>109.757718</v>
      </c>
      <c r="F105" s="30">
        <f t="shared" si="8"/>
        <v>69681.541260000013</v>
      </c>
      <c r="G105" s="30">
        <f t="shared" si="9"/>
        <v>69682.130647081372</v>
      </c>
      <c r="I105" s="30">
        <f t="shared" si="10"/>
        <v>10000.000000000004</v>
      </c>
      <c r="J105" s="28"/>
    </row>
    <row r="106" spans="1:10" x14ac:dyDescent="0.25">
      <c r="A106" s="2">
        <v>10100</v>
      </c>
      <c r="B106" s="2">
        <v>268.14</v>
      </c>
      <c r="C106" s="2">
        <v>20.497299999999999</v>
      </c>
      <c r="D106" s="3">
        <f t="shared" si="6"/>
        <v>520.63141999999993</v>
      </c>
      <c r="E106" s="3">
        <f t="shared" si="7"/>
        <v>109.33259819999998</v>
      </c>
      <c r="F106" s="30">
        <f t="shared" si="8"/>
        <v>69411.646773999993</v>
      </c>
      <c r="G106" s="30">
        <f t="shared" si="9"/>
        <v>69412.156268035644</v>
      </c>
      <c r="I106" s="30">
        <f t="shared" si="10"/>
        <v>10100.000000000004</v>
      </c>
      <c r="J106" s="28"/>
    </row>
    <row r="107" spans="1:10" x14ac:dyDescent="0.25">
      <c r="A107" s="2">
        <v>10200</v>
      </c>
      <c r="B107" s="2">
        <v>267.94200000000001</v>
      </c>
      <c r="C107" s="2">
        <v>20.4178</v>
      </c>
      <c r="D107" s="3">
        <f t="shared" si="6"/>
        <v>518.61212</v>
      </c>
      <c r="E107" s="3">
        <f t="shared" si="7"/>
        <v>108.90854519999999</v>
      </c>
      <c r="F107" s="30">
        <f t="shared" si="8"/>
        <v>69142.429564000005</v>
      </c>
      <c r="G107" s="30">
        <f t="shared" si="9"/>
        <v>69143.029479497316</v>
      </c>
      <c r="I107" s="30">
        <f t="shared" si="10"/>
        <v>10200.000000000005</v>
      </c>
      <c r="J107" s="28"/>
    </row>
    <row r="108" spans="1:10" x14ac:dyDescent="0.25">
      <c r="A108" s="2">
        <v>10300</v>
      </c>
      <c r="B108" s="2">
        <v>267.74400000000003</v>
      </c>
      <c r="C108" s="2">
        <v>20.3386</v>
      </c>
      <c r="D108" s="3">
        <f t="shared" si="6"/>
        <v>516.60043999999994</v>
      </c>
      <c r="E108" s="3">
        <f t="shared" si="7"/>
        <v>108.48609239999998</v>
      </c>
      <c r="F108" s="30">
        <f t="shared" si="8"/>
        <v>68874.228268000006</v>
      </c>
      <c r="G108" s="30">
        <f t="shared" si="9"/>
        <v>68874.748244207745</v>
      </c>
      <c r="I108" s="30">
        <f t="shared" si="10"/>
        <v>10300.000000000004</v>
      </c>
      <c r="J108" s="28"/>
    </row>
    <row r="109" spans="1:10" x14ac:dyDescent="0.25">
      <c r="A109" s="2">
        <v>10400</v>
      </c>
      <c r="B109" s="2">
        <v>267.54599999999999</v>
      </c>
      <c r="C109" s="2">
        <v>20.259599999999999</v>
      </c>
      <c r="D109" s="3">
        <f t="shared" si="6"/>
        <v>514.59384</v>
      </c>
      <c r="E109" s="3">
        <f t="shared" si="7"/>
        <v>108.06470639999999</v>
      </c>
      <c r="F109" s="30">
        <f t="shared" si="8"/>
        <v>68606.704247999995</v>
      </c>
      <c r="G109" s="30">
        <f t="shared" si="9"/>
        <v>68607.310528303584</v>
      </c>
      <c r="I109" s="30">
        <f t="shared" si="10"/>
        <v>10400.000000000005</v>
      </c>
      <c r="J109" s="28"/>
    </row>
    <row r="110" spans="1:10" x14ac:dyDescent="0.25">
      <c r="A110" s="2">
        <v>10500</v>
      </c>
      <c r="B110" s="2">
        <v>267.34699999999998</v>
      </c>
      <c r="C110" s="2">
        <v>20.180900000000001</v>
      </c>
      <c r="D110" s="3">
        <f t="shared" si="6"/>
        <v>512.59486000000004</v>
      </c>
      <c r="E110" s="3">
        <f t="shared" si="7"/>
        <v>107.64492060000001</v>
      </c>
      <c r="F110" s="30">
        <f t="shared" si="8"/>
        <v>68340.196142000001</v>
      </c>
      <c r="G110" s="30">
        <f t="shared" si="9"/>
        <v>68340.714301313506</v>
      </c>
      <c r="I110" s="30">
        <f t="shared" si="10"/>
        <v>10500.000000000007</v>
      </c>
      <c r="J110" s="28"/>
    </row>
    <row r="111" spans="1:10" x14ac:dyDescent="0.25">
      <c r="A111" s="2">
        <v>10600</v>
      </c>
      <c r="B111" s="2">
        <v>267.149</v>
      </c>
      <c r="C111" s="2">
        <v>20.102399999999999</v>
      </c>
      <c r="D111" s="3">
        <f t="shared" si="6"/>
        <v>510.60095999999993</v>
      </c>
      <c r="E111" s="3">
        <f t="shared" si="7"/>
        <v>107.22620159999998</v>
      </c>
      <c r="F111" s="30">
        <f t="shared" si="8"/>
        <v>68074.365311999994</v>
      </c>
      <c r="G111" s="30">
        <f t="shared" si="9"/>
        <v>68074.957536155096</v>
      </c>
      <c r="I111" s="30">
        <f t="shared" si="10"/>
        <v>10600.000000000007</v>
      </c>
      <c r="J111" s="28"/>
    </row>
    <row r="112" spans="1:10" x14ac:dyDescent="0.25">
      <c r="A112" s="2">
        <v>10700</v>
      </c>
      <c r="B112" s="2">
        <v>266.95100000000002</v>
      </c>
      <c r="C112" s="2">
        <v>20.0242</v>
      </c>
      <c r="D112" s="3">
        <f t="shared" si="6"/>
        <v>508.61467999999996</v>
      </c>
      <c r="E112" s="3">
        <f t="shared" si="7"/>
        <v>106.80908279999998</v>
      </c>
      <c r="F112" s="30">
        <f t="shared" si="8"/>
        <v>67809.550396000006</v>
      </c>
      <c r="G112" s="30">
        <f t="shared" si="9"/>
        <v>67810.038209131759</v>
      </c>
      <c r="I112" s="30">
        <f t="shared" si="10"/>
        <v>10700.000000000009</v>
      </c>
      <c r="J112" s="28"/>
    </row>
    <row r="113" spans="1:10" x14ac:dyDescent="0.25">
      <c r="A113" s="2">
        <v>10800</v>
      </c>
      <c r="B113" s="2">
        <v>266.75299999999999</v>
      </c>
      <c r="C113" s="2">
        <v>19.946200000000001</v>
      </c>
      <c r="D113" s="3">
        <f t="shared" si="6"/>
        <v>506.63348000000002</v>
      </c>
      <c r="E113" s="3">
        <f t="shared" si="7"/>
        <v>106.39303080000001</v>
      </c>
      <c r="F113" s="30">
        <f t="shared" si="8"/>
        <v>67545.412756000005</v>
      </c>
      <c r="G113" s="30">
        <f t="shared" si="9"/>
        <v>67545.954299929537</v>
      </c>
      <c r="I113" s="30">
        <f t="shared" si="10"/>
        <v>10799.999999999995</v>
      </c>
      <c r="J113" s="28"/>
    </row>
    <row r="114" spans="1:10" x14ac:dyDescent="0.25">
      <c r="A114" s="2">
        <v>10900</v>
      </c>
      <c r="B114" s="2">
        <v>266.55500000000001</v>
      </c>
      <c r="C114" s="2">
        <v>19.868400000000001</v>
      </c>
      <c r="D114" s="3">
        <f t="shared" si="6"/>
        <v>504.65735999999998</v>
      </c>
      <c r="E114" s="3">
        <f t="shared" si="7"/>
        <v>105.97804559999999</v>
      </c>
      <c r="F114" s="30">
        <f t="shared" si="8"/>
        <v>67281.952392000007</v>
      </c>
      <c r="G114" s="30">
        <f t="shared" si="9"/>
        <v>67282.703791613763</v>
      </c>
      <c r="I114" s="30">
        <f t="shared" si="10"/>
        <v>10900.000000000009</v>
      </c>
      <c r="J114" s="28"/>
    </row>
    <row r="115" spans="1:10" x14ac:dyDescent="0.25">
      <c r="A115" s="2">
        <v>11000</v>
      </c>
      <c r="B115" s="2">
        <v>266.35700000000003</v>
      </c>
      <c r="C115" s="2">
        <v>19.790900000000001</v>
      </c>
      <c r="D115" s="3">
        <f t="shared" si="6"/>
        <v>502.68885999999998</v>
      </c>
      <c r="E115" s="3">
        <f t="shared" si="7"/>
        <v>105.5646606</v>
      </c>
      <c r="F115" s="30">
        <f t="shared" si="8"/>
        <v>67019.507942000011</v>
      </c>
      <c r="G115" s="30">
        <f t="shared" si="9"/>
        <v>67020.28467062641</v>
      </c>
      <c r="I115" s="30">
        <f t="shared" si="10"/>
        <v>10999.999999999995</v>
      </c>
      <c r="J115" s="28"/>
    </row>
    <row r="116" spans="1:10" x14ac:dyDescent="0.25">
      <c r="A116" s="2">
        <v>11100</v>
      </c>
      <c r="B116" s="2">
        <v>266.15899999999999</v>
      </c>
      <c r="C116" s="2">
        <v>19.713699999999999</v>
      </c>
      <c r="D116" s="3">
        <f t="shared" si="6"/>
        <v>500.72797999999995</v>
      </c>
      <c r="E116" s="3">
        <f t="shared" si="7"/>
        <v>105.15287579999999</v>
      </c>
      <c r="F116" s="30">
        <f t="shared" si="8"/>
        <v>66758.079406000004</v>
      </c>
      <c r="G116" s="30">
        <f t="shared" si="9"/>
        <v>66758.694926782337</v>
      </c>
      <c r="I116" s="30">
        <f t="shared" si="10"/>
        <v>11099.999999999995</v>
      </c>
      <c r="J116" s="28"/>
    </row>
    <row r="117" spans="1:10" x14ac:dyDescent="0.25">
      <c r="A117" s="2">
        <v>11200</v>
      </c>
      <c r="B117" s="2">
        <v>265.96100000000001</v>
      </c>
      <c r="C117" s="2">
        <v>19.636700000000001</v>
      </c>
      <c r="D117" s="3">
        <f t="shared" si="6"/>
        <v>498.77217999999999</v>
      </c>
      <c r="E117" s="3">
        <f t="shared" si="7"/>
        <v>104.7421578</v>
      </c>
      <c r="F117" s="30">
        <f t="shared" si="8"/>
        <v>66497.328146</v>
      </c>
      <c r="G117" s="30">
        <f t="shared" si="9"/>
        <v>66497.932553266553</v>
      </c>
      <c r="I117" s="30">
        <f t="shared" si="10"/>
        <v>11199.999999999996</v>
      </c>
      <c r="J117" s="28"/>
    </row>
    <row r="118" spans="1:10" x14ac:dyDescent="0.25">
      <c r="A118" s="2">
        <v>11300</v>
      </c>
      <c r="B118" s="2">
        <v>265.762</v>
      </c>
      <c r="C118" s="2">
        <v>19.559899999999999</v>
      </c>
      <c r="D118" s="3">
        <f t="shared" si="6"/>
        <v>496.82145999999995</v>
      </c>
      <c r="E118" s="3">
        <f t="shared" si="7"/>
        <v>104.33250659999999</v>
      </c>
      <c r="F118" s="30">
        <f t="shared" si="8"/>
        <v>66237.254161999997</v>
      </c>
      <c r="G118" s="30">
        <f t="shared" si="9"/>
        <v>66237.995546630948</v>
      </c>
      <c r="I118" s="30">
        <f t="shared" si="10"/>
        <v>11299.999999999998</v>
      </c>
      <c r="J118" s="28"/>
    </row>
    <row r="119" spans="1:10" x14ac:dyDescent="0.25">
      <c r="A119" s="2">
        <v>11400</v>
      </c>
      <c r="B119" s="2">
        <v>265.56400000000002</v>
      </c>
      <c r="C119" s="2">
        <v>19.4834</v>
      </c>
      <c r="D119" s="3">
        <f t="shared" si="6"/>
        <v>494.87835999999999</v>
      </c>
      <c r="E119" s="3">
        <f t="shared" si="7"/>
        <v>103.92445559999999</v>
      </c>
      <c r="F119" s="30">
        <f t="shared" si="8"/>
        <v>65978.196091999998</v>
      </c>
      <c r="G119" s="30">
        <f t="shared" si="9"/>
        <v>65978.88190679111</v>
      </c>
      <c r="I119" s="30">
        <f t="shared" si="10"/>
        <v>11399.999999999998</v>
      </c>
      <c r="J119" s="28"/>
    </row>
    <row r="120" spans="1:10" x14ac:dyDescent="0.25">
      <c r="A120" s="2">
        <v>11500</v>
      </c>
      <c r="B120" s="2">
        <v>265.36599999999999</v>
      </c>
      <c r="C120" s="2">
        <v>19.4071</v>
      </c>
      <c r="D120" s="3">
        <f t="shared" si="6"/>
        <v>492.94033999999999</v>
      </c>
      <c r="E120" s="3">
        <f t="shared" si="7"/>
        <v>103.51747139999999</v>
      </c>
      <c r="F120" s="30">
        <f t="shared" si="8"/>
        <v>65719.815298000001</v>
      </c>
      <c r="G120" s="30">
        <f t="shared" si="9"/>
        <v>65720.589637023266</v>
      </c>
      <c r="I120" s="30">
        <f t="shared" si="10"/>
        <v>11499.999999999998</v>
      </c>
      <c r="J120" s="28"/>
    </row>
    <row r="121" spans="1:10" x14ac:dyDescent="0.25">
      <c r="A121" s="2">
        <v>11600</v>
      </c>
      <c r="B121" s="2">
        <v>265.16800000000001</v>
      </c>
      <c r="C121" s="2">
        <v>19.331099999999999</v>
      </c>
      <c r="D121" s="3">
        <f t="shared" si="6"/>
        <v>491.00993999999997</v>
      </c>
      <c r="E121" s="3">
        <f t="shared" si="7"/>
        <v>103.11208739999999</v>
      </c>
      <c r="F121" s="30">
        <f t="shared" si="8"/>
        <v>65462.450418</v>
      </c>
      <c r="G121" s="30">
        <f t="shared" si="9"/>
        <v>65463.116743961007</v>
      </c>
      <c r="I121" s="30">
        <f t="shared" si="10"/>
        <v>11600</v>
      </c>
      <c r="J121" s="28"/>
    </row>
    <row r="122" spans="1:10" x14ac:dyDescent="0.25">
      <c r="A122" s="2">
        <v>11700</v>
      </c>
      <c r="B122" s="2">
        <v>264.97000000000003</v>
      </c>
      <c r="C122" s="2">
        <v>19.255299999999998</v>
      </c>
      <c r="D122" s="3">
        <f t="shared" si="6"/>
        <v>489.08461999999992</v>
      </c>
      <c r="E122" s="3">
        <f t="shared" si="7"/>
        <v>102.70777019999998</v>
      </c>
      <c r="F122" s="30">
        <f t="shared" si="8"/>
        <v>65205.762813999994</v>
      </c>
      <c r="G122" s="30">
        <f t="shared" si="9"/>
        <v>65206.461237592288</v>
      </c>
      <c r="I122" s="30">
        <f t="shared" si="10"/>
        <v>11700</v>
      </c>
      <c r="J122" s="28"/>
    </row>
    <row r="123" spans="1:10" x14ac:dyDescent="0.25">
      <c r="A123" s="2">
        <v>11800</v>
      </c>
      <c r="B123" s="2">
        <v>264.77199999999999</v>
      </c>
      <c r="C123" s="2">
        <v>19.1798</v>
      </c>
      <c r="D123" s="3">
        <f t="shared" si="6"/>
        <v>487.16692</v>
      </c>
      <c r="E123" s="3">
        <f t="shared" si="7"/>
        <v>102.3050532</v>
      </c>
      <c r="F123" s="30">
        <f t="shared" si="8"/>
        <v>64950.091124000006</v>
      </c>
      <c r="G123" s="30">
        <f t="shared" si="9"/>
        <v>64950.621131256157</v>
      </c>
      <c r="I123" s="30">
        <f t="shared" si="10"/>
        <v>11800.000000000002</v>
      </c>
      <c r="J123" s="28"/>
    </row>
    <row r="124" spans="1:10" x14ac:dyDescent="0.25">
      <c r="A124" s="2">
        <v>11900</v>
      </c>
      <c r="B124" s="2">
        <v>264.57400000000001</v>
      </c>
      <c r="C124" s="2">
        <v>19.104399999999998</v>
      </c>
      <c r="D124" s="3">
        <f t="shared" si="6"/>
        <v>485.25175999999993</v>
      </c>
      <c r="E124" s="3">
        <f t="shared" si="7"/>
        <v>101.90286959999999</v>
      </c>
      <c r="F124" s="30">
        <f t="shared" si="8"/>
        <v>64694.758071999997</v>
      </c>
      <c r="G124" s="30">
        <f t="shared" si="9"/>
        <v>64695.594441639681</v>
      </c>
      <c r="I124" s="30">
        <f t="shared" si="10"/>
        <v>11900.000000000002</v>
      </c>
      <c r="J124" s="28"/>
    </row>
    <row r="125" spans="1:10" x14ac:dyDescent="0.25">
      <c r="A125" s="2">
        <v>12000</v>
      </c>
      <c r="B125" s="2">
        <v>264.37599999999998</v>
      </c>
      <c r="C125" s="2">
        <v>19.029399999999999</v>
      </c>
      <c r="D125" s="3">
        <f t="shared" si="6"/>
        <v>483.34675999999996</v>
      </c>
      <c r="E125" s="3">
        <f t="shared" si="7"/>
        <v>101.50281959999998</v>
      </c>
      <c r="F125" s="30">
        <f t="shared" si="8"/>
        <v>64440.779571999999</v>
      </c>
      <c r="G125" s="30">
        <f t="shared" si="9"/>
        <v>64441.379188774845</v>
      </c>
      <c r="I125" s="30">
        <f t="shared" si="10"/>
        <v>12000.000000000004</v>
      </c>
      <c r="J125" s="28"/>
    </row>
    <row r="126" spans="1:10" x14ac:dyDescent="0.25">
      <c r="A126" s="2">
        <v>12100</v>
      </c>
      <c r="B126" s="2">
        <v>264.17700000000002</v>
      </c>
      <c r="C126" s="2">
        <v>18.954499999999999</v>
      </c>
      <c r="D126" s="3">
        <f t="shared" si="6"/>
        <v>481.44429999999994</v>
      </c>
      <c r="E126" s="3">
        <f t="shared" si="7"/>
        <v>101.10330299999998</v>
      </c>
      <c r="F126" s="30">
        <f t="shared" si="8"/>
        <v>64187.139710000003</v>
      </c>
      <c r="G126" s="30">
        <f t="shared" si="9"/>
        <v>64187.973396035261</v>
      </c>
      <c r="I126" s="30">
        <f t="shared" si="10"/>
        <v>12100.000000000004</v>
      </c>
      <c r="J126" s="28"/>
    </row>
    <row r="127" spans="1:10" x14ac:dyDescent="0.25">
      <c r="A127" s="2">
        <v>12200</v>
      </c>
      <c r="B127" s="2">
        <v>263.97899999999998</v>
      </c>
      <c r="C127" s="2">
        <v>18.88</v>
      </c>
      <c r="D127" s="3">
        <f t="shared" si="6"/>
        <v>479.55199999999996</v>
      </c>
      <c r="E127" s="3">
        <f t="shared" si="7"/>
        <v>100.70591999999999</v>
      </c>
      <c r="F127" s="30">
        <f t="shared" si="8"/>
        <v>63934.854399999997</v>
      </c>
      <c r="G127" s="30">
        <f t="shared" si="9"/>
        <v>63935.375090133202</v>
      </c>
      <c r="I127" s="30">
        <f t="shared" si="10"/>
        <v>12200.000000000004</v>
      </c>
      <c r="J127" s="28"/>
    </row>
    <row r="128" spans="1:10" x14ac:dyDescent="0.25">
      <c r="A128" s="2">
        <v>12300</v>
      </c>
      <c r="B128" s="2">
        <v>263.78100000000001</v>
      </c>
      <c r="C128" s="2">
        <v>18.805599999999998</v>
      </c>
      <c r="D128" s="3">
        <f t="shared" si="6"/>
        <v>477.66223999999994</v>
      </c>
      <c r="E128" s="3">
        <f t="shared" si="7"/>
        <v>100.30907039999998</v>
      </c>
      <c r="F128" s="30">
        <f t="shared" si="8"/>
        <v>63682.907727999998</v>
      </c>
      <c r="G128" s="30">
        <f t="shared" si="9"/>
        <v>63683.58230111633</v>
      </c>
      <c r="I128" s="30">
        <f t="shared" si="10"/>
        <v>12300.000000000005</v>
      </c>
      <c r="J128" s="28"/>
    </row>
    <row r="129" spans="1:10" x14ac:dyDescent="0.25">
      <c r="A129" s="2">
        <v>12400</v>
      </c>
      <c r="B129" s="2">
        <v>263.58300000000003</v>
      </c>
      <c r="C129" s="2">
        <v>18.7315</v>
      </c>
      <c r="D129" s="3">
        <f t="shared" si="6"/>
        <v>475.7801</v>
      </c>
      <c r="E129" s="3">
        <f t="shared" si="7"/>
        <v>99.913820999999999</v>
      </c>
      <c r="F129" s="30">
        <f t="shared" si="8"/>
        <v>63431.976970000003</v>
      </c>
      <c r="G129" s="30">
        <f t="shared" si="9"/>
        <v>63432.593062364591</v>
      </c>
      <c r="I129" s="30">
        <f t="shared" si="10"/>
        <v>12400.000000000007</v>
      </c>
      <c r="J129" s="28"/>
    </row>
    <row r="130" spans="1:10" x14ac:dyDescent="0.25">
      <c r="A130" s="2">
        <v>12500</v>
      </c>
      <c r="B130" s="2">
        <v>263.38499999999999</v>
      </c>
      <c r="C130" s="2">
        <v>18.657599999999999</v>
      </c>
      <c r="D130" s="3">
        <f t="shared" si="6"/>
        <v>473.90303999999992</v>
      </c>
      <c r="E130" s="3">
        <f t="shared" si="7"/>
        <v>99.519638399999977</v>
      </c>
      <c r="F130" s="30">
        <f t="shared" si="8"/>
        <v>63181.723487999996</v>
      </c>
      <c r="G130" s="30">
        <f t="shared" si="9"/>
        <v>63182.40541058714</v>
      </c>
      <c r="I130" s="30">
        <f t="shared" si="10"/>
        <v>12500.000000000007</v>
      </c>
      <c r="J130" s="28"/>
    </row>
    <row r="131" spans="1:10" x14ac:dyDescent="0.25">
      <c r="A131" s="2">
        <v>12600</v>
      </c>
      <c r="B131" s="2">
        <v>263.18700000000001</v>
      </c>
      <c r="C131" s="2">
        <v>18.584</v>
      </c>
      <c r="D131" s="3">
        <f t="shared" si="6"/>
        <v>472.03359999999998</v>
      </c>
      <c r="E131" s="3">
        <f t="shared" si="7"/>
        <v>99.127055999999996</v>
      </c>
      <c r="F131" s="30">
        <f t="shared" si="8"/>
        <v>62932.485919999999</v>
      </c>
      <c r="G131" s="30">
        <f t="shared" si="9"/>
        <v>62933.017385819076</v>
      </c>
      <c r="I131" s="30">
        <f t="shared" si="10"/>
        <v>12600.000000000009</v>
      </c>
      <c r="J131" s="28"/>
    </row>
    <row r="132" spans="1:10" x14ac:dyDescent="0.25">
      <c r="A132" s="2">
        <v>12700</v>
      </c>
      <c r="B132" s="2">
        <v>262.98899999999998</v>
      </c>
      <c r="C132" s="2">
        <v>18.5105</v>
      </c>
      <c r="D132" s="3">
        <f t="shared" si="6"/>
        <v>470.16669999999999</v>
      </c>
      <c r="E132" s="3">
        <f t="shared" si="7"/>
        <v>98.735006999999996</v>
      </c>
      <c r="F132" s="30">
        <f t="shared" si="8"/>
        <v>62683.586990000003</v>
      </c>
      <c r="G132" s="30">
        <f t="shared" si="9"/>
        <v>62684.427031418483</v>
      </c>
      <c r="I132" s="30">
        <f t="shared" si="10"/>
        <v>12699.999999999993</v>
      </c>
      <c r="J132" s="28"/>
    </row>
    <row r="133" spans="1:10" x14ac:dyDescent="0.25">
      <c r="A133" s="2">
        <v>12800</v>
      </c>
      <c r="B133" s="2">
        <v>262.791</v>
      </c>
      <c r="C133" s="2">
        <v>18.4374</v>
      </c>
      <c r="D133" s="3">
        <f t="shared" si="6"/>
        <v>468.30995999999999</v>
      </c>
      <c r="E133" s="3">
        <f t="shared" si="7"/>
        <v>98.345091599999989</v>
      </c>
      <c r="F133" s="30">
        <f t="shared" si="8"/>
        <v>62436.042612000005</v>
      </c>
      <c r="G133" s="30">
        <f t="shared" si="9"/>
        <v>62436.632394062981</v>
      </c>
      <c r="I133" s="30">
        <f t="shared" si="10"/>
        <v>12800.000000000009</v>
      </c>
      <c r="J133" s="28"/>
    </row>
    <row r="134" spans="1:10" x14ac:dyDescent="0.25">
      <c r="A134" s="2">
        <v>12900</v>
      </c>
      <c r="B134" s="2">
        <v>262.59300000000002</v>
      </c>
      <c r="C134" s="2">
        <v>18.3644</v>
      </c>
      <c r="D134" s="3">
        <f t="shared" ref="D134:D197" si="11">C134*25.4</f>
        <v>466.45576</v>
      </c>
      <c r="E134" s="3">
        <f t="shared" ref="E134:E197" si="12">D134*0.21</f>
        <v>97.955709599999992</v>
      </c>
      <c r="F134" s="30">
        <f t="shared" ref="F134:F197" si="13">C134*3386.38</f>
        <v>62188.836872</v>
      </c>
      <c r="G134" s="30">
        <f t="shared" ref="G134:G197" si="14">$L$5*(1 - ($L$15*A134*$L$12))^$L$14</f>
        <v>62189.63152374707</v>
      </c>
      <c r="I134" s="30">
        <f t="shared" si="10"/>
        <v>12899.999999999995</v>
      </c>
      <c r="J134" s="28"/>
    </row>
    <row r="135" spans="1:10" x14ac:dyDescent="0.25">
      <c r="A135" s="2">
        <v>13000</v>
      </c>
      <c r="B135" s="2">
        <v>262.39400000000001</v>
      </c>
      <c r="C135" s="2">
        <v>18.291699999999999</v>
      </c>
      <c r="D135" s="3">
        <f t="shared" si="11"/>
        <v>464.60917999999992</v>
      </c>
      <c r="E135" s="3">
        <f t="shared" si="12"/>
        <v>97.567927799999978</v>
      </c>
      <c r="F135" s="30">
        <f t="shared" si="13"/>
        <v>61942.647045999998</v>
      </c>
      <c r="G135" s="30">
        <f t="shared" si="14"/>
        <v>61943.422473778468</v>
      </c>
      <c r="I135" s="30">
        <f t="shared" ref="I135:I198" si="15">-$L$8*(((G135/$L$5)^(1/$L$14))-1)/($L$6*$L$12)</f>
        <v>12999.999999999995</v>
      </c>
      <c r="J135" s="28"/>
    </row>
    <row r="136" spans="1:10" x14ac:dyDescent="0.25">
      <c r="A136" s="2">
        <v>13100</v>
      </c>
      <c r="B136" s="2">
        <v>262.19600000000003</v>
      </c>
      <c r="C136" s="2">
        <v>18.2193</v>
      </c>
      <c r="D136" s="3">
        <f t="shared" si="11"/>
        <v>462.77021999999999</v>
      </c>
      <c r="E136" s="3">
        <f t="shared" si="12"/>
        <v>97.181746199999992</v>
      </c>
      <c r="F136" s="30">
        <f t="shared" si="13"/>
        <v>61697.473134000007</v>
      </c>
      <c r="G136" s="30">
        <f t="shared" si="14"/>
        <v>61698.003300775308</v>
      </c>
      <c r="I136" s="30">
        <f t="shared" si="15"/>
        <v>13099.999999999996</v>
      </c>
      <c r="J136" s="28"/>
    </row>
    <row r="137" spans="1:10" x14ac:dyDescent="0.25">
      <c r="A137" s="2">
        <v>13200</v>
      </c>
      <c r="B137" s="2">
        <v>261.99799999999999</v>
      </c>
      <c r="C137" s="2">
        <v>18.146999999999998</v>
      </c>
      <c r="D137" s="3">
        <f t="shared" si="11"/>
        <v>460.93379999999996</v>
      </c>
      <c r="E137" s="3">
        <f t="shared" si="12"/>
        <v>96.796097999999986</v>
      </c>
      <c r="F137" s="30">
        <f t="shared" si="13"/>
        <v>61452.637859999995</v>
      </c>
      <c r="G137" s="30">
        <f t="shared" si="14"/>
        <v>61453.372064662952</v>
      </c>
      <c r="I137" s="30">
        <f t="shared" si="15"/>
        <v>13199.999999999998</v>
      </c>
      <c r="J137" s="28"/>
    </row>
    <row r="138" spans="1:10" x14ac:dyDescent="0.25">
      <c r="A138" s="2">
        <v>13300</v>
      </c>
      <c r="B138" s="2">
        <v>261.8</v>
      </c>
      <c r="C138" s="2">
        <v>18.074999999999999</v>
      </c>
      <c r="D138" s="3">
        <f t="shared" si="11"/>
        <v>459.10499999999996</v>
      </c>
      <c r="E138" s="3">
        <f t="shared" si="12"/>
        <v>96.412049999999994</v>
      </c>
      <c r="F138" s="30">
        <f t="shared" si="13"/>
        <v>61208.818500000001</v>
      </c>
      <c r="G138" s="30">
        <f t="shared" si="14"/>
        <v>61209.526828670765</v>
      </c>
      <c r="I138" s="30">
        <f t="shared" si="15"/>
        <v>13299.999999999998</v>
      </c>
      <c r="J138" s="28"/>
    </row>
    <row r="139" spans="1:10" x14ac:dyDescent="0.25">
      <c r="A139" s="2">
        <v>13400</v>
      </c>
      <c r="B139" s="2">
        <v>261.60199999999998</v>
      </c>
      <c r="C139" s="2">
        <v>18.0032</v>
      </c>
      <c r="D139" s="3">
        <f t="shared" si="11"/>
        <v>457.28127999999998</v>
      </c>
      <c r="E139" s="3">
        <f t="shared" si="12"/>
        <v>96.02906879999999</v>
      </c>
      <c r="F139" s="30">
        <f t="shared" si="13"/>
        <v>60965.676416000002</v>
      </c>
      <c r="G139" s="30">
        <f t="shared" si="14"/>
        <v>60966.465659329042</v>
      </c>
      <c r="I139" s="30">
        <f t="shared" si="15"/>
        <v>13399.999999999998</v>
      </c>
      <c r="J139" s="28"/>
    </row>
    <row r="140" spans="1:10" x14ac:dyDescent="0.25">
      <c r="A140" s="2">
        <v>13500</v>
      </c>
      <c r="B140" s="2">
        <v>261.404</v>
      </c>
      <c r="C140" s="2">
        <v>17.931699999999999</v>
      </c>
      <c r="D140" s="3">
        <f t="shared" si="11"/>
        <v>455.46517999999998</v>
      </c>
      <c r="E140" s="3">
        <f t="shared" si="12"/>
        <v>95.647687799999986</v>
      </c>
      <c r="F140" s="30">
        <f t="shared" si="13"/>
        <v>60723.550245999999</v>
      </c>
      <c r="G140" s="30">
        <f t="shared" si="14"/>
        <v>60724.18662646586</v>
      </c>
      <c r="I140" s="30">
        <f t="shared" si="15"/>
        <v>13499.999999999998</v>
      </c>
      <c r="J140" s="28"/>
    </row>
    <row r="141" spans="1:10" x14ac:dyDescent="0.25">
      <c r="A141" s="2">
        <v>13600</v>
      </c>
      <c r="B141" s="2">
        <v>261.20600000000002</v>
      </c>
      <c r="C141" s="2">
        <v>17.860399999999998</v>
      </c>
      <c r="D141" s="3">
        <f t="shared" si="11"/>
        <v>453.65415999999993</v>
      </c>
      <c r="E141" s="3">
        <f t="shared" si="12"/>
        <v>95.267373599999985</v>
      </c>
      <c r="F141" s="30">
        <f t="shared" si="13"/>
        <v>60482.101351999998</v>
      </c>
      <c r="G141" s="30">
        <f t="shared" si="14"/>
        <v>60482.687803203975</v>
      </c>
      <c r="I141" s="30">
        <f t="shared" si="15"/>
        <v>13600</v>
      </c>
      <c r="J141" s="28"/>
    </row>
    <row r="142" spans="1:10" x14ac:dyDescent="0.25">
      <c r="A142" s="2">
        <v>13700</v>
      </c>
      <c r="B142" s="2">
        <v>261.00799999999998</v>
      </c>
      <c r="C142" s="2">
        <v>17.789300000000001</v>
      </c>
      <c r="D142" s="3">
        <f t="shared" si="11"/>
        <v>451.84821999999997</v>
      </c>
      <c r="E142" s="3">
        <f t="shared" si="12"/>
        <v>94.888126199999988</v>
      </c>
      <c r="F142" s="30">
        <f t="shared" si="13"/>
        <v>60241.329734000006</v>
      </c>
      <c r="G142" s="30">
        <f t="shared" si="14"/>
        <v>60241.967265957617</v>
      </c>
      <c r="I142" s="30">
        <f t="shared" si="15"/>
        <v>13700.000000000002</v>
      </c>
      <c r="J142" s="28"/>
    </row>
    <row r="143" spans="1:10" x14ac:dyDescent="0.25">
      <c r="A143" s="2">
        <v>13800</v>
      </c>
      <c r="B143" s="2">
        <v>260.80900000000003</v>
      </c>
      <c r="C143" s="2">
        <v>17.718399999999999</v>
      </c>
      <c r="D143" s="3">
        <f t="shared" si="11"/>
        <v>450.04735999999997</v>
      </c>
      <c r="E143" s="3">
        <f t="shared" si="12"/>
        <v>94.509945599999995</v>
      </c>
      <c r="F143" s="30">
        <f t="shared" si="13"/>
        <v>60001.235391999995</v>
      </c>
      <c r="G143" s="30">
        <f t="shared" si="14"/>
        <v>60002.023094429431</v>
      </c>
      <c r="I143" s="30">
        <f t="shared" si="15"/>
        <v>13800.000000000002</v>
      </c>
      <c r="J143" s="28"/>
    </row>
    <row r="144" spans="1:10" x14ac:dyDescent="0.25">
      <c r="A144" s="2">
        <v>13900</v>
      </c>
      <c r="B144" s="2">
        <v>260.61099999999999</v>
      </c>
      <c r="C144" s="2">
        <v>17.6478</v>
      </c>
      <c r="D144" s="3">
        <f t="shared" si="11"/>
        <v>448.25412</v>
      </c>
      <c r="E144" s="3">
        <f t="shared" si="12"/>
        <v>94.1333652</v>
      </c>
      <c r="F144" s="30">
        <f t="shared" si="13"/>
        <v>59762.156964000002</v>
      </c>
      <c r="G144" s="30">
        <f t="shared" si="14"/>
        <v>59762.853371607293</v>
      </c>
      <c r="I144" s="30">
        <f t="shared" si="15"/>
        <v>13900.000000000004</v>
      </c>
      <c r="J144" s="28"/>
    </row>
    <row r="145" spans="1:10" x14ac:dyDescent="0.25">
      <c r="A145" s="2">
        <v>14000</v>
      </c>
      <c r="B145" s="2">
        <v>260.41300000000001</v>
      </c>
      <c r="C145" s="2">
        <v>17.577400000000001</v>
      </c>
      <c r="D145" s="3">
        <f t="shared" si="11"/>
        <v>446.46596</v>
      </c>
      <c r="E145" s="3">
        <f t="shared" si="12"/>
        <v>93.757851599999995</v>
      </c>
      <c r="F145" s="30">
        <f t="shared" si="13"/>
        <v>59523.755812000003</v>
      </c>
      <c r="G145" s="30">
        <f t="shared" si="14"/>
        <v>59524.456183761242</v>
      </c>
      <c r="I145" s="30">
        <f t="shared" si="15"/>
        <v>14000.000000000004</v>
      </c>
      <c r="J145" s="28"/>
    </row>
    <row r="146" spans="1:10" x14ac:dyDescent="0.25">
      <c r="A146" s="2">
        <v>14100</v>
      </c>
      <c r="B146" s="2">
        <v>260.21499999999997</v>
      </c>
      <c r="C146" s="2">
        <v>17.507200000000001</v>
      </c>
      <c r="D146" s="3">
        <f t="shared" si="11"/>
        <v>444.68288000000001</v>
      </c>
      <c r="E146" s="3">
        <f t="shared" si="12"/>
        <v>93.383404799999994</v>
      </c>
      <c r="F146" s="30">
        <f t="shared" si="13"/>
        <v>59286.031936000007</v>
      </c>
      <c r="G146" s="30">
        <f t="shared" si="14"/>
        <v>59286.829620440258</v>
      </c>
      <c r="I146" s="30">
        <f t="shared" si="15"/>
        <v>14100.000000000004</v>
      </c>
      <c r="J146" s="28"/>
    </row>
    <row r="147" spans="1:10" x14ac:dyDescent="0.25">
      <c r="A147" s="2">
        <v>14200</v>
      </c>
      <c r="B147" s="2">
        <v>260.017</v>
      </c>
      <c r="C147" s="2">
        <v>17.4373</v>
      </c>
      <c r="D147" s="3">
        <f t="shared" si="11"/>
        <v>442.90742</v>
      </c>
      <c r="E147" s="3">
        <f t="shared" si="12"/>
        <v>93.010558199999991</v>
      </c>
      <c r="F147" s="30">
        <f t="shared" si="13"/>
        <v>59049.323974000006</v>
      </c>
      <c r="G147" s="30">
        <f t="shared" si="14"/>
        <v>59049.971774469239</v>
      </c>
      <c r="I147" s="30">
        <f t="shared" si="15"/>
        <v>14200.000000000005</v>
      </c>
      <c r="J147" s="28"/>
    </row>
    <row r="148" spans="1:10" x14ac:dyDescent="0.25">
      <c r="A148" s="2">
        <v>14300</v>
      </c>
      <c r="B148" s="2">
        <v>259.81900000000002</v>
      </c>
      <c r="C148" s="2">
        <v>17.367599999999999</v>
      </c>
      <c r="D148" s="3">
        <f t="shared" si="11"/>
        <v>441.13703999999996</v>
      </c>
      <c r="E148" s="3">
        <f t="shared" si="12"/>
        <v>92.638778399999993</v>
      </c>
      <c r="F148" s="30">
        <f t="shared" si="13"/>
        <v>58813.293288000001</v>
      </c>
      <c r="G148" s="30">
        <f t="shared" si="14"/>
        <v>58813.88074194573</v>
      </c>
      <c r="I148" s="30">
        <f t="shared" si="15"/>
        <v>14300.000000000005</v>
      </c>
      <c r="J148" s="28"/>
    </row>
    <row r="149" spans="1:10" x14ac:dyDescent="0.25">
      <c r="A149" s="2">
        <v>14400</v>
      </c>
      <c r="B149" s="2">
        <v>259.62099999999998</v>
      </c>
      <c r="C149" s="2">
        <v>17.298100000000002</v>
      </c>
      <c r="D149" s="3">
        <f t="shared" si="11"/>
        <v>439.37173999999999</v>
      </c>
      <c r="E149" s="3">
        <f t="shared" si="12"/>
        <v>92.268065399999998</v>
      </c>
      <c r="F149" s="30">
        <f t="shared" si="13"/>
        <v>58577.939878000005</v>
      </c>
      <c r="G149" s="30">
        <f t="shared" si="14"/>
        <v>58578.554622236974</v>
      </c>
      <c r="I149" s="30">
        <f t="shared" si="15"/>
        <v>14400.000000000007</v>
      </c>
      <c r="J149" s="28"/>
    </row>
    <row r="150" spans="1:10" x14ac:dyDescent="0.25">
      <c r="A150" s="2">
        <v>14500</v>
      </c>
      <c r="B150" s="2">
        <v>259.423</v>
      </c>
      <c r="C150" s="2">
        <v>17.2288</v>
      </c>
      <c r="D150" s="3">
        <f t="shared" si="11"/>
        <v>437.61151999999998</v>
      </c>
      <c r="E150" s="3">
        <f t="shared" si="12"/>
        <v>91.898419199999992</v>
      </c>
      <c r="F150" s="30">
        <f t="shared" si="13"/>
        <v>58343.263744000003</v>
      </c>
      <c r="G150" s="30">
        <f t="shared" si="14"/>
        <v>58343.991517976639</v>
      </c>
      <c r="I150" s="30">
        <f t="shared" si="15"/>
        <v>14500.000000000009</v>
      </c>
      <c r="J150" s="28"/>
    </row>
    <row r="151" spans="1:10" x14ac:dyDescent="0.25">
      <c r="A151" s="2">
        <v>14600</v>
      </c>
      <c r="B151" s="2">
        <v>259.22399999999999</v>
      </c>
      <c r="C151" s="2">
        <v>17.159800000000001</v>
      </c>
      <c r="D151" s="3">
        <f t="shared" si="11"/>
        <v>435.85892000000001</v>
      </c>
      <c r="E151" s="3">
        <f t="shared" si="12"/>
        <v>91.5303732</v>
      </c>
      <c r="F151" s="30">
        <f t="shared" si="13"/>
        <v>58109.603524000006</v>
      </c>
      <c r="G151" s="30">
        <f t="shared" si="14"/>
        <v>58110.189535061741</v>
      </c>
      <c r="I151" s="30">
        <f t="shared" si="15"/>
        <v>14600.000000000007</v>
      </c>
      <c r="J151" s="28"/>
    </row>
    <row r="152" spans="1:10" x14ac:dyDescent="0.25">
      <c r="A152" s="2">
        <v>14700</v>
      </c>
      <c r="B152" s="2">
        <v>259.02600000000001</v>
      </c>
      <c r="C152" s="2">
        <v>17.090900000000001</v>
      </c>
      <c r="D152" s="3">
        <f t="shared" si="11"/>
        <v>434.10885999999999</v>
      </c>
      <c r="E152" s="3">
        <f t="shared" si="12"/>
        <v>91.162860600000002</v>
      </c>
      <c r="F152" s="30">
        <f t="shared" si="13"/>
        <v>57876.281942000009</v>
      </c>
      <c r="G152" s="30">
        <f t="shared" si="14"/>
        <v>57877.146782649521</v>
      </c>
      <c r="I152" s="30">
        <f t="shared" si="15"/>
        <v>14700.000000000009</v>
      </c>
      <c r="J152" s="28"/>
    </row>
    <row r="153" spans="1:10" x14ac:dyDescent="0.25">
      <c r="A153" s="2">
        <v>14800</v>
      </c>
      <c r="B153" s="2">
        <v>258.82799999999997</v>
      </c>
      <c r="C153" s="2">
        <v>17.022300000000001</v>
      </c>
      <c r="D153" s="3">
        <f t="shared" si="11"/>
        <v>432.36642000000001</v>
      </c>
      <c r="E153" s="3">
        <f t="shared" si="12"/>
        <v>90.796948200000003</v>
      </c>
      <c r="F153" s="30">
        <f t="shared" si="13"/>
        <v>57643.976274000008</v>
      </c>
      <c r="G153" s="30">
        <f t="shared" si="14"/>
        <v>57644.861373154374</v>
      </c>
      <c r="I153" s="30">
        <f t="shared" si="15"/>
        <v>14799.999999999995</v>
      </c>
      <c r="J153" s="28"/>
    </row>
    <row r="154" spans="1:10" x14ac:dyDescent="0.25">
      <c r="A154" s="2">
        <v>14900</v>
      </c>
      <c r="B154" s="2">
        <v>258.63</v>
      </c>
      <c r="C154" s="2">
        <v>16.954000000000001</v>
      </c>
      <c r="D154" s="3">
        <f t="shared" si="11"/>
        <v>430.63159999999999</v>
      </c>
      <c r="E154" s="3">
        <f t="shared" si="12"/>
        <v>90.432635999999988</v>
      </c>
      <c r="F154" s="30">
        <f t="shared" si="13"/>
        <v>57412.686520000003</v>
      </c>
      <c r="G154" s="30">
        <f t="shared" si="14"/>
        <v>57413.331422244468</v>
      </c>
      <c r="I154" s="30">
        <f t="shared" si="15"/>
        <v>14900.000000000011</v>
      </c>
      <c r="J154" s="28"/>
    </row>
    <row r="155" spans="1:10" x14ac:dyDescent="0.25">
      <c r="A155" s="2">
        <v>15000</v>
      </c>
      <c r="B155" s="2">
        <v>258.43200000000002</v>
      </c>
      <c r="C155" s="2">
        <v>16.8858</v>
      </c>
      <c r="D155" s="3">
        <f t="shared" si="11"/>
        <v>428.89931999999999</v>
      </c>
      <c r="E155" s="3">
        <f t="shared" si="12"/>
        <v>90.068857199999997</v>
      </c>
      <c r="F155" s="30">
        <f t="shared" si="13"/>
        <v>57181.735403999999</v>
      </c>
      <c r="G155" s="30">
        <f t="shared" si="14"/>
        <v>57182.555048839131</v>
      </c>
      <c r="I155" s="30">
        <f t="shared" si="15"/>
        <v>14999.999999999996</v>
      </c>
      <c r="J155" s="28"/>
    </row>
    <row r="156" spans="1:10" x14ac:dyDescent="0.25">
      <c r="A156" s="2">
        <v>15100</v>
      </c>
      <c r="B156" s="2">
        <v>258.23399999999998</v>
      </c>
      <c r="C156" s="2">
        <v>16.817900000000002</v>
      </c>
      <c r="D156" s="3">
        <f t="shared" si="11"/>
        <v>427.17466000000002</v>
      </c>
      <c r="E156" s="3">
        <f t="shared" si="12"/>
        <v>89.706678600000004</v>
      </c>
      <c r="F156" s="30">
        <f t="shared" si="13"/>
        <v>56951.800202000006</v>
      </c>
      <c r="G156" s="30">
        <f t="shared" si="14"/>
        <v>56952.530375105111</v>
      </c>
      <c r="I156" s="30">
        <f t="shared" si="15"/>
        <v>15099.999999999996</v>
      </c>
      <c r="J156" s="28"/>
    </row>
    <row r="157" spans="1:10" x14ac:dyDescent="0.25">
      <c r="A157" s="2">
        <v>15200</v>
      </c>
      <c r="B157" s="2">
        <v>258.036</v>
      </c>
      <c r="C157" s="2">
        <v>16.7502</v>
      </c>
      <c r="D157" s="3">
        <f t="shared" si="11"/>
        <v>425.45507999999995</v>
      </c>
      <c r="E157" s="3">
        <f t="shared" si="12"/>
        <v>89.345566799999986</v>
      </c>
      <c r="F157" s="30">
        <f t="shared" si="13"/>
        <v>56722.542276</v>
      </c>
      <c r="G157" s="30">
        <f t="shared" si="14"/>
        <v>56723.255526453911</v>
      </c>
      <c r="I157" s="30">
        <f t="shared" si="15"/>
        <v>15199.999999999998</v>
      </c>
      <c r="J157" s="28"/>
    </row>
    <row r="158" spans="1:10" x14ac:dyDescent="0.25">
      <c r="A158" s="2">
        <v>15300</v>
      </c>
      <c r="B158" s="2">
        <v>257.83800000000002</v>
      </c>
      <c r="C158" s="2">
        <v>16.682700000000001</v>
      </c>
      <c r="D158" s="3">
        <f t="shared" si="11"/>
        <v>423.74057999999997</v>
      </c>
      <c r="E158" s="3">
        <f t="shared" si="12"/>
        <v>88.985521799999987</v>
      </c>
      <c r="F158" s="30">
        <f t="shared" si="13"/>
        <v>56493.961626000004</v>
      </c>
      <c r="G158" s="30">
        <f t="shared" si="14"/>
        <v>56494.728631538455</v>
      </c>
      <c r="I158" s="30">
        <f t="shared" si="15"/>
        <v>15299.999999999998</v>
      </c>
      <c r="J158" s="28"/>
    </row>
    <row r="159" spans="1:10" x14ac:dyDescent="0.25">
      <c r="A159" s="2">
        <v>15400</v>
      </c>
      <c r="B159" s="2">
        <v>257.64</v>
      </c>
      <c r="C159" s="2">
        <v>16.615400000000001</v>
      </c>
      <c r="D159" s="3">
        <f t="shared" si="11"/>
        <v>422.03116</v>
      </c>
      <c r="E159" s="3">
        <f t="shared" si="12"/>
        <v>88.626543599999991</v>
      </c>
      <c r="F159" s="30">
        <f t="shared" si="13"/>
        <v>56266.058252000003</v>
      </c>
      <c r="G159" s="30">
        <f t="shared" si="14"/>
        <v>56266.947822250055</v>
      </c>
      <c r="I159" s="30">
        <f t="shared" si="15"/>
        <v>15399.999999999998</v>
      </c>
      <c r="J159" s="28"/>
    </row>
    <row r="160" spans="1:10" x14ac:dyDescent="0.25">
      <c r="A160" s="2">
        <v>15500</v>
      </c>
      <c r="B160" s="2">
        <v>257.44099999999997</v>
      </c>
      <c r="C160" s="2">
        <v>16.548400000000001</v>
      </c>
      <c r="D160" s="3">
        <f t="shared" si="11"/>
        <v>420.32936000000001</v>
      </c>
      <c r="E160" s="3">
        <f t="shared" si="12"/>
        <v>88.269165599999994</v>
      </c>
      <c r="F160" s="30">
        <f t="shared" si="13"/>
        <v>56039.170792000004</v>
      </c>
      <c r="G160" s="30">
        <f t="shared" si="14"/>
        <v>56039.911233715196</v>
      </c>
      <c r="I160" s="30">
        <f t="shared" si="15"/>
        <v>15500</v>
      </c>
      <c r="J160" s="28"/>
    </row>
    <row r="161" spans="1:10" x14ac:dyDescent="0.25">
      <c r="A161" s="2">
        <v>15600</v>
      </c>
      <c r="B161" s="2">
        <v>257.24299999999999</v>
      </c>
      <c r="C161" s="2">
        <v>16.4816</v>
      </c>
      <c r="D161" s="3">
        <f t="shared" si="11"/>
        <v>418.63263999999998</v>
      </c>
      <c r="E161" s="3">
        <f t="shared" si="12"/>
        <v>87.912854399999986</v>
      </c>
      <c r="F161" s="30">
        <f t="shared" si="13"/>
        <v>55812.960608000001</v>
      </c>
      <c r="G161" s="30">
        <f t="shared" si="14"/>
        <v>55813.617004292508</v>
      </c>
      <c r="I161" s="30">
        <f t="shared" si="15"/>
        <v>15600.000000000002</v>
      </c>
      <c r="J161" s="28"/>
    </row>
    <row r="162" spans="1:10" x14ac:dyDescent="0.25">
      <c r="A162" s="2">
        <v>15700</v>
      </c>
      <c r="B162" s="2">
        <v>257.04500000000002</v>
      </c>
      <c r="C162" s="2">
        <v>16.414999999999999</v>
      </c>
      <c r="D162" s="3">
        <f t="shared" si="11"/>
        <v>416.94099999999997</v>
      </c>
      <c r="E162" s="3">
        <f t="shared" si="12"/>
        <v>87.557609999999997</v>
      </c>
      <c r="F162" s="30">
        <f t="shared" si="13"/>
        <v>55587.4277</v>
      </c>
      <c r="G162" s="30">
        <f t="shared" si="14"/>
        <v>55588.063275569591</v>
      </c>
      <c r="I162" s="30">
        <f t="shared" si="15"/>
        <v>15700.000000000002</v>
      </c>
      <c r="J162" s="28"/>
    </row>
    <row r="163" spans="1:10" x14ac:dyDescent="0.25">
      <c r="A163" s="2">
        <v>15800</v>
      </c>
      <c r="B163" s="2">
        <v>256.84699999999998</v>
      </c>
      <c r="C163" s="2">
        <v>16.348600000000001</v>
      </c>
      <c r="D163" s="3">
        <f t="shared" si="11"/>
        <v>415.25443999999999</v>
      </c>
      <c r="E163" s="3">
        <f t="shared" si="12"/>
        <v>87.203432399999997</v>
      </c>
      <c r="F163" s="30">
        <f t="shared" si="13"/>
        <v>55362.572068000009</v>
      </c>
      <c r="G163" s="30">
        <f t="shared" si="14"/>
        <v>55363.248192359926</v>
      </c>
      <c r="I163" s="30">
        <f t="shared" si="15"/>
        <v>15800.000000000004</v>
      </c>
      <c r="J163" s="28"/>
    </row>
    <row r="164" spans="1:10" x14ac:dyDescent="0.25">
      <c r="A164" s="2">
        <v>15900</v>
      </c>
      <c r="B164" s="2">
        <v>256.649</v>
      </c>
      <c r="C164" s="2">
        <v>16.282399999999999</v>
      </c>
      <c r="D164" s="3">
        <f t="shared" si="11"/>
        <v>413.57295999999997</v>
      </c>
      <c r="E164" s="3">
        <f t="shared" si="12"/>
        <v>86.850321599999987</v>
      </c>
      <c r="F164" s="30">
        <f t="shared" si="13"/>
        <v>55138.393711999997</v>
      </c>
      <c r="G164" s="30">
        <f t="shared" si="14"/>
        <v>55139.169902699701</v>
      </c>
      <c r="I164" s="30">
        <f t="shared" si="15"/>
        <v>15900.000000000002</v>
      </c>
      <c r="J164" s="28"/>
    </row>
    <row r="165" spans="1:10" x14ac:dyDescent="0.25">
      <c r="A165" s="2">
        <v>16000</v>
      </c>
      <c r="B165" s="2">
        <v>256.45100000000002</v>
      </c>
      <c r="C165" s="2">
        <v>16.2165</v>
      </c>
      <c r="D165" s="3">
        <f t="shared" si="11"/>
        <v>411.89909999999998</v>
      </c>
      <c r="E165" s="3">
        <f t="shared" si="12"/>
        <v>86.498810999999989</v>
      </c>
      <c r="F165" s="30">
        <f t="shared" si="13"/>
        <v>54915.231270000004</v>
      </c>
      <c r="G165" s="30">
        <f t="shared" si="14"/>
        <v>54915.826557844775</v>
      </c>
      <c r="I165" s="30">
        <f t="shared" si="15"/>
        <v>16000.000000000004</v>
      </c>
      <c r="J165" s="28"/>
    </row>
    <row r="166" spans="1:10" x14ac:dyDescent="0.25">
      <c r="A166" s="2">
        <v>16100</v>
      </c>
      <c r="B166" s="2">
        <v>256.25299999999999</v>
      </c>
      <c r="C166" s="2">
        <v>16.150700000000001</v>
      </c>
      <c r="D166" s="3">
        <f t="shared" si="11"/>
        <v>410.22778</v>
      </c>
      <c r="E166" s="3">
        <f t="shared" si="12"/>
        <v>86.147833800000001</v>
      </c>
      <c r="F166" s="30">
        <f t="shared" si="13"/>
        <v>54692.407466000004</v>
      </c>
      <c r="G166" s="30">
        <f t="shared" si="14"/>
        <v>54693.216312267483</v>
      </c>
      <c r="I166" s="30">
        <f t="shared" si="15"/>
        <v>16100.000000000005</v>
      </c>
      <c r="J166" s="28"/>
    </row>
    <row r="167" spans="1:10" x14ac:dyDescent="0.25">
      <c r="A167" s="2">
        <v>16200</v>
      </c>
      <c r="B167" s="2">
        <v>256.05500000000001</v>
      </c>
      <c r="C167" s="2">
        <v>16.0852</v>
      </c>
      <c r="D167" s="3">
        <f t="shared" si="11"/>
        <v>408.56407999999999</v>
      </c>
      <c r="E167" s="3">
        <f t="shared" si="12"/>
        <v>85.798456799999997</v>
      </c>
      <c r="F167" s="30">
        <f t="shared" si="13"/>
        <v>54470.599576000001</v>
      </c>
      <c r="G167" s="30">
        <f t="shared" si="14"/>
        <v>54471.337323653541</v>
      </c>
      <c r="I167" s="30">
        <f t="shared" si="15"/>
        <v>16200.000000000007</v>
      </c>
      <c r="J167" s="28"/>
    </row>
    <row r="168" spans="1:10" x14ac:dyDescent="0.25">
      <c r="A168" s="2">
        <v>16300</v>
      </c>
      <c r="B168" s="2">
        <v>255.85599999999999</v>
      </c>
      <c r="C168" s="2">
        <v>16.0199</v>
      </c>
      <c r="D168" s="3">
        <f t="shared" si="11"/>
        <v>406.90545999999995</v>
      </c>
      <c r="E168" s="3">
        <f t="shared" si="12"/>
        <v>85.450146599999982</v>
      </c>
      <c r="F168" s="30">
        <f t="shared" si="13"/>
        <v>54249.468961999999</v>
      </c>
      <c r="G168" s="30">
        <f t="shared" si="14"/>
        <v>54250.187752898993</v>
      </c>
      <c r="I168" s="30">
        <f t="shared" si="15"/>
        <v>16300.000000000005</v>
      </c>
      <c r="J168" s="28"/>
    </row>
    <row r="169" spans="1:10" x14ac:dyDescent="0.25">
      <c r="A169" s="2">
        <v>16400</v>
      </c>
      <c r="B169" s="2">
        <v>255.65799999999999</v>
      </c>
      <c r="C169" s="2">
        <v>15.954800000000001</v>
      </c>
      <c r="D169" s="3">
        <f t="shared" si="11"/>
        <v>405.25191999999998</v>
      </c>
      <c r="E169" s="3">
        <f t="shared" si="12"/>
        <v>85.1029032</v>
      </c>
      <c r="F169" s="30">
        <f t="shared" si="13"/>
        <v>54029.015624000007</v>
      </c>
      <c r="G169" s="30">
        <f t="shared" si="14"/>
        <v>54029.765764106989</v>
      </c>
      <c r="I169" s="30">
        <f t="shared" si="15"/>
        <v>16400.000000000007</v>
      </c>
      <c r="J169" s="28"/>
    </row>
    <row r="170" spans="1:10" x14ac:dyDescent="0.25">
      <c r="A170" s="2">
        <v>16500</v>
      </c>
      <c r="B170" s="2">
        <v>255.46</v>
      </c>
      <c r="C170" s="2">
        <v>15.889900000000001</v>
      </c>
      <c r="D170" s="3">
        <f t="shared" si="11"/>
        <v>403.60345999999998</v>
      </c>
      <c r="E170" s="3">
        <f t="shared" si="12"/>
        <v>84.756726599999993</v>
      </c>
      <c r="F170" s="30">
        <f t="shared" si="13"/>
        <v>53809.239562000002</v>
      </c>
      <c r="G170" s="30">
        <f t="shared" si="14"/>
        <v>53810.069524584716</v>
      </c>
      <c r="I170" s="30">
        <f t="shared" si="15"/>
        <v>16500.000000000007</v>
      </c>
      <c r="J170" s="28"/>
    </row>
    <row r="171" spans="1:10" x14ac:dyDescent="0.25">
      <c r="A171" s="2">
        <v>16600</v>
      </c>
      <c r="B171" s="2">
        <v>255.262</v>
      </c>
      <c r="C171" s="2">
        <v>15.8253</v>
      </c>
      <c r="D171" s="3">
        <f t="shared" si="11"/>
        <v>401.96261999999996</v>
      </c>
      <c r="E171" s="3">
        <f t="shared" si="12"/>
        <v>84.412150199999985</v>
      </c>
      <c r="F171" s="30">
        <f t="shared" si="13"/>
        <v>53590.479414000001</v>
      </c>
      <c r="G171" s="30">
        <f t="shared" si="14"/>
        <v>53591.09720484032</v>
      </c>
      <c r="I171" s="30">
        <f t="shared" si="15"/>
        <v>16600.000000000011</v>
      </c>
      <c r="J171" s="28"/>
    </row>
    <row r="172" spans="1:10" x14ac:dyDescent="0.25">
      <c r="A172" s="2">
        <v>16700</v>
      </c>
      <c r="B172" s="2">
        <v>255.06399999999999</v>
      </c>
      <c r="C172" s="2">
        <v>15.7608</v>
      </c>
      <c r="D172" s="3">
        <f t="shared" si="11"/>
        <v>400.32431999999994</v>
      </c>
      <c r="E172" s="3">
        <f t="shared" si="12"/>
        <v>84.068107199999986</v>
      </c>
      <c r="F172" s="30">
        <f t="shared" si="13"/>
        <v>53372.057904000001</v>
      </c>
      <c r="G172" s="30">
        <f t="shared" si="14"/>
        <v>53372.84697857975</v>
      </c>
      <c r="I172" s="30">
        <f t="shared" si="15"/>
        <v>16699.999999999993</v>
      </c>
      <c r="J172" s="28"/>
    </row>
    <row r="173" spans="1:10" x14ac:dyDescent="0.25">
      <c r="A173" s="2">
        <v>16800</v>
      </c>
      <c r="B173" s="2">
        <v>254.86600000000001</v>
      </c>
      <c r="C173" s="2">
        <v>15.6966</v>
      </c>
      <c r="D173" s="3">
        <f t="shared" si="11"/>
        <v>398.69363999999996</v>
      </c>
      <c r="E173" s="3">
        <f t="shared" si="12"/>
        <v>83.725664399999985</v>
      </c>
      <c r="F173" s="30">
        <f t="shared" si="13"/>
        <v>53154.652308000004</v>
      </c>
      <c r="G173" s="30">
        <f t="shared" si="14"/>
        <v>53155.317022703588</v>
      </c>
      <c r="I173" s="30">
        <f t="shared" si="15"/>
        <v>16799.999999999993</v>
      </c>
      <c r="J173" s="28"/>
    </row>
    <row r="174" spans="1:10" x14ac:dyDescent="0.25">
      <c r="A174" s="2">
        <v>16900</v>
      </c>
      <c r="B174" s="2">
        <v>254.66800000000001</v>
      </c>
      <c r="C174" s="2">
        <v>15.6326</v>
      </c>
      <c r="D174" s="3">
        <f t="shared" si="11"/>
        <v>397.06804</v>
      </c>
      <c r="E174" s="3">
        <f t="shared" si="12"/>
        <v>83.384288400000003</v>
      </c>
      <c r="F174" s="30">
        <f t="shared" si="13"/>
        <v>52937.923988000002</v>
      </c>
      <c r="G174" s="30">
        <f t="shared" si="14"/>
        <v>52938.505517304096</v>
      </c>
      <c r="I174" s="30">
        <f t="shared" si="15"/>
        <v>16899.999999999996</v>
      </c>
      <c r="J174" s="28"/>
    </row>
    <row r="175" spans="1:10" x14ac:dyDescent="0.25">
      <c r="A175" s="2">
        <v>17000</v>
      </c>
      <c r="B175" s="2">
        <v>254.47</v>
      </c>
      <c r="C175" s="2">
        <v>15.5687</v>
      </c>
      <c r="D175" s="3">
        <f t="shared" si="11"/>
        <v>395.44497999999999</v>
      </c>
      <c r="E175" s="3">
        <f t="shared" si="12"/>
        <v>83.043445800000001</v>
      </c>
      <c r="F175" s="30">
        <f t="shared" si="13"/>
        <v>52721.534306000001</v>
      </c>
      <c r="G175" s="30">
        <f t="shared" si="14"/>
        <v>52722.410645661927</v>
      </c>
      <c r="I175" s="30">
        <f t="shared" si="15"/>
        <v>16999.999999999996</v>
      </c>
      <c r="J175" s="28"/>
    </row>
    <row r="176" spans="1:10" x14ac:dyDescent="0.25">
      <c r="A176" s="2">
        <v>17100</v>
      </c>
      <c r="B176" s="2">
        <v>254.27099999999999</v>
      </c>
      <c r="C176" s="2">
        <v>15.505100000000001</v>
      </c>
      <c r="D176" s="3">
        <f t="shared" si="11"/>
        <v>393.82954000000001</v>
      </c>
      <c r="E176" s="3">
        <f t="shared" si="12"/>
        <v>82.704203399999997</v>
      </c>
      <c r="F176" s="30">
        <f t="shared" si="13"/>
        <v>52506.160538000004</v>
      </c>
      <c r="G176" s="30">
        <f t="shared" si="14"/>
        <v>52507.030594243159</v>
      </c>
      <c r="I176" s="30">
        <f t="shared" si="15"/>
        <v>17099.999999999996</v>
      </c>
      <c r="J176" s="28"/>
    </row>
    <row r="177" spans="1:10" x14ac:dyDescent="0.25">
      <c r="A177" s="2">
        <v>17200</v>
      </c>
      <c r="B177" s="2">
        <v>254.07300000000001</v>
      </c>
      <c r="C177" s="2">
        <v>15.441700000000001</v>
      </c>
      <c r="D177" s="3">
        <f t="shared" si="11"/>
        <v>392.21917999999999</v>
      </c>
      <c r="E177" s="3">
        <f t="shared" si="12"/>
        <v>82.366027799999998</v>
      </c>
      <c r="F177" s="30">
        <f t="shared" si="13"/>
        <v>52291.464046000008</v>
      </c>
      <c r="G177" s="30">
        <f t="shared" si="14"/>
        <v>52292.363552696042</v>
      </c>
      <c r="I177" s="30">
        <f t="shared" si="15"/>
        <v>17199.999999999996</v>
      </c>
      <c r="J177" s="28"/>
    </row>
    <row r="178" spans="1:10" x14ac:dyDescent="0.25">
      <c r="A178" s="2">
        <v>17300</v>
      </c>
      <c r="B178" s="2">
        <v>253.875</v>
      </c>
      <c r="C178" s="2">
        <v>15.3786</v>
      </c>
      <c r="D178" s="3">
        <f t="shared" si="11"/>
        <v>390.61644000000001</v>
      </c>
      <c r="E178" s="3">
        <f t="shared" si="12"/>
        <v>82.029452399999997</v>
      </c>
      <c r="F178" s="30">
        <f t="shared" si="13"/>
        <v>52077.783468000001</v>
      </c>
      <c r="G178" s="30">
        <f t="shared" si="14"/>
        <v>52078.407713848042</v>
      </c>
      <c r="I178" s="30">
        <f t="shared" si="15"/>
        <v>17300</v>
      </c>
      <c r="J178" s="28"/>
    </row>
    <row r="179" spans="1:10" x14ac:dyDescent="0.25">
      <c r="A179" s="2">
        <v>17400</v>
      </c>
      <c r="B179" s="2">
        <v>253.67699999999999</v>
      </c>
      <c r="C179" s="2">
        <v>15.3156</v>
      </c>
      <c r="D179" s="3">
        <f t="shared" si="11"/>
        <v>389.01623999999998</v>
      </c>
      <c r="E179" s="3">
        <f t="shared" si="12"/>
        <v>81.693410399999991</v>
      </c>
      <c r="F179" s="30">
        <f t="shared" si="13"/>
        <v>51864.441528000003</v>
      </c>
      <c r="G179" s="30">
        <f t="shared" si="14"/>
        <v>51865.161273702579</v>
      </c>
      <c r="I179" s="30">
        <f t="shared" si="15"/>
        <v>17400</v>
      </c>
      <c r="J179" s="28"/>
    </row>
    <row r="180" spans="1:10" x14ac:dyDescent="0.25">
      <c r="A180" s="2">
        <v>17500</v>
      </c>
      <c r="B180" s="2">
        <v>253.47900000000001</v>
      </c>
      <c r="C180" s="2">
        <v>15.252800000000001</v>
      </c>
      <c r="D180" s="3">
        <f t="shared" si="11"/>
        <v>387.42111999999997</v>
      </c>
      <c r="E180" s="3">
        <f t="shared" si="12"/>
        <v>81.358435199999988</v>
      </c>
      <c r="F180" s="30">
        <f t="shared" si="13"/>
        <v>51651.776864000007</v>
      </c>
      <c r="G180" s="30">
        <f t="shared" si="14"/>
        <v>51652.622431436015</v>
      </c>
      <c r="I180" s="30">
        <f t="shared" si="15"/>
        <v>17500</v>
      </c>
      <c r="J180" s="28"/>
    </row>
    <row r="181" spans="1:10" x14ac:dyDescent="0.25">
      <c r="A181" s="2">
        <v>17600</v>
      </c>
      <c r="B181" s="2">
        <v>253.28100000000001</v>
      </c>
      <c r="C181" s="2">
        <v>15.190300000000001</v>
      </c>
      <c r="D181" s="3">
        <f t="shared" si="11"/>
        <v>385.83362</v>
      </c>
      <c r="E181" s="3">
        <f t="shared" si="12"/>
        <v>81.025060199999999</v>
      </c>
      <c r="F181" s="30">
        <f t="shared" si="13"/>
        <v>51440.128114000006</v>
      </c>
      <c r="G181" s="30">
        <f t="shared" si="14"/>
        <v>51440.789389394529</v>
      </c>
      <c r="I181" s="30">
        <f t="shared" si="15"/>
        <v>17600.000000000004</v>
      </c>
      <c r="J181" s="28"/>
    </row>
    <row r="182" spans="1:10" x14ac:dyDescent="0.25">
      <c r="A182" s="2">
        <v>17700</v>
      </c>
      <c r="B182" s="2">
        <v>253.083</v>
      </c>
      <c r="C182" s="2">
        <v>15.1279</v>
      </c>
      <c r="D182" s="3">
        <f t="shared" si="11"/>
        <v>384.24865999999997</v>
      </c>
      <c r="E182" s="3">
        <f t="shared" si="12"/>
        <v>80.69221859999999</v>
      </c>
      <c r="F182" s="30">
        <f t="shared" si="13"/>
        <v>51228.818002</v>
      </c>
      <c r="G182" s="30">
        <f t="shared" si="14"/>
        <v>51229.660353090992</v>
      </c>
      <c r="I182" s="30">
        <f t="shared" si="15"/>
        <v>17700</v>
      </c>
      <c r="J182" s="28"/>
    </row>
    <row r="183" spans="1:10" x14ac:dyDescent="0.25">
      <c r="A183" s="2">
        <v>17800</v>
      </c>
      <c r="B183" s="2">
        <v>252.88499999999999</v>
      </c>
      <c r="C183" s="2">
        <v>15.065799999999999</v>
      </c>
      <c r="D183" s="3">
        <f t="shared" si="11"/>
        <v>382.67131999999998</v>
      </c>
      <c r="E183" s="3">
        <f t="shared" si="12"/>
        <v>80.360977199999994</v>
      </c>
      <c r="F183" s="30">
        <f t="shared" si="13"/>
        <v>51018.523803999997</v>
      </c>
      <c r="G183" s="30">
        <f t="shared" si="14"/>
        <v>51019.233531201848</v>
      </c>
      <c r="I183" s="30">
        <f t="shared" si="15"/>
        <v>17800.000000000004</v>
      </c>
      <c r="J183" s="28"/>
    </row>
    <row r="184" spans="1:10" x14ac:dyDescent="0.25">
      <c r="A184" s="2">
        <v>17900</v>
      </c>
      <c r="B184" s="2">
        <v>252.68700000000001</v>
      </c>
      <c r="C184" s="2">
        <v>15.0039</v>
      </c>
      <c r="D184" s="3">
        <f t="shared" si="11"/>
        <v>381.09905999999995</v>
      </c>
      <c r="E184" s="3">
        <f t="shared" si="12"/>
        <v>80.030802599999987</v>
      </c>
      <c r="F184" s="30">
        <f t="shared" si="13"/>
        <v>50808.906882000003</v>
      </c>
      <c r="G184" s="30">
        <f t="shared" si="14"/>
        <v>50809.507135564025</v>
      </c>
      <c r="I184" s="30">
        <f t="shared" si="15"/>
        <v>17900.000000000004</v>
      </c>
      <c r="J184" s="28"/>
    </row>
    <row r="185" spans="1:10" x14ac:dyDescent="0.25">
      <c r="A185" s="2">
        <v>18000</v>
      </c>
      <c r="B185" s="2">
        <v>252.488</v>
      </c>
      <c r="C185" s="2">
        <v>14.9421</v>
      </c>
      <c r="D185" s="3">
        <f t="shared" si="11"/>
        <v>379.52933999999999</v>
      </c>
      <c r="E185" s="3">
        <f t="shared" si="12"/>
        <v>79.701161399999989</v>
      </c>
      <c r="F185" s="30">
        <f t="shared" si="13"/>
        <v>50599.628598000003</v>
      </c>
      <c r="G185" s="30">
        <f t="shared" si="14"/>
        <v>50600.479381171848</v>
      </c>
      <c r="I185" s="30">
        <f t="shared" si="15"/>
        <v>18000.000000000004</v>
      </c>
      <c r="J185" s="28"/>
    </row>
    <row r="186" spans="1:10" x14ac:dyDescent="0.25">
      <c r="A186" s="2">
        <v>18100</v>
      </c>
      <c r="B186" s="2">
        <v>252.29</v>
      </c>
      <c r="C186" s="2">
        <v>14.880599999999999</v>
      </c>
      <c r="D186" s="3">
        <f t="shared" si="11"/>
        <v>377.96723999999995</v>
      </c>
      <c r="E186" s="3">
        <f t="shared" si="12"/>
        <v>79.373120399999991</v>
      </c>
      <c r="F186" s="30">
        <f t="shared" si="13"/>
        <v>50391.366227999999</v>
      </c>
      <c r="G186" s="30">
        <f t="shared" si="14"/>
        <v>50392.148486173901</v>
      </c>
      <c r="I186" s="30">
        <f t="shared" si="15"/>
        <v>18100.000000000007</v>
      </c>
      <c r="J186" s="28"/>
    </row>
    <row r="187" spans="1:10" x14ac:dyDescent="0.25">
      <c r="A187" s="2">
        <v>18200</v>
      </c>
      <c r="B187" s="2">
        <v>252.09200000000001</v>
      </c>
      <c r="C187" s="2">
        <v>14.8193</v>
      </c>
      <c r="D187" s="3">
        <f t="shared" si="11"/>
        <v>376.41021999999998</v>
      </c>
      <c r="E187" s="3">
        <f t="shared" si="12"/>
        <v>79.046146199999995</v>
      </c>
      <c r="F187" s="30">
        <f t="shared" si="13"/>
        <v>50183.781134000004</v>
      </c>
      <c r="G187" s="30">
        <f t="shared" si="14"/>
        <v>50184.512671869925</v>
      </c>
      <c r="I187" s="30">
        <f t="shared" si="15"/>
        <v>18200.000000000004</v>
      </c>
      <c r="J187" s="28"/>
    </row>
    <row r="188" spans="1:10" x14ac:dyDescent="0.25">
      <c r="A188" s="2">
        <v>18300</v>
      </c>
      <c r="B188" s="2">
        <v>251.89400000000001</v>
      </c>
      <c r="C188" s="2">
        <v>14.7582</v>
      </c>
      <c r="D188" s="3">
        <f t="shared" si="11"/>
        <v>374.85827999999998</v>
      </c>
      <c r="E188" s="3">
        <f t="shared" si="12"/>
        <v>78.72023879999999</v>
      </c>
      <c r="F188" s="30">
        <f t="shared" si="13"/>
        <v>49976.873316000005</v>
      </c>
      <c r="G188" s="30">
        <f t="shared" si="14"/>
        <v>49977.570162707707</v>
      </c>
      <c r="I188" s="30">
        <f t="shared" si="15"/>
        <v>18300.000000000007</v>
      </c>
      <c r="J188" s="28"/>
    </row>
    <row r="189" spans="1:10" x14ac:dyDescent="0.25">
      <c r="A189" s="2">
        <v>18400</v>
      </c>
      <c r="B189" s="2">
        <v>251.696</v>
      </c>
      <c r="C189" s="2">
        <v>14.6973</v>
      </c>
      <c r="D189" s="3">
        <f t="shared" si="11"/>
        <v>373.31142</v>
      </c>
      <c r="E189" s="3">
        <f t="shared" si="12"/>
        <v>78.395398200000002</v>
      </c>
      <c r="F189" s="30">
        <f t="shared" si="13"/>
        <v>49770.642774</v>
      </c>
      <c r="G189" s="30">
        <f t="shared" si="14"/>
        <v>49771.319186280074</v>
      </c>
      <c r="I189" s="30">
        <f t="shared" si="15"/>
        <v>18399.999999999993</v>
      </c>
      <c r="J189" s="28"/>
    </row>
    <row r="190" spans="1:10" x14ac:dyDescent="0.25">
      <c r="A190" s="2">
        <v>18500</v>
      </c>
      <c r="B190" s="2">
        <v>251.49799999999999</v>
      </c>
      <c r="C190" s="2">
        <v>14.6366</v>
      </c>
      <c r="D190" s="3">
        <f t="shared" si="11"/>
        <v>371.76963999999998</v>
      </c>
      <c r="E190" s="3">
        <f t="shared" si="12"/>
        <v>78.07162439999999</v>
      </c>
      <c r="F190" s="30">
        <f t="shared" si="13"/>
        <v>49565.089507999997</v>
      </c>
      <c r="G190" s="30">
        <f t="shared" si="14"/>
        <v>49565.757973321503</v>
      </c>
      <c r="I190" s="30">
        <f t="shared" si="15"/>
        <v>18500.000000000011</v>
      </c>
      <c r="J190" s="28"/>
    </row>
    <row r="191" spans="1:10" x14ac:dyDescent="0.25">
      <c r="A191" s="2">
        <v>18600</v>
      </c>
      <c r="B191" s="2">
        <v>251.3</v>
      </c>
      <c r="C191" s="2">
        <v>14.5761</v>
      </c>
      <c r="D191" s="3">
        <f t="shared" si="11"/>
        <v>370.23293999999999</v>
      </c>
      <c r="E191" s="3">
        <f t="shared" si="12"/>
        <v>77.748917399999996</v>
      </c>
      <c r="F191" s="30">
        <f t="shared" si="13"/>
        <v>49360.213518000004</v>
      </c>
      <c r="G191" s="30">
        <f t="shared" si="14"/>
        <v>49360.884757705528</v>
      </c>
      <c r="I191" s="30">
        <f t="shared" si="15"/>
        <v>18599.999999999993</v>
      </c>
      <c r="J191" s="28"/>
    </row>
    <row r="192" spans="1:10" x14ac:dyDescent="0.25">
      <c r="A192" s="2">
        <v>18700</v>
      </c>
      <c r="B192" s="2">
        <v>251.102</v>
      </c>
      <c r="C192" s="2">
        <v>14.5158</v>
      </c>
      <c r="D192" s="3">
        <f t="shared" si="11"/>
        <v>368.70132000000001</v>
      </c>
      <c r="E192" s="3">
        <f t="shared" si="12"/>
        <v>77.427277200000006</v>
      </c>
      <c r="F192" s="30">
        <f t="shared" si="13"/>
        <v>49156.014804000006</v>
      </c>
      <c r="G192" s="30">
        <f t="shared" si="14"/>
        <v>49156.697776440975</v>
      </c>
      <c r="I192" s="30">
        <f t="shared" si="15"/>
        <v>18700.000000000007</v>
      </c>
      <c r="J192" s="28"/>
    </row>
    <row r="193" spans="1:10" x14ac:dyDescent="0.25">
      <c r="A193" s="2">
        <v>18800</v>
      </c>
      <c r="B193" s="2">
        <v>250.90299999999999</v>
      </c>
      <c r="C193" s="2">
        <v>14.4557</v>
      </c>
      <c r="D193" s="3">
        <f t="shared" si="11"/>
        <v>367.17478</v>
      </c>
      <c r="E193" s="3">
        <f t="shared" si="12"/>
        <v>77.106703799999991</v>
      </c>
      <c r="F193" s="30">
        <f t="shared" si="13"/>
        <v>48952.493366000002</v>
      </c>
      <c r="G193" s="30">
        <f t="shared" si="14"/>
        <v>48953.195269669559</v>
      </c>
      <c r="I193" s="30">
        <f t="shared" si="15"/>
        <v>18799.999999999996</v>
      </c>
      <c r="J193" s="28"/>
    </row>
    <row r="194" spans="1:10" x14ac:dyDescent="0.25">
      <c r="A194" s="2">
        <v>18900</v>
      </c>
      <c r="B194" s="2">
        <v>250.70500000000001</v>
      </c>
      <c r="C194" s="2">
        <v>14.395799999999999</v>
      </c>
      <c r="D194" s="3">
        <f t="shared" si="11"/>
        <v>365.65331999999995</v>
      </c>
      <c r="E194" s="3">
        <f t="shared" si="12"/>
        <v>76.78719719999998</v>
      </c>
      <c r="F194" s="30">
        <f t="shared" si="13"/>
        <v>48749.649204000001</v>
      </c>
      <c r="G194" s="30">
        <f t="shared" si="14"/>
        <v>48750.375480662136</v>
      </c>
      <c r="I194" s="30">
        <f t="shared" si="15"/>
        <v>18900.000000000011</v>
      </c>
      <c r="J194" s="28"/>
    </row>
    <row r="195" spans="1:10" x14ac:dyDescent="0.25">
      <c r="A195" s="2">
        <v>19000</v>
      </c>
      <c r="B195" s="2">
        <v>250.50700000000001</v>
      </c>
      <c r="C195" s="2">
        <v>14.3361</v>
      </c>
      <c r="D195" s="3">
        <f t="shared" si="11"/>
        <v>364.13693999999998</v>
      </c>
      <c r="E195" s="3">
        <f t="shared" si="12"/>
        <v>76.468757399999987</v>
      </c>
      <c r="F195" s="30">
        <f t="shared" si="13"/>
        <v>48547.482318000002</v>
      </c>
      <c r="G195" s="30">
        <f t="shared" si="14"/>
        <v>48548.236655816174</v>
      </c>
      <c r="I195" s="30">
        <f t="shared" si="15"/>
        <v>18999.999999999996</v>
      </c>
      <c r="J195" s="28"/>
    </row>
    <row r="196" spans="1:10" x14ac:dyDescent="0.25">
      <c r="A196" s="2">
        <v>19100</v>
      </c>
      <c r="B196" s="2">
        <v>250.309</v>
      </c>
      <c r="C196" s="2">
        <v>14.2766</v>
      </c>
      <c r="D196" s="3">
        <f t="shared" si="11"/>
        <v>362.62563999999998</v>
      </c>
      <c r="E196" s="3">
        <f t="shared" si="12"/>
        <v>76.151384399999998</v>
      </c>
      <c r="F196" s="30">
        <f t="shared" si="13"/>
        <v>48345.992708000005</v>
      </c>
      <c r="G196" s="30">
        <f t="shared" si="14"/>
        <v>48346.777044652146</v>
      </c>
      <c r="I196" s="30">
        <f t="shared" si="15"/>
        <v>19099.999999999996</v>
      </c>
      <c r="J196" s="28"/>
    </row>
    <row r="197" spans="1:10" x14ac:dyDescent="0.25">
      <c r="A197" s="2">
        <v>19200</v>
      </c>
      <c r="B197" s="2">
        <v>250.11099999999999</v>
      </c>
      <c r="C197" s="2">
        <v>14.2173</v>
      </c>
      <c r="D197" s="3">
        <f t="shared" si="11"/>
        <v>361.11941999999999</v>
      </c>
      <c r="E197" s="3">
        <f t="shared" si="12"/>
        <v>75.835078199999998</v>
      </c>
      <c r="F197" s="30">
        <f t="shared" si="13"/>
        <v>48145.180374000003</v>
      </c>
      <c r="G197" s="30">
        <f t="shared" si="14"/>
        <v>48145.994899810823</v>
      </c>
      <c r="I197" s="30">
        <f t="shared" si="15"/>
        <v>19200</v>
      </c>
      <c r="J197" s="28"/>
    </row>
    <row r="198" spans="1:10" x14ac:dyDescent="0.25">
      <c r="A198" s="2">
        <v>19300</v>
      </c>
      <c r="B198" s="2">
        <v>249.91300000000001</v>
      </c>
      <c r="C198" s="2">
        <v>14.158200000000001</v>
      </c>
      <c r="D198" s="3">
        <f t="shared" ref="D198:D261" si="16">C198*25.4</f>
        <v>359.61828000000003</v>
      </c>
      <c r="E198" s="3">
        <f t="shared" ref="E198:E261" si="17">D198*0.21</f>
        <v>75.519838800000002</v>
      </c>
      <c r="F198" s="30">
        <f t="shared" ref="F198:F261" si="18">C198*3386.38</f>
        <v>47945.045316000003</v>
      </c>
      <c r="G198" s="30">
        <f t="shared" ref="G198:G261" si="19">$L$5*(1 - ($L$15*A198*$L$12))^$L$14</f>
        <v>47945.888477049979</v>
      </c>
      <c r="I198" s="30">
        <f t="shared" si="15"/>
        <v>19300</v>
      </c>
      <c r="J198" s="28"/>
    </row>
    <row r="199" spans="1:10" x14ac:dyDescent="0.25">
      <c r="A199" s="2">
        <v>19400</v>
      </c>
      <c r="B199" s="2">
        <v>249.715</v>
      </c>
      <c r="C199" s="2">
        <v>14.099299999999999</v>
      </c>
      <c r="D199" s="3">
        <f t="shared" si="16"/>
        <v>358.12221999999997</v>
      </c>
      <c r="E199" s="3">
        <f t="shared" si="17"/>
        <v>75.205666199999996</v>
      </c>
      <c r="F199" s="30">
        <f t="shared" si="18"/>
        <v>47745.587533999998</v>
      </c>
      <c r="G199" s="30">
        <f t="shared" si="19"/>
        <v>47746.456035241325</v>
      </c>
      <c r="I199" s="30">
        <f t="shared" ref="I199:I262" si="20">-$L$8*(((G199/$L$5)^(1/$L$14))-1)/($L$6*$L$12)</f>
        <v>19400</v>
      </c>
      <c r="J199" s="28"/>
    </row>
    <row r="200" spans="1:10" x14ac:dyDescent="0.25">
      <c r="A200" s="2">
        <v>19500</v>
      </c>
      <c r="B200" s="2">
        <v>249.517</v>
      </c>
      <c r="C200" s="2">
        <v>14.0406</v>
      </c>
      <c r="D200" s="3">
        <f t="shared" si="16"/>
        <v>356.63123999999999</v>
      </c>
      <c r="E200" s="3">
        <f t="shared" si="17"/>
        <v>74.892560399999994</v>
      </c>
      <c r="F200" s="30">
        <f t="shared" si="18"/>
        <v>47546.807028000003</v>
      </c>
      <c r="G200" s="30">
        <f t="shared" si="19"/>
        <v>47547.695836367435</v>
      </c>
      <c r="I200" s="30">
        <f t="shared" si="20"/>
        <v>19500</v>
      </c>
      <c r="J200" s="28"/>
    </row>
    <row r="201" spans="1:10" x14ac:dyDescent="0.25">
      <c r="A201" s="2">
        <v>19600</v>
      </c>
      <c r="B201" s="2">
        <v>249.31800000000001</v>
      </c>
      <c r="C201" s="2">
        <v>13.982100000000001</v>
      </c>
      <c r="D201" s="3">
        <f t="shared" si="16"/>
        <v>355.14533999999998</v>
      </c>
      <c r="E201" s="3">
        <f t="shared" si="17"/>
        <v>74.580521399999995</v>
      </c>
      <c r="F201" s="30">
        <f t="shared" si="18"/>
        <v>47348.703798000002</v>
      </c>
      <c r="G201" s="30">
        <f t="shared" si="19"/>
        <v>47349.606145518643</v>
      </c>
      <c r="I201" s="30">
        <f t="shared" si="20"/>
        <v>19600</v>
      </c>
      <c r="J201" s="28"/>
    </row>
    <row r="202" spans="1:10" x14ac:dyDescent="0.25">
      <c r="A202" s="2">
        <v>19700</v>
      </c>
      <c r="B202" s="2">
        <v>249.12</v>
      </c>
      <c r="C202" s="2">
        <v>13.9238</v>
      </c>
      <c r="D202" s="3">
        <f t="shared" si="16"/>
        <v>353.66451999999998</v>
      </c>
      <c r="E202" s="3">
        <f t="shared" si="17"/>
        <v>74.2695492</v>
      </c>
      <c r="F202" s="30">
        <f t="shared" si="18"/>
        <v>47151.277844000004</v>
      </c>
      <c r="G202" s="30">
        <f t="shared" si="19"/>
        <v>47152.185230889925</v>
      </c>
      <c r="I202" s="30">
        <f t="shared" si="20"/>
        <v>19700.000000000004</v>
      </c>
      <c r="J202" s="28"/>
    </row>
    <row r="203" spans="1:10" x14ac:dyDescent="0.25">
      <c r="A203" s="2">
        <v>19800</v>
      </c>
      <c r="B203" s="2">
        <v>248.922</v>
      </c>
      <c r="C203" s="2">
        <v>13.8657</v>
      </c>
      <c r="D203" s="3">
        <f t="shared" si="16"/>
        <v>352.18878000000001</v>
      </c>
      <c r="E203" s="3">
        <f t="shared" si="17"/>
        <v>73.959643799999995</v>
      </c>
      <c r="F203" s="30">
        <f t="shared" si="18"/>
        <v>46954.529166</v>
      </c>
      <c r="G203" s="30">
        <f t="shared" si="19"/>
        <v>46955.431363777818</v>
      </c>
      <c r="I203" s="30">
        <f t="shared" si="20"/>
        <v>19800.000000000004</v>
      </c>
      <c r="J203" s="28"/>
    </row>
    <row r="204" spans="1:10" x14ac:dyDescent="0.25">
      <c r="A204" s="2">
        <v>19900</v>
      </c>
      <c r="B204" s="2">
        <v>248.72399999999999</v>
      </c>
      <c r="C204" s="2">
        <v>13.8078</v>
      </c>
      <c r="D204" s="3">
        <f t="shared" si="16"/>
        <v>350.71812</v>
      </c>
      <c r="E204" s="3">
        <f t="shared" si="17"/>
        <v>73.650805199999994</v>
      </c>
      <c r="F204" s="30">
        <f t="shared" si="18"/>
        <v>46758.457764000006</v>
      </c>
      <c r="G204" s="30">
        <f t="shared" si="19"/>
        <v>46759.342818577352</v>
      </c>
      <c r="I204" s="30">
        <f t="shared" si="20"/>
        <v>19900.000000000004</v>
      </c>
      <c r="J204" s="28"/>
    </row>
    <row r="205" spans="1:10" x14ac:dyDescent="0.25">
      <c r="A205" s="2">
        <v>20000</v>
      </c>
      <c r="B205" s="2">
        <v>248.52600000000001</v>
      </c>
      <c r="C205" s="2">
        <v>13.7501</v>
      </c>
      <c r="D205" s="3">
        <f t="shared" si="16"/>
        <v>349.25253999999995</v>
      </c>
      <c r="E205" s="3">
        <f t="shared" si="17"/>
        <v>73.343033399999982</v>
      </c>
      <c r="F205" s="30">
        <f t="shared" si="18"/>
        <v>46563.063638</v>
      </c>
      <c r="G205" s="30">
        <f t="shared" si="19"/>
        <v>46563.917872778904</v>
      </c>
      <c r="I205" s="30">
        <f t="shared" si="20"/>
        <v>20000.000000000007</v>
      </c>
      <c r="J205" s="28"/>
    </row>
    <row r="206" spans="1:10" x14ac:dyDescent="0.25">
      <c r="A206" s="2">
        <v>20100</v>
      </c>
      <c r="B206" s="2">
        <v>248.328</v>
      </c>
      <c r="C206" s="2">
        <v>13.692600000000001</v>
      </c>
      <c r="D206" s="3">
        <f t="shared" si="16"/>
        <v>347.79203999999999</v>
      </c>
      <c r="E206" s="3">
        <f t="shared" si="17"/>
        <v>73.036328399999988</v>
      </c>
      <c r="F206" s="30">
        <f t="shared" si="18"/>
        <v>46368.346788000003</v>
      </c>
      <c r="G206" s="30">
        <f t="shared" si="19"/>
        <v>46369.154806965147</v>
      </c>
      <c r="I206" s="30">
        <f t="shared" si="20"/>
        <v>20100.000000000004</v>
      </c>
      <c r="J206" s="28"/>
    </row>
    <row r="207" spans="1:10" x14ac:dyDescent="0.25">
      <c r="A207" s="2">
        <v>20200</v>
      </c>
      <c r="B207" s="2">
        <v>248.13</v>
      </c>
      <c r="C207" s="2">
        <v>13.635300000000001</v>
      </c>
      <c r="D207" s="3">
        <f t="shared" si="16"/>
        <v>346.33661999999998</v>
      </c>
      <c r="E207" s="3">
        <f t="shared" si="17"/>
        <v>72.730690199999998</v>
      </c>
      <c r="F207" s="30">
        <f t="shared" si="18"/>
        <v>46174.307214000008</v>
      </c>
      <c r="G207" s="30">
        <f t="shared" si="19"/>
        <v>46175.051904807944</v>
      </c>
      <c r="I207" s="30">
        <f t="shared" si="20"/>
        <v>20200.000000000007</v>
      </c>
      <c r="J207" s="28"/>
    </row>
    <row r="208" spans="1:10" x14ac:dyDescent="0.25">
      <c r="A208" s="2">
        <v>20300</v>
      </c>
      <c r="B208" s="2">
        <v>247.93199999999999</v>
      </c>
      <c r="C208" s="2">
        <v>13.578200000000001</v>
      </c>
      <c r="D208" s="3">
        <f t="shared" si="16"/>
        <v>344.88628</v>
      </c>
      <c r="E208" s="3">
        <f t="shared" si="17"/>
        <v>72.426118799999998</v>
      </c>
      <c r="F208" s="30">
        <f t="shared" si="18"/>
        <v>45980.944916</v>
      </c>
      <c r="G208" s="30">
        <f t="shared" si="19"/>
        <v>45981.607453065233</v>
      </c>
      <c r="I208" s="30">
        <f t="shared" si="20"/>
        <v>20300.000000000007</v>
      </c>
      <c r="J208" s="28"/>
    </row>
    <row r="209" spans="1:10" x14ac:dyDescent="0.25">
      <c r="A209" s="2">
        <v>20400</v>
      </c>
      <c r="B209" s="2">
        <v>247.73400000000001</v>
      </c>
      <c r="C209" s="2">
        <v>13.5212</v>
      </c>
      <c r="D209" s="3">
        <f t="shared" si="16"/>
        <v>343.43847999999997</v>
      </c>
      <c r="E209" s="3">
        <f t="shared" si="17"/>
        <v>72.122080799999992</v>
      </c>
      <c r="F209" s="30">
        <f t="shared" si="18"/>
        <v>45787.921256000001</v>
      </c>
      <c r="G209" s="30">
        <f t="shared" si="19"/>
        <v>45788.81974157798</v>
      </c>
      <c r="I209" s="30">
        <f t="shared" si="20"/>
        <v>20400.000000000011</v>
      </c>
      <c r="J209" s="28"/>
    </row>
    <row r="210" spans="1:10" x14ac:dyDescent="0.25">
      <c r="A210" s="2">
        <v>20500</v>
      </c>
      <c r="B210" s="2">
        <v>247.535</v>
      </c>
      <c r="C210" s="2">
        <v>13.464499999999999</v>
      </c>
      <c r="D210" s="3">
        <f t="shared" si="16"/>
        <v>341.99829999999997</v>
      </c>
      <c r="E210" s="3">
        <f t="shared" si="17"/>
        <v>71.819642999999985</v>
      </c>
      <c r="F210" s="30">
        <f t="shared" si="18"/>
        <v>45595.913509999998</v>
      </c>
      <c r="G210" s="30">
        <f t="shared" si="19"/>
        <v>45596.687063267076</v>
      </c>
      <c r="I210" s="30">
        <f t="shared" si="20"/>
        <v>20499.999999999993</v>
      </c>
      <c r="J210" s="28"/>
    </row>
    <row r="211" spans="1:10" x14ac:dyDescent="0.25">
      <c r="A211" s="2">
        <v>20600</v>
      </c>
      <c r="B211" s="2">
        <v>247.33699999999999</v>
      </c>
      <c r="C211" s="2">
        <v>13.407999999999999</v>
      </c>
      <c r="D211" s="3">
        <f t="shared" si="16"/>
        <v>340.56319999999999</v>
      </c>
      <c r="E211" s="3">
        <f t="shared" si="17"/>
        <v>71.518271999999996</v>
      </c>
      <c r="F211" s="30">
        <f t="shared" si="18"/>
        <v>45404.583039999998</v>
      </c>
      <c r="G211" s="30">
        <f t="shared" si="19"/>
        <v>45405.207714130127</v>
      </c>
      <c r="I211" s="30">
        <f t="shared" si="20"/>
        <v>20600.000000000007</v>
      </c>
      <c r="J211" s="28"/>
    </row>
    <row r="212" spans="1:10" x14ac:dyDescent="0.25">
      <c r="A212" s="2">
        <v>20700</v>
      </c>
      <c r="B212" s="2">
        <v>247.13900000000001</v>
      </c>
      <c r="C212" s="2">
        <v>13.351599999999999</v>
      </c>
      <c r="D212" s="3">
        <f t="shared" si="16"/>
        <v>339.13063999999997</v>
      </c>
      <c r="E212" s="3">
        <f t="shared" si="17"/>
        <v>71.217434399999988</v>
      </c>
      <c r="F212" s="30">
        <f t="shared" si="18"/>
        <v>45213.591207999998</v>
      </c>
      <c r="G212" s="30">
        <f t="shared" si="19"/>
        <v>45214.379993238676</v>
      </c>
      <c r="I212" s="30">
        <f t="shared" si="20"/>
        <v>20699.999999999996</v>
      </c>
      <c r="J212" s="28"/>
    </row>
    <row r="213" spans="1:10" x14ac:dyDescent="0.25">
      <c r="A213" s="2">
        <v>20800</v>
      </c>
      <c r="B213" s="2">
        <v>246.941</v>
      </c>
      <c r="C213" s="2">
        <v>13.295400000000001</v>
      </c>
      <c r="D213" s="3">
        <f t="shared" si="16"/>
        <v>337.70316000000003</v>
      </c>
      <c r="E213" s="3">
        <f t="shared" si="17"/>
        <v>70.917663599999997</v>
      </c>
      <c r="F213" s="30">
        <f t="shared" si="18"/>
        <v>45023.276652</v>
      </c>
      <c r="G213" s="30">
        <f t="shared" si="19"/>
        <v>45024.202202734668</v>
      </c>
      <c r="I213" s="30">
        <f t="shared" si="20"/>
        <v>20800.000000000011</v>
      </c>
      <c r="J213" s="28"/>
    </row>
    <row r="214" spans="1:10" x14ac:dyDescent="0.25">
      <c r="A214" s="2">
        <v>20900</v>
      </c>
      <c r="B214" s="2">
        <v>246.74299999999999</v>
      </c>
      <c r="C214" s="2">
        <v>13.2395</v>
      </c>
      <c r="D214" s="3">
        <f t="shared" si="16"/>
        <v>336.2833</v>
      </c>
      <c r="E214" s="3">
        <f t="shared" si="17"/>
        <v>70.619492999999991</v>
      </c>
      <c r="F214" s="30">
        <f t="shared" si="18"/>
        <v>44833.978009999999</v>
      </c>
      <c r="G214" s="30">
        <f t="shared" si="19"/>
        <v>44834.672647827843</v>
      </c>
      <c r="I214" s="30">
        <f t="shared" si="20"/>
        <v>20899.999999999996</v>
      </c>
      <c r="J214" s="28"/>
    </row>
    <row r="215" spans="1:10" x14ac:dyDescent="0.25">
      <c r="A215" s="2">
        <v>21000</v>
      </c>
      <c r="B215" s="2">
        <v>246.54499999999999</v>
      </c>
      <c r="C215" s="2">
        <v>13.1837</v>
      </c>
      <c r="D215" s="3">
        <f t="shared" si="16"/>
        <v>334.86597999999998</v>
      </c>
      <c r="E215" s="3">
        <f t="shared" si="17"/>
        <v>70.321855799999994</v>
      </c>
      <c r="F215" s="30">
        <f t="shared" si="18"/>
        <v>44645.018005999998</v>
      </c>
      <c r="G215" s="30">
        <f t="shared" si="19"/>
        <v>44645.789636792208</v>
      </c>
      <c r="I215" s="30">
        <f t="shared" si="20"/>
        <v>20999.999999999996</v>
      </c>
      <c r="J215" s="28"/>
    </row>
    <row r="216" spans="1:10" x14ac:dyDescent="0.25">
      <c r="A216" s="2">
        <v>21100</v>
      </c>
      <c r="B216" s="2">
        <v>246.34700000000001</v>
      </c>
      <c r="C216" s="2">
        <v>13.1281</v>
      </c>
      <c r="D216" s="3">
        <f t="shared" si="16"/>
        <v>333.45373999999998</v>
      </c>
      <c r="E216" s="3">
        <f t="shared" si="17"/>
        <v>70.025285399999987</v>
      </c>
      <c r="F216" s="30">
        <f t="shared" si="18"/>
        <v>44456.735278</v>
      </c>
      <c r="G216" s="30">
        <f t="shared" si="19"/>
        <v>44457.551480963273</v>
      </c>
      <c r="I216" s="30">
        <f t="shared" si="20"/>
        <v>21100</v>
      </c>
      <c r="J216" s="28"/>
    </row>
    <row r="217" spans="1:10" x14ac:dyDescent="0.25">
      <c r="A217" s="2">
        <v>21200</v>
      </c>
      <c r="B217" s="2">
        <v>246.149</v>
      </c>
      <c r="C217" s="2">
        <v>13.072699999999999</v>
      </c>
      <c r="D217" s="3">
        <f t="shared" si="16"/>
        <v>332.04657999999995</v>
      </c>
      <c r="E217" s="3">
        <f t="shared" si="17"/>
        <v>69.729781799999984</v>
      </c>
      <c r="F217" s="30">
        <f t="shared" si="18"/>
        <v>44269.129825999997</v>
      </c>
      <c r="G217" s="30">
        <f t="shared" si="19"/>
        <v>44269.956494734775</v>
      </c>
      <c r="I217" s="30">
        <f t="shared" si="20"/>
        <v>21200</v>
      </c>
      <c r="J217" s="28"/>
    </row>
    <row r="218" spans="1:10" x14ac:dyDescent="0.25">
      <c r="A218" s="2">
        <v>21300</v>
      </c>
      <c r="B218" s="2">
        <v>245.95</v>
      </c>
      <c r="C218" s="2">
        <v>13.0175</v>
      </c>
      <c r="D218" s="3">
        <f t="shared" si="16"/>
        <v>330.64449999999999</v>
      </c>
      <c r="E218" s="3">
        <f t="shared" si="17"/>
        <v>69.435344999999998</v>
      </c>
      <c r="F218" s="30">
        <f t="shared" si="18"/>
        <v>44082.201650000003</v>
      </c>
      <c r="G218" s="30">
        <f t="shared" si="19"/>
        <v>44083.002995555704</v>
      </c>
      <c r="I218" s="30">
        <f t="shared" si="20"/>
        <v>21300</v>
      </c>
      <c r="J218" s="28"/>
    </row>
    <row r="219" spans="1:10" x14ac:dyDescent="0.25">
      <c r="A219" s="2">
        <v>21400</v>
      </c>
      <c r="B219" s="2">
        <v>245.75200000000001</v>
      </c>
      <c r="C219" s="2">
        <v>12.9625</v>
      </c>
      <c r="D219" s="3">
        <f t="shared" si="16"/>
        <v>329.2475</v>
      </c>
      <c r="E219" s="3">
        <f t="shared" si="17"/>
        <v>69.141975000000002</v>
      </c>
      <c r="F219" s="30">
        <f t="shared" si="18"/>
        <v>43895.950750000004</v>
      </c>
      <c r="G219" s="30">
        <f t="shared" si="19"/>
        <v>43896.68930392716</v>
      </c>
      <c r="I219" s="30">
        <f t="shared" si="20"/>
        <v>21400</v>
      </c>
      <c r="J219" s="28"/>
    </row>
    <row r="220" spans="1:10" x14ac:dyDescent="0.25">
      <c r="A220" s="2">
        <v>21500</v>
      </c>
      <c r="B220" s="2">
        <v>245.554</v>
      </c>
      <c r="C220" s="2">
        <v>12.9077</v>
      </c>
      <c r="D220" s="3">
        <f t="shared" si="16"/>
        <v>327.85557999999997</v>
      </c>
      <c r="E220" s="3">
        <f t="shared" si="17"/>
        <v>68.849671799999996</v>
      </c>
      <c r="F220" s="30">
        <f t="shared" si="18"/>
        <v>43710.377125999999</v>
      </c>
      <c r="G220" s="30">
        <f t="shared" si="19"/>
        <v>43711.013743399271</v>
      </c>
      <c r="I220" s="30">
        <f t="shared" si="20"/>
        <v>21500</v>
      </c>
      <c r="J220" s="28"/>
    </row>
    <row r="221" spans="1:10" x14ac:dyDescent="0.25">
      <c r="A221" s="2">
        <v>21600</v>
      </c>
      <c r="B221" s="2">
        <v>245.35599999999999</v>
      </c>
      <c r="C221" s="2">
        <v>12.853</v>
      </c>
      <c r="D221" s="3">
        <f t="shared" si="16"/>
        <v>326.46619999999996</v>
      </c>
      <c r="E221" s="3">
        <f t="shared" si="17"/>
        <v>68.557901999999984</v>
      </c>
      <c r="F221" s="30">
        <f t="shared" si="18"/>
        <v>43525.142140000004</v>
      </c>
      <c r="G221" s="30">
        <f t="shared" si="19"/>
        <v>43525.974640568129</v>
      </c>
      <c r="I221" s="30">
        <f t="shared" si="20"/>
        <v>21600.000000000004</v>
      </c>
      <c r="J221" s="28"/>
    </row>
    <row r="222" spans="1:10" x14ac:dyDescent="0.25">
      <c r="A222" s="2">
        <v>21700</v>
      </c>
      <c r="B222" s="2">
        <v>245.15799999999999</v>
      </c>
      <c r="C222" s="2">
        <v>12.7986</v>
      </c>
      <c r="D222" s="3">
        <f t="shared" si="16"/>
        <v>325.08443999999997</v>
      </c>
      <c r="E222" s="3">
        <f t="shared" si="17"/>
        <v>68.267732399999986</v>
      </c>
      <c r="F222" s="30">
        <f t="shared" si="18"/>
        <v>43340.923068000004</v>
      </c>
      <c r="G222" s="30">
        <f t="shared" si="19"/>
        <v>43341.570325072673</v>
      </c>
      <c r="I222" s="30">
        <f t="shared" si="20"/>
        <v>21700.000000000004</v>
      </c>
      <c r="J222" s="28"/>
    </row>
    <row r="223" spans="1:10" x14ac:dyDescent="0.25">
      <c r="A223" s="2">
        <v>21800</v>
      </c>
      <c r="B223" s="2">
        <v>244.96</v>
      </c>
      <c r="C223" s="2">
        <v>12.744300000000001</v>
      </c>
      <c r="D223" s="3">
        <f t="shared" si="16"/>
        <v>323.70522</v>
      </c>
      <c r="E223" s="3">
        <f t="shared" si="17"/>
        <v>67.978096199999996</v>
      </c>
      <c r="F223" s="30">
        <f t="shared" si="18"/>
        <v>43157.042634000005</v>
      </c>
      <c r="G223" s="30">
        <f t="shared" si="19"/>
        <v>43157.799129591665</v>
      </c>
      <c r="I223" s="30">
        <f t="shared" si="20"/>
        <v>21800.000000000004</v>
      </c>
      <c r="J223" s="28"/>
    </row>
    <row r="224" spans="1:10" x14ac:dyDescent="0.25">
      <c r="A224" s="2">
        <v>21900</v>
      </c>
      <c r="B224" s="2">
        <v>244.762</v>
      </c>
      <c r="C224" s="2">
        <v>12.690200000000001</v>
      </c>
      <c r="D224" s="3">
        <f t="shared" si="16"/>
        <v>322.33107999999999</v>
      </c>
      <c r="E224" s="3">
        <f t="shared" si="17"/>
        <v>67.689526799999996</v>
      </c>
      <c r="F224" s="30">
        <f t="shared" si="18"/>
        <v>42973.839476000001</v>
      </c>
      <c r="G224" s="30">
        <f t="shared" si="19"/>
        <v>42974.659389840563</v>
      </c>
      <c r="I224" s="30">
        <f t="shared" si="20"/>
        <v>21900.000000000004</v>
      </c>
      <c r="J224" s="28"/>
    </row>
    <row r="225" spans="1:10" x14ac:dyDescent="0.25">
      <c r="A225" s="2">
        <v>22000</v>
      </c>
      <c r="B225" s="2">
        <v>244.56399999999999</v>
      </c>
      <c r="C225" s="2">
        <v>12.6363</v>
      </c>
      <c r="D225" s="3">
        <f t="shared" si="16"/>
        <v>320.96202</v>
      </c>
      <c r="E225" s="3">
        <f t="shared" si="17"/>
        <v>67.4020242</v>
      </c>
      <c r="F225" s="30">
        <f t="shared" si="18"/>
        <v>42791.313593999999</v>
      </c>
      <c r="G225" s="30">
        <f t="shared" si="19"/>
        <v>42792.149444568429</v>
      </c>
      <c r="I225" s="30">
        <f t="shared" si="20"/>
        <v>22000.000000000004</v>
      </c>
      <c r="J225" s="28"/>
    </row>
    <row r="226" spans="1:10" x14ac:dyDescent="0.25">
      <c r="A226" s="2">
        <v>22100</v>
      </c>
      <c r="B226" s="2">
        <v>244.36500000000001</v>
      </c>
      <c r="C226" s="2">
        <v>12.582599999999999</v>
      </c>
      <c r="D226" s="3">
        <f t="shared" si="16"/>
        <v>319.59803999999997</v>
      </c>
      <c r="E226" s="3">
        <f t="shared" si="17"/>
        <v>67.115588399999993</v>
      </c>
      <c r="F226" s="30">
        <f t="shared" si="18"/>
        <v>42609.464988</v>
      </c>
      <c r="G226" s="30">
        <f t="shared" si="19"/>
        <v>42610.267635554905</v>
      </c>
      <c r="I226" s="30">
        <f t="shared" si="20"/>
        <v>22100.000000000007</v>
      </c>
      <c r="J226" s="28"/>
    </row>
    <row r="227" spans="1:10" x14ac:dyDescent="0.25">
      <c r="A227" s="2">
        <v>22200</v>
      </c>
      <c r="B227" s="2">
        <v>244.167</v>
      </c>
      <c r="C227" s="2">
        <v>12.5291</v>
      </c>
      <c r="D227" s="3">
        <f t="shared" si="16"/>
        <v>318.23913999999996</v>
      </c>
      <c r="E227" s="3">
        <f t="shared" si="17"/>
        <v>66.83021939999999</v>
      </c>
      <c r="F227" s="30">
        <f t="shared" si="18"/>
        <v>42428.293658000002</v>
      </c>
      <c r="G227" s="30">
        <f t="shared" si="19"/>
        <v>42429.012307607038</v>
      </c>
      <c r="I227" s="30">
        <f t="shared" si="20"/>
        <v>22200.000000000007</v>
      </c>
      <c r="J227" s="28"/>
    </row>
    <row r="228" spans="1:10" x14ac:dyDescent="0.25">
      <c r="A228" s="2">
        <v>22300</v>
      </c>
      <c r="B228" s="2">
        <v>243.96899999999999</v>
      </c>
      <c r="C228" s="2">
        <v>12.4757</v>
      </c>
      <c r="D228" s="3">
        <f t="shared" si="16"/>
        <v>316.88277999999997</v>
      </c>
      <c r="E228" s="3">
        <f t="shared" si="17"/>
        <v>66.545383799999996</v>
      </c>
      <c r="F228" s="30">
        <f t="shared" si="18"/>
        <v>42247.460965999999</v>
      </c>
      <c r="G228" s="30">
        <f t="shared" si="19"/>
        <v>42248.381808556333</v>
      </c>
      <c r="I228" s="30">
        <f t="shared" si="20"/>
        <v>22300.000000000007</v>
      </c>
      <c r="J228" s="28"/>
    </row>
    <row r="229" spans="1:10" x14ac:dyDescent="0.25">
      <c r="A229" s="2">
        <v>22400</v>
      </c>
      <c r="B229" s="2">
        <v>243.77099999999999</v>
      </c>
      <c r="C229" s="2">
        <v>12.422599999999999</v>
      </c>
      <c r="D229" s="3">
        <f t="shared" si="16"/>
        <v>315.53403999999995</v>
      </c>
      <c r="E229" s="3">
        <f t="shared" si="17"/>
        <v>66.262148399999987</v>
      </c>
      <c r="F229" s="30">
        <f t="shared" si="18"/>
        <v>42067.644187999998</v>
      </c>
      <c r="G229" s="30">
        <f t="shared" si="19"/>
        <v>42068.374489255577</v>
      </c>
      <c r="I229" s="30">
        <f t="shared" si="20"/>
        <v>22399.999999999993</v>
      </c>
      <c r="J229" s="28"/>
    </row>
    <row r="230" spans="1:10" x14ac:dyDescent="0.25">
      <c r="A230" s="2">
        <v>22500</v>
      </c>
      <c r="B230" s="2">
        <v>243.57300000000001</v>
      </c>
      <c r="C230" s="2">
        <v>12.3696</v>
      </c>
      <c r="D230" s="3">
        <f t="shared" si="16"/>
        <v>314.18783999999999</v>
      </c>
      <c r="E230" s="3">
        <f t="shared" si="17"/>
        <v>65.9794464</v>
      </c>
      <c r="F230" s="30">
        <f t="shared" si="18"/>
        <v>41888.166047999999</v>
      </c>
      <c r="G230" s="30">
        <f t="shared" si="19"/>
        <v>41888.988703575676</v>
      </c>
      <c r="I230" s="30">
        <f t="shared" si="20"/>
        <v>22500.000000000007</v>
      </c>
      <c r="J230" s="28"/>
    </row>
    <row r="231" spans="1:10" x14ac:dyDescent="0.25">
      <c r="A231" s="2">
        <v>22600</v>
      </c>
      <c r="B231" s="2">
        <v>243.375</v>
      </c>
      <c r="C231" s="2">
        <v>12.316800000000001</v>
      </c>
      <c r="D231" s="3">
        <f t="shared" si="16"/>
        <v>312.84672</v>
      </c>
      <c r="E231" s="3">
        <f t="shared" si="17"/>
        <v>65.697811200000004</v>
      </c>
      <c r="F231" s="30">
        <f t="shared" si="18"/>
        <v>41709.365184000002</v>
      </c>
      <c r="G231" s="30">
        <f t="shared" si="19"/>
        <v>41710.222808402883</v>
      </c>
      <c r="I231" s="30">
        <f t="shared" si="20"/>
        <v>22600.000000000011</v>
      </c>
      <c r="J231" s="28"/>
    </row>
    <row r="232" spans="1:10" x14ac:dyDescent="0.25">
      <c r="A232" s="2">
        <v>22700</v>
      </c>
      <c r="B232" s="2">
        <v>243.17699999999999</v>
      </c>
      <c r="C232" s="2">
        <v>12.264200000000001</v>
      </c>
      <c r="D232" s="3">
        <f t="shared" si="16"/>
        <v>311.51067999999998</v>
      </c>
      <c r="E232" s="3">
        <f t="shared" si="17"/>
        <v>65.417242799999997</v>
      </c>
      <c r="F232" s="30">
        <f t="shared" si="18"/>
        <v>41531.241596000007</v>
      </c>
      <c r="G232" s="30">
        <f t="shared" si="19"/>
        <v>41532.075163635374</v>
      </c>
      <c r="I232" s="30">
        <f t="shared" si="20"/>
        <v>22700.000000000011</v>
      </c>
      <c r="J232" s="28"/>
    </row>
    <row r="233" spans="1:10" x14ac:dyDescent="0.25">
      <c r="A233" s="2">
        <v>22800</v>
      </c>
      <c r="B233" s="2">
        <v>242.97900000000001</v>
      </c>
      <c r="C233" s="2">
        <v>12.2118</v>
      </c>
      <c r="D233" s="3">
        <f t="shared" si="16"/>
        <v>310.17971999999997</v>
      </c>
      <c r="E233" s="3">
        <f t="shared" si="17"/>
        <v>65.137741199999994</v>
      </c>
      <c r="F233" s="30">
        <f t="shared" si="18"/>
        <v>41353.795284</v>
      </c>
      <c r="G233" s="30">
        <f t="shared" si="19"/>
        <v>41354.544132180403</v>
      </c>
      <c r="I233" s="30">
        <f t="shared" si="20"/>
        <v>22799.999999999996</v>
      </c>
      <c r="J233" s="28"/>
    </row>
    <row r="234" spans="1:10" x14ac:dyDescent="0.25">
      <c r="A234" s="2">
        <v>22900</v>
      </c>
      <c r="B234" s="2">
        <v>242.78100000000001</v>
      </c>
      <c r="C234" s="2">
        <v>12.159599999999999</v>
      </c>
      <c r="D234" s="3">
        <f t="shared" si="16"/>
        <v>308.85383999999999</v>
      </c>
      <c r="E234" s="3">
        <f t="shared" si="17"/>
        <v>64.859306399999994</v>
      </c>
      <c r="F234" s="30">
        <f t="shared" si="18"/>
        <v>41177.026248000002</v>
      </c>
      <c r="G234" s="30">
        <f t="shared" si="19"/>
        <v>41177.62807995102</v>
      </c>
      <c r="I234" s="30">
        <f t="shared" si="20"/>
        <v>22900.000000000015</v>
      </c>
      <c r="J234" s="28"/>
    </row>
    <row r="235" spans="1:10" x14ac:dyDescent="0.25">
      <c r="A235" s="2">
        <v>23000</v>
      </c>
      <c r="B235" s="2">
        <v>242.58199999999999</v>
      </c>
      <c r="C235" s="2">
        <v>12.1075</v>
      </c>
      <c r="D235" s="3">
        <f t="shared" si="16"/>
        <v>307.53049999999996</v>
      </c>
      <c r="E235" s="3">
        <f t="shared" si="17"/>
        <v>64.58140499999999</v>
      </c>
      <c r="F235" s="30">
        <f t="shared" si="18"/>
        <v>41000.595849999998</v>
      </c>
      <c r="G235" s="30">
        <f t="shared" si="19"/>
        <v>41001.325375863322</v>
      </c>
      <c r="I235" s="30">
        <f t="shared" si="20"/>
        <v>22999.999999999996</v>
      </c>
      <c r="J235" s="28"/>
    </row>
    <row r="236" spans="1:10" x14ac:dyDescent="0.25">
      <c r="A236" s="2">
        <v>23100</v>
      </c>
      <c r="B236" s="2">
        <v>242.38399999999999</v>
      </c>
      <c r="C236" s="2">
        <v>12.0556</v>
      </c>
      <c r="D236" s="3">
        <f t="shared" si="16"/>
        <v>306.21224000000001</v>
      </c>
      <c r="E236" s="3">
        <f t="shared" si="17"/>
        <v>64.304570400000003</v>
      </c>
      <c r="F236" s="30">
        <f t="shared" si="18"/>
        <v>40824.842728000003</v>
      </c>
      <c r="G236" s="30">
        <f t="shared" si="19"/>
        <v>40825.634391832973</v>
      </c>
      <c r="I236" s="30">
        <f t="shared" si="20"/>
        <v>23100</v>
      </c>
      <c r="J236" s="28"/>
    </row>
    <row r="237" spans="1:10" x14ac:dyDescent="0.25">
      <c r="A237" s="2">
        <v>23200</v>
      </c>
      <c r="B237" s="2">
        <v>242.18600000000001</v>
      </c>
      <c r="C237" s="2">
        <v>12.0039</v>
      </c>
      <c r="D237" s="3">
        <f t="shared" si="16"/>
        <v>304.89905999999996</v>
      </c>
      <c r="E237" s="3">
        <f t="shared" si="17"/>
        <v>64.028802599999992</v>
      </c>
      <c r="F237" s="30">
        <f t="shared" si="18"/>
        <v>40649.766882000004</v>
      </c>
      <c r="G237" s="30">
        <f t="shared" si="19"/>
        <v>40650.553502772469</v>
      </c>
      <c r="I237" s="30">
        <f t="shared" si="20"/>
        <v>23200</v>
      </c>
      <c r="J237" s="28"/>
    </row>
    <row r="238" spans="1:10" x14ac:dyDescent="0.25">
      <c r="A238" s="2">
        <v>23300</v>
      </c>
      <c r="B238" s="2">
        <v>241.988</v>
      </c>
      <c r="C238" s="2">
        <v>11.952400000000001</v>
      </c>
      <c r="D238" s="3">
        <f t="shared" si="16"/>
        <v>303.59096</v>
      </c>
      <c r="E238" s="3">
        <f t="shared" si="17"/>
        <v>63.754101599999998</v>
      </c>
      <c r="F238" s="30">
        <f t="shared" si="18"/>
        <v>40475.368312000006</v>
      </c>
      <c r="G238" s="30">
        <f t="shared" si="19"/>
        <v>40476.081086587859</v>
      </c>
      <c r="I238" s="30">
        <f t="shared" si="20"/>
        <v>23300</v>
      </c>
      <c r="J238" s="28"/>
    </row>
    <row r="239" spans="1:10" x14ac:dyDescent="0.25">
      <c r="A239" s="2">
        <v>23400</v>
      </c>
      <c r="B239" s="2">
        <v>241.79</v>
      </c>
      <c r="C239" s="2">
        <v>11.901</v>
      </c>
      <c r="D239" s="3">
        <f t="shared" si="16"/>
        <v>302.28539999999998</v>
      </c>
      <c r="E239" s="3">
        <f t="shared" si="17"/>
        <v>63.479933999999993</v>
      </c>
      <c r="F239" s="30">
        <f t="shared" si="18"/>
        <v>40301.308380000002</v>
      </c>
      <c r="G239" s="30">
        <f t="shared" si="19"/>
        <v>40302.215524175786</v>
      </c>
      <c r="I239" s="30">
        <f t="shared" si="20"/>
        <v>23400</v>
      </c>
      <c r="J239" s="28"/>
    </row>
    <row r="240" spans="1:10" x14ac:dyDescent="0.25">
      <c r="A240" s="2">
        <v>23500</v>
      </c>
      <c r="B240" s="2">
        <v>241.59200000000001</v>
      </c>
      <c r="C240" s="2">
        <v>11.8499</v>
      </c>
      <c r="D240" s="3">
        <f t="shared" si="16"/>
        <v>300.98746</v>
      </c>
      <c r="E240" s="3">
        <f t="shared" si="17"/>
        <v>63.2073666</v>
      </c>
      <c r="F240" s="30">
        <f t="shared" si="18"/>
        <v>40128.264362000002</v>
      </c>
      <c r="G240" s="30">
        <f t="shared" si="19"/>
        <v>40128.955199420343</v>
      </c>
      <c r="I240" s="30">
        <f t="shared" si="20"/>
        <v>23500.000000000004</v>
      </c>
      <c r="J240" s="28"/>
    </row>
    <row r="241" spans="1:10" x14ac:dyDescent="0.25">
      <c r="A241" s="2">
        <v>23600</v>
      </c>
      <c r="B241" s="2">
        <v>241.39400000000001</v>
      </c>
      <c r="C241" s="2">
        <v>11.7989</v>
      </c>
      <c r="D241" s="3">
        <f t="shared" si="16"/>
        <v>299.69205999999997</v>
      </c>
      <c r="E241" s="3">
        <f t="shared" si="17"/>
        <v>62.935332599999988</v>
      </c>
      <c r="F241" s="30">
        <f t="shared" si="18"/>
        <v>39955.558982000002</v>
      </c>
      <c r="G241" s="30">
        <f t="shared" si="19"/>
        <v>39956.298499190067</v>
      </c>
      <c r="I241" s="30">
        <f t="shared" si="20"/>
        <v>23600.000000000004</v>
      </c>
      <c r="J241" s="28"/>
    </row>
    <row r="242" spans="1:10" x14ac:dyDescent="0.25">
      <c r="A242" s="2">
        <v>23700</v>
      </c>
      <c r="B242" s="2">
        <v>241.196</v>
      </c>
      <c r="C242" s="2">
        <v>11.748100000000001</v>
      </c>
      <c r="D242" s="3">
        <f t="shared" si="16"/>
        <v>298.40174000000002</v>
      </c>
      <c r="E242" s="3">
        <f t="shared" si="17"/>
        <v>62.664365400000001</v>
      </c>
      <c r="F242" s="30">
        <f t="shared" si="18"/>
        <v>39783.530878000005</v>
      </c>
      <c r="G242" s="30">
        <f t="shared" si="19"/>
        <v>39784.243813334782</v>
      </c>
      <c r="I242" s="30">
        <f t="shared" si="20"/>
        <v>23700.000000000004</v>
      </c>
      <c r="J242" s="28"/>
    </row>
    <row r="243" spans="1:10" x14ac:dyDescent="0.25">
      <c r="A243" s="2">
        <v>23800</v>
      </c>
      <c r="B243" s="2">
        <v>240.99700000000001</v>
      </c>
      <c r="C243" s="2">
        <v>11.6975</v>
      </c>
      <c r="D243" s="3">
        <f t="shared" si="16"/>
        <v>297.11649999999997</v>
      </c>
      <c r="E243" s="3">
        <f t="shared" si="17"/>
        <v>62.39446499999999</v>
      </c>
      <c r="F243" s="30">
        <f t="shared" si="18"/>
        <v>39612.180050000003</v>
      </c>
      <c r="G243" s="30">
        <f t="shared" si="19"/>
        <v>39612.789534682626</v>
      </c>
      <c r="I243" s="30">
        <f t="shared" si="20"/>
        <v>23800.000000000004</v>
      </c>
      <c r="J243" s="28"/>
    </row>
    <row r="244" spans="1:10" x14ac:dyDescent="0.25">
      <c r="A244" s="2">
        <v>23900</v>
      </c>
      <c r="B244" s="2">
        <v>240.79900000000001</v>
      </c>
      <c r="C244" s="2">
        <v>11.647</v>
      </c>
      <c r="D244" s="3">
        <f t="shared" si="16"/>
        <v>295.8338</v>
      </c>
      <c r="E244" s="3">
        <f t="shared" si="17"/>
        <v>62.125097999999994</v>
      </c>
      <c r="F244" s="30">
        <f t="shared" si="18"/>
        <v>39441.167860000001</v>
      </c>
      <c r="G244" s="30">
        <f t="shared" si="19"/>
        <v>39441.934059036903</v>
      </c>
      <c r="I244" s="30">
        <f t="shared" si="20"/>
        <v>23900.000000000004</v>
      </c>
      <c r="J244" s="28"/>
    </row>
    <row r="245" spans="1:10" x14ac:dyDescent="0.25">
      <c r="A245" s="2">
        <v>24000</v>
      </c>
      <c r="B245" s="2">
        <v>240.601</v>
      </c>
      <c r="C245" s="2">
        <v>11.5967</v>
      </c>
      <c r="D245" s="3">
        <f t="shared" si="16"/>
        <v>294.55617999999998</v>
      </c>
      <c r="E245" s="3">
        <f t="shared" si="17"/>
        <v>61.856797799999995</v>
      </c>
      <c r="F245" s="30">
        <f t="shared" si="18"/>
        <v>39270.832946000002</v>
      </c>
      <c r="G245" s="30">
        <f t="shared" si="19"/>
        <v>39271.67578517308</v>
      </c>
      <c r="I245" s="30">
        <f t="shared" si="20"/>
        <v>24000.000000000007</v>
      </c>
      <c r="J245" s="28"/>
    </row>
    <row r="246" spans="1:10" x14ac:dyDescent="0.25">
      <c r="A246" s="2">
        <v>24100</v>
      </c>
      <c r="B246" s="2">
        <v>240.40299999999999</v>
      </c>
      <c r="C246" s="2">
        <v>11.5466</v>
      </c>
      <c r="D246" s="3">
        <f t="shared" si="16"/>
        <v>293.28363999999999</v>
      </c>
      <c r="E246" s="3">
        <f t="shared" si="17"/>
        <v>61.589564399999993</v>
      </c>
      <c r="F246" s="30">
        <f t="shared" si="18"/>
        <v>39101.175307999998</v>
      </c>
      <c r="G246" s="30">
        <f t="shared" si="19"/>
        <v>39102.013114835645</v>
      </c>
      <c r="I246" s="30">
        <f t="shared" si="20"/>
        <v>24100.000000000007</v>
      </c>
      <c r="J246" s="28"/>
    </row>
    <row r="247" spans="1:10" x14ac:dyDescent="0.25">
      <c r="A247" s="2">
        <v>24200</v>
      </c>
      <c r="B247" s="2">
        <v>240.20500000000001</v>
      </c>
      <c r="C247" s="2">
        <v>11.496700000000001</v>
      </c>
      <c r="D247" s="3">
        <f t="shared" si="16"/>
        <v>292.01618000000002</v>
      </c>
      <c r="E247" s="3">
        <f t="shared" si="17"/>
        <v>61.323397800000002</v>
      </c>
      <c r="F247" s="30">
        <f t="shared" si="18"/>
        <v>38932.194946000003</v>
      </c>
      <c r="G247" s="30">
        <f t="shared" si="19"/>
        <v>38932.944452735122</v>
      </c>
      <c r="I247" s="30">
        <f t="shared" si="20"/>
        <v>24200.000000000007</v>
      </c>
      <c r="J247" s="28"/>
    </row>
    <row r="248" spans="1:10" x14ac:dyDescent="0.25">
      <c r="A248" s="2">
        <v>24300</v>
      </c>
      <c r="B248" s="2">
        <v>240.00700000000001</v>
      </c>
      <c r="C248" s="2">
        <v>11.446899999999999</v>
      </c>
      <c r="D248" s="3">
        <f t="shared" si="16"/>
        <v>290.75125999999995</v>
      </c>
      <c r="E248" s="3">
        <f t="shared" si="17"/>
        <v>61.057764599999985</v>
      </c>
      <c r="F248" s="30">
        <f t="shared" si="18"/>
        <v>38763.553222000002</v>
      </c>
      <c r="G248" s="30">
        <f t="shared" si="19"/>
        <v>38764.468206544931</v>
      </c>
      <c r="I248" s="30">
        <f t="shared" si="20"/>
        <v>24300.000000000007</v>
      </c>
      <c r="J248" s="28"/>
    </row>
    <row r="249" spans="1:10" x14ac:dyDescent="0.25">
      <c r="A249" s="2">
        <v>24400</v>
      </c>
      <c r="B249" s="2">
        <v>239.809</v>
      </c>
      <c r="C249" s="2">
        <v>11.397399999999999</v>
      </c>
      <c r="D249" s="3">
        <f t="shared" si="16"/>
        <v>289.49395999999996</v>
      </c>
      <c r="E249" s="3">
        <f t="shared" si="17"/>
        <v>60.793731599999987</v>
      </c>
      <c r="F249" s="30">
        <f t="shared" si="18"/>
        <v>38595.927411999997</v>
      </c>
      <c r="G249" s="30">
        <f t="shared" si="19"/>
        <v>38596.582786898369</v>
      </c>
      <c r="I249" s="30">
        <f t="shared" si="20"/>
        <v>24400.000000000007</v>
      </c>
      <c r="J249" s="28"/>
    </row>
    <row r="250" spans="1:10" x14ac:dyDescent="0.25">
      <c r="A250" s="2">
        <v>24500</v>
      </c>
      <c r="B250" s="2">
        <v>239.61099999999999</v>
      </c>
      <c r="C250" s="2">
        <v>11.348000000000001</v>
      </c>
      <c r="D250" s="3">
        <f t="shared" si="16"/>
        <v>288.23919999999998</v>
      </c>
      <c r="E250" s="3">
        <f t="shared" si="17"/>
        <v>60.530231999999991</v>
      </c>
      <c r="F250" s="30">
        <f t="shared" si="18"/>
        <v>38428.640240000001</v>
      </c>
      <c r="G250" s="30">
        <f t="shared" si="19"/>
        <v>38429.286607385555</v>
      </c>
      <c r="I250" s="30">
        <f t="shared" si="20"/>
        <v>24499.999999999996</v>
      </c>
      <c r="J250" s="28"/>
    </row>
    <row r="251" spans="1:10" x14ac:dyDescent="0.25">
      <c r="A251" s="2">
        <v>24600</v>
      </c>
      <c r="B251" s="2">
        <v>239.41200000000001</v>
      </c>
      <c r="C251" s="2">
        <v>11.2987</v>
      </c>
      <c r="D251" s="3">
        <f t="shared" si="16"/>
        <v>286.98698000000002</v>
      </c>
      <c r="E251" s="3">
        <f t="shared" si="17"/>
        <v>60.267265800000004</v>
      </c>
      <c r="F251" s="30">
        <f t="shared" si="18"/>
        <v>38261.691706000005</v>
      </c>
      <c r="G251" s="30">
        <f t="shared" si="19"/>
        <v>38262.578084550238</v>
      </c>
      <c r="I251" s="30">
        <f t="shared" si="20"/>
        <v>24600.000000000011</v>
      </c>
      <c r="J251" s="28"/>
    </row>
    <row r="252" spans="1:10" x14ac:dyDescent="0.25">
      <c r="A252" s="2">
        <v>24700</v>
      </c>
      <c r="B252" s="2">
        <v>239.214</v>
      </c>
      <c r="C252" s="2">
        <v>11.249700000000001</v>
      </c>
      <c r="D252" s="3">
        <f t="shared" si="16"/>
        <v>285.74238000000003</v>
      </c>
      <c r="E252" s="3">
        <f t="shared" si="17"/>
        <v>60.005899800000002</v>
      </c>
      <c r="F252" s="30">
        <f t="shared" si="18"/>
        <v>38095.759086000005</v>
      </c>
      <c r="G252" s="30">
        <f t="shared" si="19"/>
        <v>38096.455637887011</v>
      </c>
      <c r="I252" s="30">
        <f t="shared" si="20"/>
        <v>24699.999999999996</v>
      </c>
      <c r="J252" s="28"/>
    </row>
    <row r="253" spans="1:10" x14ac:dyDescent="0.25">
      <c r="A253" s="2">
        <v>24800</v>
      </c>
      <c r="B253" s="2">
        <v>239.01599999999999</v>
      </c>
      <c r="C253" s="2">
        <v>11.200799999999999</v>
      </c>
      <c r="D253" s="3">
        <f t="shared" si="16"/>
        <v>284.50031999999999</v>
      </c>
      <c r="E253" s="3">
        <f t="shared" si="17"/>
        <v>59.745067199999994</v>
      </c>
      <c r="F253" s="30">
        <f t="shared" si="18"/>
        <v>37930.165104</v>
      </c>
      <c r="G253" s="30">
        <f t="shared" si="19"/>
        <v>37930.917689837886</v>
      </c>
      <c r="I253" s="30">
        <f t="shared" si="20"/>
        <v>24799.999999999996</v>
      </c>
      <c r="J253" s="28"/>
    </row>
    <row r="254" spans="1:10" x14ac:dyDescent="0.25">
      <c r="A254" s="2">
        <v>24900</v>
      </c>
      <c r="B254" s="2">
        <v>238.81800000000001</v>
      </c>
      <c r="C254" s="2">
        <v>11.152100000000001</v>
      </c>
      <c r="D254" s="3">
        <f t="shared" si="16"/>
        <v>283.26334000000003</v>
      </c>
      <c r="E254" s="3">
        <f t="shared" si="17"/>
        <v>59.485301400000004</v>
      </c>
      <c r="F254" s="30">
        <f t="shared" si="18"/>
        <v>37765.248398000003</v>
      </c>
      <c r="G254" s="30">
        <f t="shared" si="19"/>
        <v>37765.962665789535</v>
      </c>
      <c r="I254" s="30">
        <f t="shared" si="20"/>
        <v>24899.999999999996</v>
      </c>
      <c r="J254" s="28"/>
    </row>
    <row r="255" spans="1:10" x14ac:dyDescent="0.25">
      <c r="A255" s="2">
        <v>25000</v>
      </c>
      <c r="B255" s="2">
        <v>238.62</v>
      </c>
      <c r="C255" s="2">
        <v>11.1035</v>
      </c>
      <c r="D255" s="3">
        <f t="shared" si="16"/>
        <v>282.02890000000002</v>
      </c>
      <c r="E255" s="3">
        <f t="shared" si="17"/>
        <v>59.226069000000003</v>
      </c>
      <c r="F255" s="30">
        <f t="shared" si="18"/>
        <v>37600.670330000001</v>
      </c>
      <c r="G255" s="30">
        <f t="shared" si="19"/>
        <v>37601.588994070036</v>
      </c>
      <c r="I255" s="30">
        <f t="shared" si="20"/>
        <v>25000.000000000015</v>
      </c>
      <c r="J255" s="28"/>
    </row>
    <row r="256" spans="1:10" x14ac:dyDescent="0.25">
      <c r="A256" s="2">
        <v>25100</v>
      </c>
      <c r="B256" s="2">
        <v>238.422</v>
      </c>
      <c r="C256" s="2">
        <v>11.055199999999999</v>
      </c>
      <c r="D256" s="3">
        <f t="shared" si="16"/>
        <v>280.80207999999999</v>
      </c>
      <c r="E256" s="3">
        <f t="shared" si="17"/>
        <v>58.968436799999992</v>
      </c>
      <c r="F256" s="30">
        <f t="shared" si="18"/>
        <v>37437.108176000002</v>
      </c>
      <c r="G256" s="30">
        <f t="shared" si="19"/>
        <v>37437.79510594601</v>
      </c>
      <c r="I256" s="30">
        <f t="shared" si="20"/>
        <v>25099.999999999996</v>
      </c>
      <c r="J256" s="28"/>
    </row>
    <row r="257" spans="1:10" x14ac:dyDescent="0.25">
      <c r="A257" s="2">
        <v>25200</v>
      </c>
      <c r="B257" s="2">
        <v>238.22399999999999</v>
      </c>
      <c r="C257" s="2">
        <v>11.007</v>
      </c>
      <c r="D257" s="3">
        <f t="shared" si="16"/>
        <v>279.57779999999997</v>
      </c>
      <c r="E257" s="3">
        <f t="shared" si="17"/>
        <v>58.711337999999991</v>
      </c>
      <c r="F257" s="30">
        <f t="shared" si="18"/>
        <v>37273.884660000003</v>
      </c>
      <c r="G257" s="30">
        <f t="shared" si="19"/>
        <v>37274.579435619271</v>
      </c>
      <c r="I257" s="30">
        <f t="shared" si="20"/>
        <v>25200</v>
      </c>
      <c r="J257" s="28"/>
    </row>
    <row r="258" spans="1:10" x14ac:dyDescent="0.25">
      <c r="A258" s="2">
        <v>25300</v>
      </c>
      <c r="B258" s="2">
        <v>238.02600000000001</v>
      </c>
      <c r="C258" s="2">
        <v>10.959</v>
      </c>
      <c r="D258" s="3">
        <f t="shared" si="16"/>
        <v>278.35859999999997</v>
      </c>
      <c r="E258" s="3">
        <f t="shared" si="17"/>
        <v>58.455305999999993</v>
      </c>
      <c r="F258" s="30">
        <f t="shared" si="18"/>
        <v>37111.33842</v>
      </c>
      <c r="G258" s="30">
        <f t="shared" si="19"/>
        <v>37111.940420224033</v>
      </c>
      <c r="I258" s="30">
        <f t="shared" si="20"/>
        <v>25300</v>
      </c>
      <c r="J258" s="28"/>
    </row>
    <row r="259" spans="1:10" x14ac:dyDescent="0.25">
      <c r="A259" s="2">
        <v>25400</v>
      </c>
      <c r="B259" s="2">
        <v>237.828</v>
      </c>
      <c r="C259" s="2">
        <v>10.911099999999999</v>
      </c>
      <c r="D259" s="3">
        <f t="shared" si="16"/>
        <v>277.14193999999998</v>
      </c>
      <c r="E259" s="3">
        <f t="shared" si="17"/>
        <v>58.19980739999999</v>
      </c>
      <c r="F259" s="30">
        <f t="shared" si="18"/>
        <v>36949.130817999998</v>
      </c>
      <c r="G259" s="30">
        <f t="shared" si="19"/>
        <v>36949.876499823709</v>
      </c>
      <c r="I259" s="30">
        <f t="shared" si="20"/>
        <v>25400.000000000004</v>
      </c>
      <c r="J259" s="28"/>
    </row>
    <row r="260" spans="1:10" x14ac:dyDescent="0.25">
      <c r="A260" s="2">
        <v>25500</v>
      </c>
      <c r="B260" s="2">
        <v>237.62899999999999</v>
      </c>
      <c r="C260" s="2">
        <v>10.8634</v>
      </c>
      <c r="D260" s="3">
        <f t="shared" si="16"/>
        <v>275.93036000000001</v>
      </c>
      <c r="E260" s="3">
        <f t="shared" si="17"/>
        <v>57.945375599999998</v>
      </c>
      <c r="F260" s="30">
        <f t="shared" si="18"/>
        <v>36787.600492000005</v>
      </c>
      <c r="G260" s="30">
        <f t="shared" si="19"/>
        <v>36788.386117407907</v>
      </c>
      <c r="I260" s="30">
        <f t="shared" si="20"/>
        <v>25500.000000000004</v>
      </c>
      <c r="J260" s="28"/>
    </row>
    <row r="261" spans="1:10" x14ac:dyDescent="0.25">
      <c r="A261" s="2">
        <v>25600</v>
      </c>
      <c r="B261" s="2">
        <v>237.43100000000001</v>
      </c>
      <c r="C261" s="2">
        <v>10.815899999999999</v>
      </c>
      <c r="D261" s="3">
        <f t="shared" si="16"/>
        <v>274.72385999999995</v>
      </c>
      <c r="E261" s="3">
        <f t="shared" si="17"/>
        <v>57.692010599999989</v>
      </c>
      <c r="F261" s="30">
        <f t="shared" si="18"/>
        <v>36626.747442</v>
      </c>
      <c r="G261" s="30">
        <f t="shared" si="19"/>
        <v>36627.467718889362</v>
      </c>
      <c r="I261" s="30">
        <f t="shared" si="20"/>
        <v>25600.000000000004</v>
      </c>
      <c r="J261" s="28"/>
    </row>
    <row r="262" spans="1:10" x14ac:dyDescent="0.25">
      <c r="A262" s="2">
        <v>25700</v>
      </c>
      <c r="B262" s="2">
        <v>237.233</v>
      </c>
      <c r="C262" s="2">
        <v>10.7685</v>
      </c>
      <c r="D262" s="3">
        <f t="shared" ref="D262:D296" si="21">C262*25.4</f>
        <v>273.51989999999995</v>
      </c>
      <c r="E262" s="3">
        <f t="shared" ref="E262:E296" si="22">D262*0.21</f>
        <v>57.439178999999989</v>
      </c>
      <c r="F262" s="30">
        <f t="shared" ref="F262:F296" si="23">C262*3386.38</f>
        <v>36466.233030000003</v>
      </c>
      <c r="G262" s="30">
        <f t="shared" ref="G262:G296" si="24">$L$5*(1 - ($L$15*A262*$L$12))^$L$14</f>
        <v>36467.119753100851</v>
      </c>
      <c r="I262" s="30">
        <f t="shared" si="20"/>
        <v>25700.000000000004</v>
      </c>
      <c r="J262" s="28"/>
    </row>
    <row r="263" spans="1:10" x14ac:dyDescent="0.25">
      <c r="A263" s="2">
        <v>25800</v>
      </c>
      <c r="B263" s="2">
        <v>237.035</v>
      </c>
      <c r="C263" s="2">
        <v>10.721399999999999</v>
      </c>
      <c r="D263" s="3">
        <f t="shared" si="21"/>
        <v>272.32355999999999</v>
      </c>
      <c r="E263" s="3">
        <f t="shared" si="22"/>
        <v>57.187947599999994</v>
      </c>
      <c r="F263" s="30">
        <f t="shared" si="23"/>
        <v>36306.734531999995</v>
      </c>
      <c r="G263" s="30">
        <f t="shared" si="24"/>
        <v>36307.340671792168</v>
      </c>
      <c r="I263" s="30">
        <f t="shared" ref="I263:I296" si="25">-$L$8*(((G263/$L$5)^(1/$L$14))-1)/($L$6*$L$12)</f>
        <v>25800.000000000004</v>
      </c>
      <c r="J263" s="28"/>
    </row>
    <row r="264" spans="1:10" x14ac:dyDescent="0.25">
      <c r="A264" s="2">
        <v>25900</v>
      </c>
      <c r="B264" s="2">
        <v>236.83699999999999</v>
      </c>
      <c r="C264" s="2">
        <v>10.674300000000001</v>
      </c>
      <c r="D264" s="3">
        <f t="shared" si="21"/>
        <v>271.12722000000002</v>
      </c>
      <c r="E264" s="3">
        <f t="shared" si="22"/>
        <v>56.936716199999999</v>
      </c>
      <c r="F264" s="30">
        <f t="shared" si="23"/>
        <v>36147.236034000001</v>
      </c>
      <c r="G264" s="30">
        <f t="shared" si="24"/>
        <v>36148.128929627048</v>
      </c>
      <c r="I264" s="30">
        <f t="shared" si="25"/>
        <v>25900.000000000007</v>
      </c>
      <c r="J264" s="28"/>
    </row>
    <row r="265" spans="1:10" x14ac:dyDescent="0.25">
      <c r="A265" s="2">
        <v>26000</v>
      </c>
      <c r="B265" s="2">
        <v>236.63900000000001</v>
      </c>
      <c r="C265" s="2">
        <v>10.6275</v>
      </c>
      <c r="D265" s="3">
        <f t="shared" si="21"/>
        <v>269.93849999999998</v>
      </c>
      <c r="E265" s="3">
        <f t="shared" si="22"/>
        <v>56.687084999999996</v>
      </c>
      <c r="F265" s="30">
        <f t="shared" si="23"/>
        <v>35988.753449999997</v>
      </c>
      <c r="G265" s="30">
        <f t="shared" si="24"/>
        <v>35989.482984180133</v>
      </c>
      <c r="I265" s="30">
        <f t="shared" si="25"/>
        <v>26000.000000000007</v>
      </c>
      <c r="J265" s="28"/>
    </row>
    <row r="266" spans="1:10" x14ac:dyDescent="0.25">
      <c r="A266" s="2">
        <v>26100</v>
      </c>
      <c r="B266" s="2">
        <v>236.441</v>
      </c>
      <c r="C266" s="2">
        <v>10.5808</v>
      </c>
      <c r="D266" s="3">
        <f t="shared" si="21"/>
        <v>268.75232</v>
      </c>
      <c r="E266" s="3">
        <f t="shared" si="22"/>
        <v>56.437987199999995</v>
      </c>
      <c r="F266" s="30">
        <f t="shared" si="23"/>
        <v>35830.609504</v>
      </c>
      <c r="G266" s="30">
        <f t="shared" si="24"/>
        <v>35831.40129593388</v>
      </c>
      <c r="I266" s="30">
        <f t="shared" si="25"/>
        <v>26100.000000000007</v>
      </c>
      <c r="J266" s="28"/>
    </row>
    <row r="267" spans="1:10" x14ac:dyDescent="0.25">
      <c r="A267" s="2">
        <v>26200</v>
      </c>
      <c r="B267" s="2">
        <v>236.24299999999999</v>
      </c>
      <c r="C267" s="2">
        <v>10.5343</v>
      </c>
      <c r="D267" s="3">
        <f t="shared" si="21"/>
        <v>267.57121999999998</v>
      </c>
      <c r="E267" s="3">
        <f t="shared" si="22"/>
        <v>56.189956199999997</v>
      </c>
      <c r="F267" s="30">
        <f t="shared" si="23"/>
        <v>35673.142833999998</v>
      </c>
      <c r="G267" s="30">
        <f t="shared" si="24"/>
        <v>35673.882328275569</v>
      </c>
      <c r="I267" s="30">
        <f t="shared" si="25"/>
        <v>26200.000000000007</v>
      </c>
      <c r="J267" s="28"/>
    </row>
    <row r="268" spans="1:10" x14ac:dyDescent="0.25">
      <c r="A268" s="2">
        <v>26300</v>
      </c>
      <c r="B268" s="2">
        <v>236.04400000000001</v>
      </c>
      <c r="C268" s="2">
        <v>10.4879</v>
      </c>
      <c r="D268" s="3">
        <f t="shared" si="21"/>
        <v>266.39265999999998</v>
      </c>
      <c r="E268" s="3">
        <f t="shared" si="22"/>
        <v>55.942458599999995</v>
      </c>
      <c r="F268" s="30">
        <f t="shared" si="23"/>
        <v>35516.014801999998</v>
      </c>
      <c r="G268" s="30">
        <f t="shared" si="24"/>
        <v>35516.924547494171</v>
      </c>
      <c r="I268" s="30">
        <f t="shared" si="25"/>
        <v>26300.000000000007</v>
      </c>
      <c r="J268" s="28"/>
    </row>
    <row r="269" spans="1:10" x14ac:dyDescent="0.25">
      <c r="A269" s="2">
        <v>26400</v>
      </c>
      <c r="B269" s="2">
        <v>235.846</v>
      </c>
      <c r="C269" s="2">
        <v>10.441800000000001</v>
      </c>
      <c r="D269" s="3">
        <f t="shared" si="21"/>
        <v>265.22172</v>
      </c>
      <c r="E269" s="3">
        <f t="shared" si="22"/>
        <v>55.696561199999998</v>
      </c>
      <c r="F269" s="30">
        <f t="shared" si="23"/>
        <v>35359.902684000001</v>
      </c>
      <c r="G269" s="30">
        <f t="shared" si="24"/>
        <v>35360.526422777388</v>
      </c>
      <c r="I269" s="30">
        <f t="shared" si="25"/>
        <v>26399.999999999996</v>
      </c>
      <c r="J269" s="28"/>
    </row>
    <row r="270" spans="1:10" x14ac:dyDescent="0.25">
      <c r="A270" s="2">
        <v>26500</v>
      </c>
      <c r="B270" s="2">
        <v>235.648</v>
      </c>
      <c r="C270" s="2">
        <v>10.3957</v>
      </c>
      <c r="D270" s="3">
        <f t="shared" si="21"/>
        <v>264.05077999999997</v>
      </c>
      <c r="E270" s="3">
        <f t="shared" si="22"/>
        <v>55.450663799999994</v>
      </c>
      <c r="F270" s="30">
        <f t="shared" si="23"/>
        <v>35203.790566000003</v>
      </c>
      <c r="G270" s="30">
        <f t="shared" si="24"/>
        <v>35204.686426208427</v>
      </c>
      <c r="I270" s="30">
        <f t="shared" si="25"/>
        <v>26500.000000000011</v>
      </c>
      <c r="J270" s="28"/>
    </row>
    <row r="271" spans="1:10" x14ac:dyDescent="0.25">
      <c r="A271" s="2">
        <v>26600</v>
      </c>
      <c r="B271" s="2">
        <v>235.45</v>
      </c>
      <c r="C271" s="2">
        <v>10.3499</v>
      </c>
      <c r="D271" s="3">
        <f t="shared" si="21"/>
        <v>262.88745999999998</v>
      </c>
      <c r="E271" s="3">
        <f t="shared" si="22"/>
        <v>55.206366599999996</v>
      </c>
      <c r="F271" s="30">
        <f t="shared" si="23"/>
        <v>35048.694362000002</v>
      </c>
      <c r="G271" s="30">
        <f t="shared" si="24"/>
        <v>35049.403032763257</v>
      </c>
      <c r="I271" s="30">
        <f t="shared" si="25"/>
        <v>26599.999999999996</v>
      </c>
      <c r="J271" s="28"/>
    </row>
    <row r="272" spans="1:10" x14ac:dyDescent="0.25">
      <c r="A272" s="2">
        <v>26700</v>
      </c>
      <c r="B272" s="2">
        <v>235.25200000000001</v>
      </c>
      <c r="C272" s="2">
        <v>10.3042</v>
      </c>
      <c r="D272" s="3">
        <f t="shared" si="21"/>
        <v>261.72667999999999</v>
      </c>
      <c r="E272" s="3">
        <f t="shared" si="22"/>
        <v>54.962602799999992</v>
      </c>
      <c r="F272" s="30">
        <f t="shared" si="23"/>
        <v>34893.936796000002</v>
      </c>
      <c r="G272" s="30">
        <f t="shared" si="24"/>
        <v>34894.674720307157</v>
      </c>
      <c r="I272" s="30">
        <f t="shared" si="25"/>
        <v>26700.000000000011</v>
      </c>
      <c r="J272" s="28"/>
    </row>
    <row r="273" spans="1:10" x14ac:dyDescent="0.25">
      <c r="A273" s="2">
        <v>26800</v>
      </c>
      <c r="B273" s="2">
        <v>235.054</v>
      </c>
      <c r="C273" s="2">
        <v>10.258699999999999</v>
      </c>
      <c r="D273" s="3">
        <f t="shared" si="21"/>
        <v>260.57097999999996</v>
      </c>
      <c r="E273" s="3">
        <f t="shared" si="22"/>
        <v>54.719905799999992</v>
      </c>
      <c r="F273" s="30">
        <f t="shared" si="23"/>
        <v>34739.856505999996</v>
      </c>
      <c r="G273" s="30">
        <f t="shared" si="24"/>
        <v>34740.499969592078</v>
      </c>
      <c r="I273" s="30">
        <f t="shared" si="25"/>
        <v>26799.999999999996</v>
      </c>
      <c r="J273" s="28"/>
    </row>
    <row r="274" spans="1:10" x14ac:dyDescent="0.25">
      <c r="A274" s="2">
        <v>26900</v>
      </c>
      <c r="B274" s="2">
        <v>234.85599999999999</v>
      </c>
      <c r="C274" s="2">
        <v>10.2133</v>
      </c>
      <c r="D274" s="3">
        <f t="shared" si="21"/>
        <v>259.41782000000001</v>
      </c>
      <c r="E274" s="3">
        <f t="shared" si="22"/>
        <v>54.477742200000002</v>
      </c>
      <c r="F274" s="30">
        <f t="shared" si="23"/>
        <v>34586.114853999999</v>
      </c>
      <c r="G274" s="30">
        <f t="shared" si="24"/>
        <v>34586.877264253257</v>
      </c>
      <c r="I274" s="30">
        <f t="shared" si="25"/>
        <v>26900</v>
      </c>
      <c r="J274" s="28"/>
    </row>
    <row r="275" spans="1:10" x14ac:dyDescent="0.25">
      <c r="A275" s="2">
        <v>27000</v>
      </c>
      <c r="B275" s="2">
        <v>234.65799999999999</v>
      </c>
      <c r="C275" s="2">
        <v>10.168100000000001</v>
      </c>
      <c r="D275" s="3">
        <f t="shared" si="21"/>
        <v>258.26974000000001</v>
      </c>
      <c r="E275" s="3">
        <f t="shared" si="22"/>
        <v>54.2366454</v>
      </c>
      <c r="F275" s="30">
        <f t="shared" si="23"/>
        <v>34433.050478000005</v>
      </c>
      <c r="G275" s="30">
        <f t="shared" si="24"/>
        <v>34433.805090806338</v>
      </c>
      <c r="I275" s="30">
        <f t="shared" si="25"/>
        <v>26999.999999999996</v>
      </c>
      <c r="J275" s="28"/>
    </row>
    <row r="276" spans="1:10" x14ac:dyDescent="0.25">
      <c r="A276" s="2">
        <v>27100</v>
      </c>
      <c r="B276" s="2">
        <v>234.459</v>
      </c>
      <c r="C276" s="2">
        <v>10.123100000000001</v>
      </c>
      <c r="D276" s="3">
        <f t="shared" si="21"/>
        <v>257.12673999999998</v>
      </c>
      <c r="E276" s="3">
        <f t="shared" si="22"/>
        <v>53.996615399999996</v>
      </c>
      <c r="F276" s="30">
        <f t="shared" si="23"/>
        <v>34280.663378000005</v>
      </c>
      <c r="G276" s="30">
        <f t="shared" si="24"/>
        <v>34281.281938644323</v>
      </c>
      <c r="I276" s="30">
        <f t="shared" si="25"/>
        <v>27100</v>
      </c>
      <c r="J276" s="28"/>
    </row>
    <row r="277" spans="1:10" x14ac:dyDescent="0.25">
      <c r="A277" s="2">
        <v>27200</v>
      </c>
      <c r="B277" s="2">
        <v>234.261</v>
      </c>
      <c r="C277" s="2">
        <v>10.078200000000001</v>
      </c>
      <c r="D277" s="3">
        <f t="shared" si="21"/>
        <v>255.98627999999999</v>
      </c>
      <c r="E277" s="3">
        <f t="shared" si="22"/>
        <v>53.757118799999994</v>
      </c>
      <c r="F277" s="30">
        <f t="shared" si="23"/>
        <v>34128.614916000006</v>
      </c>
      <c r="G277" s="30">
        <f t="shared" si="24"/>
        <v>34129.306300034455</v>
      </c>
      <c r="I277" s="30">
        <f t="shared" si="25"/>
        <v>27200</v>
      </c>
      <c r="J277" s="28"/>
    </row>
    <row r="278" spans="1:10" x14ac:dyDescent="0.25">
      <c r="A278" s="2">
        <v>27300</v>
      </c>
      <c r="B278" s="2">
        <v>234.06299999999999</v>
      </c>
      <c r="C278" s="2">
        <v>10.0335</v>
      </c>
      <c r="D278" s="3">
        <f t="shared" si="21"/>
        <v>254.8509</v>
      </c>
      <c r="E278" s="3">
        <f t="shared" si="22"/>
        <v>53.518688999999995</v>
      </c>
      <c r="F278" s="30">
        <f t="shared" si="23"/>
        <v>33977.243730000002</v>
      </c>
      <c r="G278" s="30">
        <f t="shared" si="24"/>
        <v>33977.876670115213</v>
      </c>
      <c r="I278" s="30">
        <f t="shared" si="25"/>
        <v>27300</v>
      </c>
      <c r="J278" s="28"/>
    </row>
    <row r="279" spans="1:10" x14ac:dyDescent="0.25">
      <c r="A279" s="2">
        <v>27400</v>
      </c>
      <c r="B279" s="2">
        <v>233.86500000000001</v>
      </c>
      <c r="C279" s="2">
        <v>9.9889100000000006</v>
      </c>
      <c r="D279" s="3">
        <f t="shared" si="21"/>
        <v>253.71831399999999</v>
      </c>
      <c r="E279" s="3">
        <f t="shared" si="22"/>
        <v>53.280845939999999</v>
      </c>
      <c r="F279" s="30">
        <f t="shared" si="23"/>
        <v>33826.245045800002</v>
      </c>
      <c r="G279" s="30">
        <f t="shared" si="24"/>
        <v>33826.991546893296</v>
      </c>
      <c r="I279" s="30">
        <f t="shared" si="25"/>
        <v>27400.000000000004</v>
      </c>
      <c r="J279" s="28"/>
    </row>
    <row r="280" spans="1:10" x14ac:dyDescent="0.25">
      <c r="A280" s="2">
        <v>27500</v>
      </c>
      <c r="B280" s="2">
        <v>233.667</v>
      </c>
      <c r="C280" s="2">
        <v>9.9445099999999993</v>
      </c>
      <c r="D280" s="3">
        <f t="shared" si="21"/>
        <v>252.59055399999997</v>
      </c>
      <c r="E280" s="3">
        <f t="shared" si="22"/>
        <v>53.044016339999992</v>
      </c>
      <c r="F280" s="30">
        <f t="shared" si="23"/>
        <v>33675.889773800001</v>
      </c>
      <c r="G280" s="30">
        <f t="shared" si="24"/>
        <v>33676.649431240476</v>
      </c>
      <c r="I280" s="30">
        <f t="shared" si="25"/>
        <v>27500</v>
      </c>
      <c r="J280" s="28"/>
    </row>
    <row r="281" spans="1:10" x14ac:dyDescent="0.25">
      <c r="A281" s="2">
        <v>27600</v>
      </c>
      <c r="B281" s="2">
        <v>233.46899999999999</v>
      </c>
      <c r="C281" s="2">
        <v>9.9002800000000004</v>
      </c>
      <c r="D281" s="3">
        <f t="shared" si="21"/>
        <v>251.46711199999999</v>
      </c>
      <c r="E281" s="3">
        <f t="shared" si="22"/>
        <v>52.808093519999993</v>
      </c>
      <c r="F281" s="30">
        <f t="shared" si="23"/>
        <v>33526.110186400001</v>
      </c>
      <c r="G281" s="30">
        <f t="shared" si="24"/>
        <v>33526.848826890673</v>
      </c>
      <c r="I281" s="30">
        <f t="shared" si="25"/>
        <v>27600.000000000004</v>
      </c>
      <c r="J281" s="28"/>
    </row>
    <row r="282" spans="1:10" x14ac:dyDescent="0.25">
      <c r="A282" s="2">
        <v>27700</v>
      </c>
      <c r="B282" s="2">
        <v>233.27099999999999</v>
      </c>
      <c r="C282" s="2">
        <v>9.8561999999999994</v>
      </c>
      <c r="D282" s="3">
        <f t="shared" si="21"/>
        <v>250.34747999999996</v>
      </c>
      <c r="E282" s="3">
        <f t="shared" si="22"/>
        <v>52.572970799999993</v>
      </c>
      <c r="F282" s="30">
        <f t="shared" si="23"/>
        <v>33376.838556000002</v>
      </c>
      <c r="G282" s="30">
        <f t="shared" si="24"/>
        <v>33377.588240436817</v>
      </c>
      <c r="I282" s="30">
        <f t="shared" si="25"/>
        <v>27700.000000000004</v>
      </c>
      <c r="J282" s="28"/>
    </row>
    <row r="283" spans="1:10" x14ac:dyDescent="0.25">
      <c r="A283" s="2">
        <v>27800</v>
      </c>
      <c r="B283" s="2">
        <v>233.07300000000001</v>
      </c>
      <c r="C283" s="2">
        <v>9.8122799999999994</v>
      </c>
      <c r="D283" s="3">
        <f t="shared" si="21"/>
        <v>249.23191199999997</v>
      </c>
      <c r="E283" s="3">
        <f t="shared" si="22"/>
        <v>52.338701519999994</v>
      </c>
      <c r="F283" s="30">
        <f t="shared" si="23"/>
        <v>33228.108746400001</v>
      </c>
      <c r="G283" s="30">
        <f t="shared" si="24"/>
        <v>33228.866181327874</v>
      </c>
      <c r="I283" s="30">
        <f t="shared" si="25"/>
        <v>27800.000000000007</v>
      </c>
      <c r="J283" s="28"/>
    </row>
    <row r="284" spans="1:10" x14ac:dyDescent="0.25">
      <c r="A284" s="2">
        <v>27900</v>
      </c>
      <c r="B284" s="2">
        <v>232.875</v>
      </c>
      <c r="C284" s="2">
        <v>9.7685200000000005</v>
      </c>
      <c r="D284" s="3">
        <f t="shared" si="21"/>
        <v>248.120408</v>
      </c>
      <c r="E284" s="3">
        <f t="shared" si="22"/>
        <v>52.105285679999994</v>
      </c>
      <c r="F284" s="30">
        <f t="shared" si="23"/>
        <v>33079.920757600004</v>
      </c>
      <c r="G284" s="30">
        <f t="shared" si="24"/>
        <v>33080.681161865738</v>
      </c>
      <c r="I284" s="30">
        <f t="shared" si="25"/>
        <v>27900.000000000007</v>
      </c>
      <c r="J284" s="28"/>
    </row>
    <row r="285" spans="1:10" x14ac:dyDescent="0.25">
      <c r="A285" s="2">
        <v>28000</v>
      </c>
      <c r="B285" s="2">
        <v>232.67599999999999</v>
      </c>
      <c r="C285" s="2">
        <v>9.7249199999999991</v>
      </c>
      <c r="D285" s="3">
        <f t="shared" si="21"/>
        <v>247.01296799999997</v>
      </c>
      <c r="E285" s="3">
        <f t="shared" si="22"/>
        <v>51.872723279999995</v>
      </c>
      <c r="F285" s="30">
        <f t="shared" si="23"/>
        <v>32932.274589599998</v>
      </c>
      <c r="G285" s="30">
        <f t="shared" si="24"/>
        <v>32933.03169720227</v>
      </c>
      <c r="I285" s="30">
        <f t="shared" si="25"/>
        <v>27999.999999999989</v>
      </c>
      <c r="J285" s="28"/>
    </row>
    <row r="286" spans="1:10" x14ac:dyDescent="0.25">
      <c r="A286" s="2">
        <v>28100</v>
      </c>
      <c r="B286" s="2">
        <v>232.47800000000001</v>
      </c>
      <c r="C286" s="2">
        <v>9.6814800000000005</v>
      </c>
      <c r="D286" s="3">
        <f t="shared" si="21"/>
        <v>245.909592</v>
      </c>
      <c r="E286" s="3">
        <f t="shared" si="22"/>
        <v>51.641014319999996</v>
      </c>
      <c r="F286" s="30">
        <f t="shared" si="23"/>
        <v>32785.170242400003</v>
      </c>
      <c r="G286" s="30">
        <f t="shared" si="24"/>
        <v>32785.916305336163</v>
      </c>
      <c r="I286" s="30">
        <f t="shared" si="25"/>
        <v>28099.999999999993</v>
      </c>
      <c r="J286" s="28"/>
    </row>
    <row r="287" spans="1:10" x14ac:dyDescent="0.25">
      <c r="A287" s="2">
        <v>28200</v>
      </c>
      <c r="B287" s="2">
        <v>232.28</v>
      </c>
      <c r="C287" s="2">
        <v>9.6381899999999998</v>
      </c>
      <c r="D287" s="3">
        <f t="shared" si="21"/>
        <v>244.81002599999999</v>
      </c>
      <c r="E287" s="3">
        <f t="shared" si="22"/>
        <v>51.410105459999997</v>
      </c>
      <c r="F287" s="30">
        <f t="shared" si="23"/>
        <v>32638.573852199999</v>
      </c>
      <c r="G287" s="30">
        <f t="shared" si="24"/>
        <v>32639.333507109914</v>
      </c>
      <c r="I287" s="30">
        <f t="shared" si="25"/>
        <v>28200.000000000007</v>
      </c>
      <c r="J287" s="28"/>
    </row>
    <row r="288" spans="1:10" x14ac:dyDescent="0.25">
      <c r="A288" s="2">
        <v>28300</v>
      </c>
      <c r="B288" s="2">
        <v>232.08199999999999</v>
      </c>
      <c r="C288" s="2">
        <v>9.5950699999999998</v>
      </c>
      <c r="D288" s="3">
        <f t="shared" si="21"/>
        <v>243.71477799999997</v>
      </c>
      <c r="E288" s="3">
        <f t="shared" si="22"/>
        <v>51.180103379999991</v>
      </c>
      <c r="F288" s="30">
        <f t="shared" si="23"/>
        <v>32492.553146599999</v>
      </c>
      <c r="G288" s="30">
        <f t="shared" si="24"/>
        <v>32493.28182620692</v>
      </c>
      <c r="I288" s="30">
        <f t="shared" si="25"/>
        <v>28300.000000000011</v>
      </c>
      <c r="J288" s="28"/>
    </row>
    <row r="289" spans="1:10" x14ac:dyDescent="0.25">
      <c r="A289" s="2">
        <v>28400</v>
      </c>
      <c r="B289" s="2">
        <v>231.88399999999999</v>
      </c>
      <c r="C289" s="2">
        <v>9.5520899999999997</v>
      </c>
      <c r="D289" s="3">
        <f t="shared" si="21"/>
        <v>242.62308599999997</v>
      </c>
      <c r="E289" s="3">
        <f t="shared" si="22"/>
        <v>50.950848059999991</v>
      </c>
      <c r="F289" s="30">
        <f t="shared" si="23"/>
        <v>32347.006534200002</v>
      </c>
      <c r="G289" s="30">
        <f t="shared" si="24"/>
        <v>32347.759789148247</v>
      </c>
      <c r="I289" s="30">
        <f t="shared" si="25"/>
        <v>28400.000000000011</v>
      </c>
      <c r="J289" s="28"/>
    </row>
    <row r="290" spans="1:10" x14ac:dyDescent="0.25">
      <c r="A290" s="2">
        <v>28500</v>
      </c>
      <c r="B290" s="2">
        <v>231.68600000000001</v>
      </c>
      <c r="C290" s="2">
        <v>9.5092800000000004</v>
      </c>
      <c r="D290" s="3">
        <f t="shared" si="21"/>
        <v>241.53571199999999</v>
      </c>
      <c r="E290" s="3">
        <f t="shared" si="22"/>
        <v>50.722499519999992</v>
      </c>
      <c r="F290" s="30">
        <f t="shared" si="23"/>
        <v>32202.035606400001</v>
      </c>
      <c r="G290" s="30">
        <f t="shared" si="24"/>
        <v>32202.765925289743</v>
      </c>
      <c r="I290" s="30">
        <f t="shared" si="25"/>
        <v>28499.999999999996</v>
      </c>
      <c r="J290" s="28"/>
    </row>
    <row r="291" spans="1:10" x14ac:dyDescent="0.25">
      <c r="A291" s="2">
        <v>28600</v>
      </c>
      <c r="B291" s="2">
        <v>231.488</v>
      </c>
      <c r="C291" s="2">
        <v>9.4666200000000007</v>
      </c>
      <c r="D291" s="3">
        <f t="shared" si="21"/>
        <v>240.45214799999999</v>
      </c>
      <c r="E291" s="3">
        <f t="shared" si="22"/>
        <v>50.49495108</v>
      </c>
      <c r="F291" s="30">
        <f t="shared" si="23"/>
        <v>32057.572635600005</v>
      </c>
      <c r="G291" s="30">
        <f t="shared" si="24"/>
        <v>32058.298766818807</v>
      </c>
      <c r="I291" s="30">
        <f t="shared" si="25"/>
        <v>28600.000000000011</v>
      </c>
      <c r="J291" s="28"/>
    </row>
    <row r="292" spans="1:10" x14ac:dyDescent="0.25">
      <c r="A292" s="2">
        <v>28700</v>
      </c>
      <c r="B292" s="2">
        <v>231.29</v>
      </c>
      <c r="C292" s="2">
        <v>9.4241100000000007</v>
      </c>
      <c r="D292" s="3">
        <f t="shared" si="21"/>
        <v>239.37239400000001</v>
      </c>
      <c r="E292" s="3">
        <f t="shared" si="22"/>
        <v>50.26820274</v>
      </c>
      <c r="F292" s="30">
        <f t="shared" si="23"/>
        <v>31913.617621800004</v>
      </c>
      <c r="G292" s="30">
        <f t="shared" si="24"/>
        <v>31914.35684875166</v>
      </c>
      <c r="I292" s="30">
        <f t="shared" si="25"/>
        <v>28699.999999999996</v>
      </c>
      <c r="J292" s="28"/>
    </row>
    <row r="293" spans="1:10" x14ac:dyDescent="0.25">
      <c r="A293" s="2">
        <v>28800</v>
      </c>
      <c r="B293" s="2">
        <v>231.09100000000001</v>
      </c>
      <c r="C293" s="2">
        <v>9.3817599999999999</v>
      </c>
      <c r="D293" s="3">
        <f t="shared" si="21"/>
        <v>238.29670399999998</v>
      </c>
      <c r="E293" s="3">
        <f t="shared" si="22"/>
        <v>50.042307839999992</v>
      </c>
      <c r="F293" s="30">
        <f t="shared" si="23"/>
        <v>31770.2044288</v>
      </c>
      <c r="G293" s="30">
        <f t="shared" si="24"/>
        <v>31770.938708929974</v>
      </c>
      <c r="I293" s="30">
        <f t="shared" si="25"/>
        <v>28800</v>
      </c>
      <c r="J293" s="28"/>
    </row>
    <row r="294" spans="1:10" x14ac:dyDescent="0.25">
      <c r="A294" s="2">
        <v>28900</v>
      </c>
      <c r="B294" s="2">
        <v>230.893</v>
      </c>
      <c r="C294" s="2">
        <v>9.3395600000000005</v>
      </c>
      <c r="D294" s="3">
        <f t="shared" si="21"/>
        <v>237.22482400000001</v>
      </c>
      <c r="E294" s="3">
        <f t="shared" si="22"/>
        <v>49.817213039999999</v>
      </c>
      <c r="F294" s="30">
        <f t="shared" si="23"/>
        <v>31627.299192800001</v>
      </c>
      <c r="G294" s="30">
        <f t="shared" si="24"/>
        <v>31628.042888018037</v>
      </c>
      <c r="I294" s="30">
        <f t="shared" si="25"/>
        <v>28899.999999999996</v>
      </c>
      <c r="J294" s="28"/>
    </row>
    <row r="295" spans="1:10" x14ac:dyDescent="0.25">
      <c r="A295" s="2">
        <v>29000</v>
      </c>
      <c r="B295" s="2">
        <v>230.69499999999999</v>
      </c>
      <c r="C295" s="2">
        <v>9.2975200000000005</v>
      </c>
      <c r="D295" s="3">
        <f t="shared" si="21"/>
        <v>236.15700799999999</v>
      </c>
      <c r="E295" s="3">
        <f t="shared" si="22"/>
        <v>49.592971679999998</v>
      </c>
      <c r="F295" s="30">
        <f t="shared" si="23"/>
        <v>31484.935777600003</v>
      </c>
      <c r="G295" s="30">
        <f t="shared" si="24"/>
        <v>31485.667929499676</v>
      </c>
      <c r="I295" s="30">
        <f t="shared" si="25"/>
        <v>29000.000000000018</v>
      </c>
      <c r="J295" s="28"/>
    </row>
    <row r="296" spans="1:10" x14ac:dyDescent="0.25">
      <c r="A296" s="2">
        <v>29100</v>
      </c>
      <c r="B296" s="2">
        <v>230.49700000000001</v>
      </c>
      <c r="C296" s="2">
        <v>9.25563</v>
      </c>
      <c r="D296" s="3">
        <f t="shared" si="21"/>
        <v>235.09300199999998</v>
      </c>
      <c r="E296" s="3">
        <f t="shared" si="22"/>
        <v>49.369530419999997</v>
      </c>
      <c r="F296" s="30">
        <f t="shared" si="23"/>
        <v>31343.0803194</v>
      </c>
      <c r="G296" s="30">
        <f t="shared" si="24"/>
        <v>31343.81237967527</v>
      </c>
      <c r="I296" s="30">
        <f t="shared" si="25"/>
        <v>29100</v>
      </c>
      <c r="J296" s="28"/>
    </row>
  </sheetData>
  <mergeCells count="2">
    <mergeCell ref="A1:E1"/>
    <mergeCell ref="A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Supplemental Oxygen Calculation</vt:lpstr>
      <vt:lpstr>Std Atmosphere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Gile</dc:creator>
  <cp:lastModifiedBy>Jim Gile</cp:lastModifiedBy>
  <dcterms:created xsi:type="dcterms:W3CDTF">2015-01-02T22:38:02Z</dcterms:created>
  <dcterms:modified xsi:type="dcterms:W3CDTF">2025-05-28T17:45:51Z</dcterms:modified>
</cp:coreProperties>
</file>